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19420" windowHeight="7790" tabRatio="716" activeTab="9"/>
  </bookViews>
  <sheets>
    <sheet name="2008" sheetId="12" r:id="rId1"/>
    <sheet name="2009" sheetId="38" r:id="rId2"/>
    <sheet name="2010" sheetId="39" r:id="rId3"/>
    <sheet name="2011" sheetId="40" r:id="rId4"/>
    <sheet name="2012" sheetId="41" r:id="rId5"/>
    <sheet name="2013" sheetId="42" r:id="rId6"/>
    <sheet name="2014" sheetId="43" r:id="rId7"/>
    <sheet name="2015" sheetId="44" r:id="rId8"/>
    <sheet name="2016" sheetId="45" r:id="rId9"/>
    <sheet name="2017" sheetId="46" r:id="rId10"/>
    <sheet name="Monthly Average" sheetId="13" r:id="rId11"/>
    <sheet name="Calc. Rs. " sheetId="37" r:id="rId12"/>
  </sheets>
  <calcPr calcId="145621"/>
</workbook>
</file>

<file path=xl/calcChain.xml><?xml version="1.0" encoding="utf-8"?>
<calcChain xmlns="http://schemas.openxmlformats.org/spreadsheetml/2006/main">
  <c r="BA43" i="13" l="1"/>
  <c r="BA44" i="13"/>
  <c r="BA45" i="13"/>
  <c r="BA46" i="13"/>
  <c r="BA47" i="13"/>
  <c r="BA48" i="13"/>
  <c r="BA49" i="13"/>
  <c r="BA50" i="13"/>
  <c r="BA51" i="13"/>
  <c r="BA52" i="13"/>
  <c r="BA53" i="13"/>
  <c r="BA42" i="13"/>
  <c r="BB43" i="13"/>
  <c r="BB44" i="13"/>
  <c r="BB45" i="13"/>
  <c r="BB46" i="13"/>
  <c r="BB47" i="13"/>
  <c r="BB48" i="13"/>
  <c r="BB49" i="13"/>
  <c r="BB50" i="13"/>
  <c r="BB51" i="13"/>
  <c r="BB52" i="13"/>
  <c r="BB53" i="13"/>
  <c r="BB42" i="13"/>
  <c r="AQ371" i="13" l="1"/>
  <c r="AP371" i="13"/>
  <c r="AO371" i="13"/>
  <c r="AN371" i="13"/>
  <c r="AM371" i="13"/>
  <c r="AL371" i="13"/>
  <c r="AK371" i="13"/>
  <c r="AJ371" i="13"/>
  <c r="AI371" i="13"/>
  <c r="AH371" i="13"/>
  <c r="AG371" i="13"/>
  <c r="O58" i="12" l="1"/>
  <c r="O59" i="12"/>
  <c r="O369" i="46"/>
  <c r="P369" i="46" s="1"/>
  <c r="S369" i="46" s="1"/>
  <c r="AP369" i="13" s="1"/>
  <c r="M369" i="46"/>
  <c r="O368" i="46"/>
  <c r="M368" i="46"/>
  <c r="O367" i="46"/>
  <c r="M367" i="46"/>
  <c r="O366" i="46"/>
  <c r="M366" i="46"/>
  <c r="O365" i="46"/>
  <c r="P365" i="46" s="1"/>
  <c r="S365" i="46" s="1"/>
  <c r="AP365" i="13" s="1"/>
  <c r="M365" i="46"/>
  <c r="O364" i="46"/>
  <c r="M364" i="46"/>
  <c r="O363" i="46"/>
  <c r="M363" i="46"/>
  <c r="O362" i="46"/>
  <c r="M362" i="46"/>
  <c r="O361" i="46"/>
  <c r="P361" i="46" s="1"/>
  <c r="S361" i="46" s="1"/>
  <c r="AP361" i="13" s="1"/>
  <c r="M361" i="46"/>
  <c r="O360" i="46"/>
  <c r="M360" i="46"/>
  <c r="O359" i="46"/>
  <c r="M359" i="46"/>
  <c r="O358" i="46"/>
  <c r="M358" i="46"/>
  <c r="O357" i="46"/>
  <c r="P357" i="46" s="1"/>
  <c r="S357" i="46" s="1"/>
  <c r="AP357" i="13" s="1"/>
  <c r="M357" i="46"/>
  <c r="O356" i="46"/>
  <c r="M356" i="46"/>
  <c r="O355" i="46"/>
  <c r="M355" i="46"/>
  <c r="O354" i="46"/>
  <c r="M354" i="46"/>
  <c r="O353" i="46"/>
  <c r="P353" i="46" s="1"/>
  <c r="M353" i="46"/>
  <c r="O352" i="46"/>
  <c r="M352" i="46"/>
  <c r="P351" i="46"/>
  <c r="O351" i="46"/>
  <c r="M351" i="46"/>
  <c r="O350" i="46"/>
  <c r="M350" i="46"/>
  <c r="O349" i="46"/>
  <c r="M349" i="46"/>
  <c r="O348" i="46"/>
  <c r="M348" i="46"/>
  <c r="O347" i="46"/>
  <c r="M347" i="46"/>
  <c r="O346" i="46"/>
  <c r="M346" i="46"/>
  <c r="O345" i="46"/>
  <c r="P345" i="46" s="1"/>
  <c r="M345" i="46"/>
  <c r="R345" i="46" s="1"/>
  <c r="O345" i="13" s="1"/>
  <c r="O344" i="46"/>
  <c r="M344" i="46"/>
  <c r="O343" i="46"/>
  <c r="R343" i="46" s="1"/>
  <c r="O343" i="13" s="1"/>
  <c r="M343" i="46"/>
  <c r="I343" i="46"/>
  <c r="I344" i="46" s="1"/>
  <c r="I345" i="46" s="1"/>
  <c r="I346" i="46" s="1"/>
  <c r="I347" i="46" s="1"/>
  <c r="I348" i="46" s="1"/>
  <c r="I349" i="46" s="1"/>
  <c r="I350" i="46" s="1"/>
  <c r="I351" i="46" s="1"/>
  <c r="I352" i="46" s="1"/>
  <c r="I353" i="46" s="1"/>
  <c r="I354" i="46" s="1"/>
  <c r="I355" i="46" s="1"/>
  <c r="I356" i="46" s="1"/>
  <c r="I357" i="46" s="1"/>
  <c r="I358" i="46" s="1"/>
  <c r="I359" i="46" s="1"/>
  <c r="I360" i="46" s="1"/>
  <c r="I361" i="46" s="1"/>
  <c r="I362" i="46" s="1"/>
  <c r="I363" i="46" s="1"/>
  <c r="I364" i="46" s="1"/>
  <c r="I365" i="46" s="1"/>
  <c r="I366" i="46" s="1"/>
  <c r="I367" i="46" s="1"/>
  <c r="I368" i="46" s="1"/>
  <c r="I369" i="46" s="1"/>
  <c r="O342" i="46"/>
  <c r="M342" i="46"/>
  <c r="O341" i="46"/>
  <c r="M341" i="46"/>
  <c r="O340" i="46"/>
  <c r="M340" i="46"/>
  <c r="I340" i="46"/>
  <c r="I341" i="46" s="1"/>
  <c r="I342" i="46" s="1"/>
  <c r="O339" i="46"/>
  <c r="M339" i="46"/>
  <c r="O338" i="46"/>
  <c r="P338" i="46" s="1"/>
  <c r="M338" i="46"/>
  <c r="O337" i="46"/>
  <c r="M337" i="46"/>
  <c r="O336" i="46"/>
  <c r="M336" i="46"/>
  <c r="O335" i="46"/>
  <c r="M335" i="46"/>
  <c r="O334" i="46"/>
  <c r="P334" i="46" s="1"/>
  <c r="M334" i="46"/>
  <c r="S334" i="46" s="1"/>
  <c r="AP334" i="13" s="1"/>
  <c r="O333" i="46"/>
  <c r="M333" i="46"/>
  <c r="O332" i="46"/>
  <c r="M332" i="46"/>
  <c r="O331" i="46"/>
  <c r="M331" i="46"/>
  <c r="O330" i="46"/>
  <c r="P330" i="46" s="1"/>
  <c r="M330" i="46"/>
  <c r="O329" i="46"/>
  <c r="M329" i="46"/>
  <c r="O328" i="46"/>
  <c r="M328" i="46"/>
  <c r="O327" i="46"/>
  <c r="M327" i="46"/>
  <c r="O326" i="46"/>
  <c r="P326" i="46" s="1"/>
  <c r="M326" i="46"/>
  <c r="O325" i="46"/>
  <c r="M325" i="46"/>
  <c r="O324" i="46"/>
  <c r="M324" i="46"/>
  <c r="O323" i="46"/>
  <c r="M323" i="46"/>
  <c r="O322" i="46"/>
  <c r="P322" i="46" s="1"/>
  <c r="M322" i="46"/>
  <c r="O321" i="46"/>
  <c r="M321" i="46"/>
  <c r="O320" i="46"/>
  <c r="P320" i="46" s="1"/>
  <c r="M320" i="46"/>
  <c r="O319" i="46"/>
  <c r="M319" i="46"/>
  <c r="O318" i="46"/>
  <c r="M318" i="46"/>
  <c r="O317" i="46"/>
  <c r="M317" i="46"/>
  <c r="O316" i="46"/>
  <c r="M316" i="46"/>
  <c r="O315" i="46"/>
  <c r="M315" i="46"/>
  <c r="O314" i="46"/>
  <c r="P314" i="46" s="1"/>
  <c r="M314" i="46"/>
  <c r="O313" i="46"/>
  <c r="M313" i="46"/>
  <c r="O312" i="46"/>
  <c r="M312" i="46"/>
  <c r="O311" i="46"/>
  <c r="M311" i="46"/>
  <c r="O310" i="46"/>
  <c r="P310" i="46" s="1"/>
  <c r="M310" i="46"/>
  <c r="I310" i="46"/>
  <c r="I311" i="46" s="1"/>
  <c r="I312" i="46" s="1"/>
  <c r="I313" i="46" s="1"/>
  <c r="I314" i="46" s="1"/>
  <c r="I315" i="46" s="1"/>
  <c r="I316" i="46" s="1"/>
  <c r="I317" i="46" s="1"/>
  <c r="I318" i="46" s="1"/>
  <c r="I319" i="46" s="1"/>
  <c r="I320" i="46" s="1"/>
  <c r="I321" i="46" s="1"/>
  <c r="I322" i="46" s="1"/>
  <c r="I323" i="46" s="1"/>
  <c r="I324" i="46" s="1"/>
  <c r="I325" i="46" s="1"/>
  <c r="I326" i="46" s="1"/>
  <c r="I327" i="46" s="1"/>
  <c r="I328" i="46" s="1"/>
  <c r="I329" i="46" s="1"/>
  <c r="I330" i="46" s="1"/>
  <c r="I331" i="46" s="1"/>
  <c r="I332" i="46" s="1"/>
  <c r="I333" i="46" s="1"/>
  <c r="I334" i="46" s="1"/>
  <c r="I335" i="46" s="1"/>
  <c r="I336" i="46" s="1"/>
  <c r="I337" i="46" s="1"/>
  <c r="I338" i="46" s="1"/>
  <c r="O309" i="46"/>
  <c r="M309" i="46"/>
  <c r="O308" i="46"/>
  <c r="P308" i="46" s="1"/>
  <c r="M308" i="46"/>
  <c r="O307" i="46"/>
  <c r="P307" i="46" s="1"/>
  <c r="S307" i="46" s="1"/>
  <c r="AP307" i="13" s="1"/>
  <c r="M307" i="46"/>
  <c r="O306" i="46"/>
  <c r="P306" i="46" s="1"/>
  <c r="S306" i="46" s="1"/>
  <c r="AP306" i="13" s="1"/>
  <c r="M306" i="46"/>
  <c r="O305" i="46"/>
  <c r="M305" i="46"/>
  <c r="O304" i="46"/>
  <c r="P304" i="46" s="1"/>
  <c r="M304" i="46"/>
  <c r="O303" i="46"/>
  <c r="P303" i="46" s="1"/>
  <c r="M303" i="46"/>
  <c r="O302" i="46"/>
  <c r="M302" i="46"/>
  <c r="O301" i="46"/>
  <c r="P301" i="46" s="1"/>
  <c r="M301" i="46"/>
  <c r="O300" i="46"/>
  <c r="M300" i="46"/>
  <c r="O299" i="46"/>
  <c r="M299" i="46"/>
  <c r="O298" i="46"/>
  <c r="P298" i="46" s="1"/>
  <c r="M298" i="46"/>
  <c r="O297" i="46"/>
  <c r="M297" i="46"/>
  <c r="O296" i="46"/>
  <c r="M296" i="46"/>
  <c r="O295" i="46"/>
  <c r="M295" i="46"/>
  <c r="O294" i="46"/>
  <c r="P294" i="46" s="1"/>
  <c r="M294" i="46"/>
  <c r="O293" i="46"/>
  <c r="M293" i="46"/>
  <c r="O292" i="46"/>
  <c r="P292" i="46" s="1"/>
  <c r="M292" i="46"/>
  <c r="I292" i="46"/>
  <c r="I293" i="46" s="1"/>
  <c r="I294" i="46" s="1"/>
  <c r="I295" i="46" s="1"/>
  <c r="I296" i="46" s="1"/>
  <c r="I297" i="46" s="1"/>
  <c r="I298" i="46" s="1"/>
  <c r="I299" i="46" s="1"/>
  <c r="I300" i="46" s="1"/>
  <c r="I301" i="46" s="1"/>
  <c r="I302" i="46" s="1"/>
  <c r="I303" i="46" s="1"/>
  <c r="I304" i="46" s="1"/>
  <c r="I305" i="46" s="1"/>
  <c r="I306" i="46" s="1"/>
  <c r="I307" i="46" s="1"/>
  <c r="I308" i="46" s="1"/>
  <c r="O291" i="46"/>
  <c r="M291" i="46"/>
  <c r="O290" i="46"/>
  <c r="P290" i="46" s="1"/>
  <c r="M290" i="46"/>
  <c r="O289" i="46"/>
  <c r="P289" i="46" s="1"/>
  <c r="M289" i="46"/>
  <c r="O288" i="46"/>
  <c r="M288" i="46"/>
  <c r="O287" i="46"/>
  <c r="M287" i="46"/>
  <c r="O286" i="46"/>
  <c r="P286" i="46" s="1"/>
  <c r="M286" i="46"/>
  <c r="O285" i="46"/>
  <c r="R285" i="46" s="1"/>
  <c r="O285" i="13" s="1"/>
  <c r="M285" i="46"/>
  <c r="O284" i="46"/>
  <c r="M284" i="46"/>
  <c r="O283" i="46"/>
  <c r="M283" i="46"/>
  <c r="O282" i="46"/>
  <c r="P282" i="46" s="1"/>
  <c r="M282" i="46"/>
  <c r="O281" i="46"/>
  <c r="M281" i="46"/>
  <c r="O280" i="46"/>
  <c r="M280" i="46"/>
  <c r="I280" i="46"/>
  <c r="I281" i="46" s="1"/>
  <c r="I282" i="46" s="1"/>
  <c r="I283" i="46" s="1"/>
  <c r="I284" i="46" s="1"/>
  <c r="I285" i="46" s="1"/>
  <c r="I286" i="46" s="1"/>
  <c r="I287" i="46" s="1"/>
  <c r="I288" i="46" s="1"/>
  <c r="I289" i="46" s="1"/>
  <c r="I290" i="46" s="1"/>
  <c r="I291" i="46" s="1"/>
  <c r="O279" i="46"/>
  <c r="M279" i="46"/>
  <c r="I279" i="46"/>
  <c r="P278" i="46"/>
  <c r="O278" i="46"/>
  <c r="M278" i="46"/>
  <c r="O277" i="46"/>
  <c r="M277" i="46"/>
  <c r="O276" i="46"/>
  <c r="M276" i="46"/>
  <c r="O275" i="46"/>
  <c r="M275" i="46"/>
  <c r="O274" i="46"/>
  <c r="P274" i="46" s="1"/>
  <c r="M274" i="46"/>
  <c r="R274" i="46" s="1"/>
  <c r="O274" i="13" s="1"/>
  <c r="O273" i="46"/>
  <c r="M273" i="46"/>
  <c r="O272" i="46"/>
  <c r="P272" i="46" s="1"/>
  <c r="M272" i="46"/>
  <c r="O271" i="46"/>
  <c r="M271" i="46"/>
  <c r="O270" i="46"/>
  <c r="M270" i="46"/>
  <c r="O269" i="46"/>
  <c r="M269" i="46"/>
  <c r="O268" i="46"/>
  <c r="M268" i="46"/>
  <c r="O267" i="46"/>
  <c r="P267" i="46" s="1"/>
  <c r="M267" i="46"/>
  <c r="O266" i="46"/>
  <c r="P266" i="46" s="1"/>
  <c r="M266" i="46"/>
  <c r="O265" i="46"/>
  <c r="M265" i="46"/>
  <c r="O264" i="46"/>
  <c r="M264" i="46"/>
  <c r="O263" i="46"/>
  <c r="M263" i="46"/>
  <c r="O262" i="46"/>
  <c r="P262" i="46" s="1"/>
  <c r="M262" i="46"/>
  <c r="O261" i="46"/>
  <c r="M261" i="46"/>
  <c r="O260" i="46"/>
  <c r="M260" i="46"/>
  <c r="O259" i="46"/>
  <c r="P259" i="46" s="1"/>
  <c r="S259" i="46" s="1"/>
  <c r="AP259" i="13" s="1"/>
  <c r="M259" i="46"/>
  <c r="O258" i="46"/>
  <c r="P258" i="46" s="1"/>
  <c r="M258" i="46"/>
  <c r="O257" i="46"/>
  <c r="M257" i="46"/>
  <c r="O256" i="46"/>
  <c r="M256" i="46"/>
  <c r="I256" i="46"/>
  <c r="I257" i="46" s="1"/>
  <c r="I258" i="46" s="1"/>
  <c r="I259" i="46" s="1"/>
  <c r="I260" i="46" s="1"/>
  <c r="I261" i="46" s="1"/>
  <c r="I262" i="46" s="1"/>
  <c r="I263" i="46" s="1"/>
  <c r="I264" i="46" s="1"/>
  <c r="I265" i="46" s="1"/>
  <c r="I266" i="46" s="1"/>
  <c r="I267" i="46" s="1"/>
  <c r="I268" i="46" s="1"/>
  <c r="I269" i="46" s="1"/>
  <c r="I270" i="46" s="1"/>
  <c r="I271" i="46" s="1"/>
  <c r="I272" i="46" s="1"/>
  <c r="I273" i="46" s="1"/>
  <c r="I274" i="46" s="1"/>
  <c r="I275" i="46" s="1"/>
  <c r="I276" i="46" s="1"/>
  <c r="I277" i="46" s="1"/>
  <c r="O255" i="46"/>
  <c r="M255" i="46"/>
  <c r="O254" i="46"/>
  <c r="P254" i="46" s="1"/>
  <c r="M254" i="46"/>
  <c r="O253" i="46"/>
  <c r="P253" i="46" s="1"/>
  <c r="M253" i="46"/>
  <c r="O252" i="46"/>
  <c r="M252" i="46"/>
  <c r="O251" i="46"/>
  <c r="M251" i="46"/>
  <c r="O250" i="46"/>
  <c r="P250" i="46" s="1"/>
  <c r="M250" i="46"/>
  <c r="O249" i="46"/>
  <c r="P249" i="46" s="1"/>
  <c r="M249" i="46"/>
  <c r="I249" i="46"/>
  <c r="I250" i="46" s="1"/>
  <c r="I251" i="46" s="1"/>
  <c r="I252" i="46" s="1"/>
  <c r="I253" i="46" s="1"/>
  <c r="I254" i="46" s="1"/>
  <c r="I255" i="46" s="1"/>
  <c r="O248" i="46"/>
  <c r="M248" i="46"/>
  <c r="O247" i="46"/>
  <c r="P247" i="46" s="1"/>
  <c r="M247" i="46"/>
  <c r="O246" i="46"/>
  <c r="M246" i="46"/>
  <c r="O245" i="46"/>
  <c r="M245" i="46"/>
  <c r="O244" i="46"/>
  <c r="M244" i="46"/>
  <c r="O243" i="46"/>
  <c r="P243" i="46" s="1"/>
  <c r="M243" i="46"/>
  <c r="P242" i="46"/>
  <c r="O242" i="46"/>
  <c r="M242" i="46"/>
  <c r="O241" i="46"/>
  <c r="M241" i="46"/>
  <c r="O240" i="46"/>
  <c r="M240" i="46"/>
  <c r="O239" i="46"/>
  <c r="P239" i="46" s="1"/>
  <c r="M239" i="46"/>
  <c r="O238" i="46"/>
  <c r="M238" i="46"/>
  <c r="O237" i="46"/>
  <c r="M237" i="46"/>
  <c r="O236" i="46"/>
  <c r="M236" i="46"/>
  <c r="O235" i="46"/>
  <c r="M235" i="46"/>
  <c r="O234" i="46"/>
  <c r="M234" i="46"/>
  <c r="O233" i="46"/>
  <c r="M233" i="46"/>
  <c r="O232" i="46"/>
  <c r="M232" i="46"/>
  <c r="O231" i="46"/>
  <c r="P231" i="46" s="1"/>
  <c r="M231" i="46"/>
  <c r="O230" i="46"/>
  <c r="M230" i="46"/>
  <c r="O229" i="46"/>
  <c r="M229" i="46"/>
  <c r="O228" i="46"/>
  <c r="M228" i="46"/>
  <c r="O227" i="46"/>
  <c r="P227" i="46" s="1"/>
  <c r="M227" i="46"/>
  <c r="O226" i="46"/>
  <c r="M226" i="46"/>
  <c r="O225" i="46"/>
  <c r="M225" i="46"/>
  <c r="O224" i="46"/>
  <c r="M224" i="46"/>
  <c r="O223" i="46"/>
  <c r="M223" i="46"/>
  <c r="O222" i="46"/>
  <c r="M222" i="46"/>
  <c r="O221" i="46"/>
  <c r="M221" i="46"/>
  <c r="O220" i="46"/>
  <c r="M220" i="46"/>
  <c r="O219" i="46"/>
  <c r="M219" i="46"/>
  <c r="O218" i="46"/>
  <c r="M218" i="46"/>
  <c r="I218" i="46"/>
  <c r="I219" i="46" s="1"/>
  <c r="I220" i="46" s="1"/>
  <c r="I221" i="46" s="1"/>
  <c r="I222" i="46" s="1"/>
  <c r="I223" i="46" s="1"/>
  <c r="I224" i="46" s="1"/>
  <c r="I225" i="46" s="1"/>
  <c r="I226" i="46" s="1"/>
  <c r="I227" i="46" s="1"/>
  <c r="I228" i="46" s="1"/>
  <c r="I229" i="46" s="1"/>
  <c r="I230" i="46" s="1"/>
  <c r="I231" i="46" s="1"/>
  <c r="I232" i="46" s="1"/>
  <c r="I233" i="46" s="1"/>
  <c r="I234" i="46" s="1"/>
  <c r="I235" i="46" s="1"/>
  <c r="I236" i="46" s="1"/>
  <c r="I237" i="46" s="1"/>
  <c r="I238" i="46" s="1"/>
  <c r="I239" i="46" s="1"/>
  <c r="I240" i="46" s="1"/>
  <c r="I241" i="46" s="1"/>
  <c r="I242" i="46" s="1"/>
  <c r="I243" i="46" s="1"/>
  <c r="I244" i="46" s="1"/>
  <c r="I245" i="46" s="1"/>
  <c r="I246" i="46" s="1"/>
  <c r="I247" i="46" s="1"/>
  <c r="O217" i="46"/>
  <c r="M217" i="46"/>
  <c r="O216" i="46"/>
  <c r="P216" i="46" s="1"/>
  <c r="M216" i="46"/>
  <c r="O215" i="46"/>
  <c r="R215" i="46" s="1"/>
  <c r="O215" i="13" s="1"/>
  <c r="M215" i="46"/>
  <c r="O214" i="46"/>
  <c r="M214" i="46"/>
  <c r="O213" i="46"/>
  <c r="M213" i="46"/>
  <c r="O212" i="46"/>
  <c r="P212" i="46" s="1"/>
  <c r="M212" i="46"/>
  <c r="O211" i="46"/>
  <c r="R211" i="46" s="1"/>
  <c r="O211" i="13" s="1"/>
  <c r="M211" i="46"/>
  <c r="O210" i="46"/>
  <c r="M210" i="46"/>
  <c r="O209" i="46"/>
  <c r="M209" i="46"/>
  <c r="O208" i="46"/>
  <c r="M208" i="46"/>
  <c r="O207" i="46"/>
  <c r="R207" i="46" s="1"/>
  <c r="O207" i="13" s="1"/>
  <c r="M207" i="46"/>
  <c r="O206" i="46"/>
  <c r="M206" i="46"/>
  <c r="O205" i="46"/>
  <c r="M205" i="46"/>
  <c r="O204" i="46"/>
  <c r="M204" i="46"/>
  <c r="O203" i="46"/>
  <c r="R203" i="46" s="1"/>
  <c r="O203" i="13" s="1"/>
  <c r="M203" i="46"/>
  <c r="O202" i="46"/>
  <c r="M202" i="46"/>
  <c r="O201" i="46"/>
  <c r="M201" i="46"/>
  <c r="O200" i="46"/>
  <c r="P200" i="46" s="1"/>
  <c r="M200" i="46"/>
  <c r="O199" i="46"/>
  <c r="R199" i="46" s="1"/>
  <c r="O199" i="13" s="1"/>
  <c r="M199" i="46"/>
  <c r="O198" i="46"/>
  <c r="M198" i="46"/>
  <c r="O197" i="46"/>
  <c r="M197" i="46"/>
  <c r="O196" i="46"/>
  <c r="P196" i="46" s="1"/>
  <c r="M196" i="46"/>
  <c r="O195" i="46"/>
  <c r="R195" i="46" s="1"/>
  <c r="O195" i="13" s="1"/>
  <c r="M195" i="46"/>
  <c r="O194" i="46"/>
  <c r="M194" i="46"/>
  <c r="O193" i="46"/>
  <c r="M193" i="46"/>
  <c r="O192" i="46"/>
  <c r="P192" i="46" s="1"/>
  <c r="M192" i="46"/>
  <c r="O191" i="46"/>
  <c r="P191" i="46" s="1"/>
  <c r="M191" i="46"/>
  <c r="O190" i="46"/>
  <c r="R190" i="46" s="1"/>
  <c r="O190" i="13" s="1"/>
  <c r="M190" i="46"/>
  <c r="O189" i="46"/>
  <c r="M189" i="46"/>
  <c r="O188" i="46"/>
  <c r="M188" i="46"/>
  <c r="O187" i="46"/>
  <c r="M187" i="46"/>
  <c r="I187" i="46"/>
  <c r="I188" i="46" s="1"/>
  <c r="I189" i="46" s="1"/>
  <c r="I190" i="46" s="1"/>
  <c r="I191" i="46" s="1"/>
  <c r="I192" i="46" s="1"/>
  <c r="I193" i="46" s="1"/>
  <c r="I194" i="46" s="1"/>
  <c r="I195" i="46" s="1"/>
  <c r="I196" i="46" s="1"/>
  <c r="I197" i="46" s="1"/>
  <c r="I198" i="46" s="1"/>
  <c r="I199" i="46" s="1"/>
  <c r="I200" i="46" s="1"/>
  <c r="I201" i="46" s="1"/>
  <c r="I202" i="46" s="1"/>
  <c r="I203" i="46" s="1"/>
  <c r="I204" i="46" s="1"/>
  <c r="I205" i="46" s="1"/>
  <c r="I206" i="46" s="1"/>
  <c r="I207" i="46" s="1"/>
  <c r="I208" i="46" s="1"/>
  <c r="I209" i="46" s="1"/>
  <c r="I210" i="46" s="1"/>
  <c r="I211" i="46" s="1"/>
  <c r="I212" i="46" s="1"/>
  <c r="I213" i="46" s="1"/>
  <c r="I214" i="46" s="1"/>
  <c r="I215" i="46" s="1"/>
  <c r="I216" i="46" s="1"/>
  <c r="O186" i="46"/>
  <c r="M186" i="46"/>
  <c r="O185" i="46"/>
  <c r="P185" i="46" s="1"/>
  <c r="M185" i="46"/>
  <c r="O184" i="46"/>
  <c r="P184" i="46" s="1"/>
  <c r="M184" i="46"/>
  <c r="O183" i="46"/>
  <c r="P183" i="46" s="1"/>
  <c r="M183" i="46"/>
  <c r="O182" i="46"/>
  <c r="M182" i="46"/>
  <c r="O181" i="46"/>
  <c r="P181" i="46" s="1"/>
  <c r="S181" i="46" s="1"/>
  <c r="AP181" i="13" s="1"/>
  <c r="M181" i="46"/>
  <c r="O180" i="46"/>
  <c r="P180" i="46" s="1"/>
  <c r="M180" i="46"/>
  <c r="O179" i="46"/>
  <c r="M179" i="46"/>
  <c r="O178" i="46"/>
  <c r="M178" i="46"/>
  <c r="O177" i="46"/>
  <c r="M177" i="46"/>
  <c r="O176" i="46"/>
  <c r="P176" i="46" s="1"/>
  <c r="M176" i="46"/>
  <c r="O175" i="46"/>
  <c r="P175" i="46" s="1"/>
  <c r="M175" i="46"/>
  <c r="O174" i="46"/>
  <c r="M174" i="46"/>
  <c r="O173" i="46"/>
  <c r="M173" i="46"/>
  <c r="O172" i="46"/>
  <c r="P172" i="46" s="1"/>
  <c r="M172" i="46"/>
  <c r="O171" i="46"/>
  <c r="M171" i="46"/>
  <c r="O170" i="46"/>
  <c r="M170" i="46"/>
  <c r="O169" i="46"/>
  <c r="M169" i="46"/>
  <c r="O168" i="46"/>
  <c r="M168" i="46"/>
  <c r="O167" i="46"/>
  <c r="P167" i="46" s="1"/>
  <c r="M167" i="46"/>
  <c r="O166" i="46"/>
  <c r="P166" i="46" s="1"/>
  <c r="M166" i="46"/>
  <c r="O165" i="46"/>
  <c r="P165" i="46" s="1"/>
  <c r="M165" i="46"/>
  <c r="I165" i="46"/>
  <c r="I166" i="46" s="1"/>
  <c r="I167" i="46" s="1"/>
  <c r="I168" i="46" s="1"/>
  <c r="I169" i="46" s="1"/>
  <c r="I170" i="46" s="1"/>
  <c r="I171" i="46" s="1"/>
  <c r="I172" i="46" s="1"/>
  <c r="I173" i="46" s="1"/>
  <c r="I174" i="46" s="1"/>
  <c r="I175" i="46" s="1"/>
  <c r="I176" i="46" s="1"/>
  <c r="I177" i="46" s="1"/>
  <c r="I178" i="46" s="1"/>
  <c r="I179" i="46" s="1"/>
  <c r="I180" i="46" s="1"/>
  <c r="I181" i="46" s="1"/>
  <c r="I182" i="46" s="1"/>
  <c r="I183" i="46" s="1"/>
  <c r="I184" i="46" s="1"/>
  <c r="I185" i="46" s="1"/>
  <c r="O164" i="46"/>
  <c r="M164" i="46"/>
  <c r="O163" i="46"/>
  <c r="M163" i="46"/>
  <c r="O162" i="46"/>
  <c r="P162" i="46" s="1"/>
  <c r="M162" i="46"/>
  <c r="O161" i="46"/>
  <c r="P161" i="46" s="1"/>
  <c r="M161" i="46"/>
  <c r="O160" i="46"/>
  <c r="M160" i="46"/>
  <c r="I160" i="46"/>
  <c r="I161" i="46" s="1"/>
  <c r="I162" i="46" s="1"/>
  <c r="I163" i="46" s="1"/>
  <c r="I164" i="46" s="1"/>
  <c r="O159" i="46"/>
  <c r="M159" i="46"/>
  <c r="O158" i="46"/>
  <c r="P158" i="46" s="1"/>
  <c r="M158" i="46"/>
  <c r="I158" i="46"/>
  <c r="I159" i="46" s="1"/>
  <c r="O157" i="46"/>
  <c r="M157" i="46"/>
  <c r="I157" i="46"/>
  <c r="O156" i="46"/>
  <c r="M156" i="46"/>
  <c r="O155" i="46"/>
  <c r="R155" i="46" s="1"/>
  <c r="O155" i="13" s="1"/>
  <c r="M155" i="46"/>
  <c r="O154" i="46"/>
  <c r="M154" i="46"/>
  <c r="O153" i="46"/>
  <c r="P153" i="46" s="1"/>
  <c r="M153" i="46"/>
  <c r="O152" i="46"/>
  <c r="P152" i="46" s="1"/>
  <c r="M152" i="46"/>
  <c r="O151" i="46"/>
  <c r="M151" i="46"/>
  <c r="O150" i="46"/>
  <c r="M150" i="46"/>
  <c r="O149" i="46"/>
  <c r="M149" i="46"/>
  <c r="O148" i="46"/>
  <c r="P148" i="46" s="1"/>
  <c r="M148" i="46"/>
  <c r="O147" i="46"/>
  <c r="R147" i="46" s="1"/>
  <c r="O147" i="13" s="1"/>
  <c r="M147" i="46"/>
  <c r="O146" i="46"/>
  <c r="M146" i="46"/>
  <c r="O145" i="46"/>
  <c r="P145" i="46" s="1"/>
  <c r="M145" i="46"/>
  <c r="O144" i="46"/>
  <c r="P144" i="46" s="1"/>
  <c r="M144" i="46"/>
  <c r="O143" i="46"/>
  <c r="M143" i="46"/>
  <c r="O142" i="46"/>
  <c r="M142" i="46"/>
  <c r="O141" i="46"/>
  <c r="P141" i="46" s="1"/>
  <c r="M141" i="46"/>
  <c r="O140" i="46"/>
  <c r="P140" i="46" s="1"/>
  <c r="M140" i="46"/>
  <c r="O139" i="46"/>
  <c r="M139" i="46"/>
  <c r="O138" i="46"/>
  <c r="M138" i="46"/>
  <c r="O137" i="46"/>
  <c r="M137" i="46"/>
  <c r="O136" i="46"/>
  <c r="P136" i="46" s="1"/>
  <c r="M136" i="46"/>
  <c r="O135" i="46"/>
  <c r="M135" i="46"/>
  <c r="O134" i="46"/>
  <c r="M134" i="46"/>
  <c r="O133" i="46"/>
  <c r="P133" i="46" s="1"/>
  <c r="M133" i="46"/>
  <c r="O132" i="46"/>
  <c r="P132" i="46" s="1"/>
  <c r="M132" i="46"/>
  <c r="O131" i="46"/>
  <c r="M131" i="46"/>
  <c r="O130" i="46"/>
  <c r="M130" i="46"/>
  <c r="O129" i="46"/>
  <c r="M129" i="46"/>
  <c r="O128" i="46"/>
  <c r="P128" i="46" s="1"/>
  <c r="M128" i="46"/>
  <c r="O127" i="46"/>
  <c r="M127" i="46"/>
  <c r="I127" i="46"/>
  <c r="I128" i="46" s="1"/>
  <c r="I129" i="46" s="1"/>
  <c r="I130" i="46" s="1"/>
  <c r="I131" i="46" s="1"/>
  <c r="I132" i="46" s="1"/>
  <c r="I133" i="46" s="1"/>
  <c r="I134" i="46" s="1"/>
  <c r="I135" i="46" s="1"/>
  <c r="I136" i="46" s="1"/>
  <c r="I137" i="46" s="1"/>
  <c r="I138" i="46" s="1"/>
  <c r="I139" i="46" s="1"/>
  <c r="I140" i="46" s="1"/>
  <c r="I141" i="46" s="1"/>
  <c r="I142" i="46" s="1"/>
  <c r="I143" i="46" s="1"/>
  <c r="I144" i="46" s="1"/>
  <c r="I145" i="46" s="1"/>
  <c r="I146" i="46" s="1"/>
  <c r="I147" i="46" s="1"/>
  <c r="I148" i="46" s="1"/>
  <c r="I149" i="46" s="1"/>
  <c r="I150" i="46" s="1"/>
  <c r="I151" i="46" s="1"/>
  <c r="I152" i="46" s="1"/>
  <c r="I153" i="46" s="1"/>
  <c r="I154" i="46" s="1"/>
  <c r="I155" i="46" s="1"/>
  <c r="O126" i="46"/>
  <c r="M126" i="46"/>
  <c r="I126" i="46"/>
  <c r="O125" i="46"/>
  <c r="M125" i="46"/>
  <c r="O124" i="46"/>
  <c r="M124" i="46"/>
  <c r="O123" i="46"/>
  <c r="M123" i="46"/>
  <c r="O122" i="46"/>
  <c r="M122" i="46"/>
  <c r="O121" i="46"/>
  <c r="M121" i="46"/>
  <c r="O120" i="46"/>
  <c r="M120" i="46"/>
  <c r="O119" i="46"/>
  <c r="M119" i="46"/>
  <c r="O118" i="46"/>
  <c r="M118" i="46"/>
  <c r="O117" i="46"/>
  <c r="M117" i="46"/>
  <c r="O116" i="46"/>
  <c r="M116" i="46"/>
  <c r="O115" i="46"/>
  <c r="M115" i="46"/>
  <c r="O114" i="46"/>
  <c r="P114" i="46" s="1"/>
  <c r="S114" i="46" s="1"/>
  <c r="AP114" i="13" s="1"/>
  <c r="M114" i="46"/>
  <c r="O113" i="46"/>
  <c r="M113" i="46"/>
  <c r="O112" i="46"/>
  <c r="M112" i="46"/>
  <c r="O111" i="46"/>
  <c r="M111" i="46"/>
  <c r="R110" i="46"/>
  <c r="O110" i="13" s="1"/>
  <c r="O110" i="46"/>
  <c r="P110" i="46" s="1"/>
  <c r="M110" i="46"/>
  <c r="R109" i="46"/>
  <c r="O109" i="13" s="1"/>
  <c r="O109" i="46"/>
  <c r="P109" i="46" s="1"/>
  <c r="M109" i="46"/>
  <c r="O108" i="46"/>
  <c r="M108" i="46"/>
  <c r="O107" i="46"/>
  <c r="M107" i="46"/>
  <c r="O106" i="46"/>
  <c r="P106" i="46" s="1"/>
  <c r="M106" i="46"/>
  <c r="O105" i="46"/>
  <c r="P105" i="46" s="1"/>
  <c r="M105" i="46"/>
  <c r="O104" i="46"/>
  <c r="M104" i="46"/>
  <c r="O103" i="46"/>
  <c r="M103" i="46"/>
  <c r="R102" i="46"/>
  <c r="O102" i="13" s="1"/>
  <c r="O102" i="46"/>
  <c r="P102" i="46" s="1"/>
  <c r="M102" i="46"/>
  <c r="O101" i="46"/>
  <c r="R101" i="46" s="1"/>
  <c r="O101" i="13" s="1"/>
  <c r="M101" i="46"/>
  <c r="O100" i="46"/>
  <c r="M100" i="46"/>
  <c r="O99" i="46"/>
  <c r="M99" i="46"/>
  <c r="O98" i="46"/>
  <c r="P98" i="46" s="1"/>
  <c r="M98" i="46"/>
  <c r="O97" i="46"/>
  <c r="M97" i="46"/>
  <c r="O96" i="46"/>
  <c r="M96" i="46"/>
  <c r="I96" i="46"/>
  <c r="I97" i="46" s="1"/>
  <c r="I98" i="46" s="1"/>
  <c r="I99" i="46" s="1"/>
  <c r="I100" i="46" s="1"/>
  <c r="I101" i="46" s="1"/>
  <c r="I102" i="46" s="1"/>
  <c r="I103" i="46" s="1"/>
  <c r="I104" i="46" s="1"/>
  <c r="I105" i="46" s="1"/>
  <c r="I106" i="46" s="1"/>
  <c r="I107" i="46" s="1"/>
  <c r="I108" i="46" s="1"/>
  <c r="I109" i="46" s="1"/>
  <c r="I110" i="46" s="1"/>
  <c r="I111" i="46" s="1"/>
  <c r="I112" i="46" s="1"/>
  <c r="I113" i="46" s="1"/>
  <c r="I114" i="46" s="1"/>
  <c r="I115" i="46" s="1"/>
  <c r="I116" i="46" s="1"/>
  <c r="I117" i="46" s="1"/>
  <c r="I118" i="46" s="1"/>
  <c r="I119" i="46" s="1"/>
  <c r="I120" i="46" s="1"/>
  <c r="I121" i="46" s="1"/>
  <c r="I122" i="46" s="1"/>
  <c r="I123" i="46" s="1"/>
  <c r="I124" i="46" s="1"/>
  <c r="O95" i="46"/>
  <c r="M95" i="46"/>
  <c r="O94" i="46"/>
  <c r="P94" i="46" s="1"/>
  <c r="M94" i="46"/>
  <c r="O93" i="46"/>
  <c r="M93" i="46"/>
  <c r="O92" i="46"/>
  <c r="M92" i="46"/>
  <c r="O91" i="46"/>
  <c r="P91" i="46" s="1"/>
  <c r="S91" i="46" s="1"/>
  <c r="AP91" i="13" s="1"/>
  <c r="M91" i="46"/>
  <c r="O90" i="46"/>
  <c r="M90" i="46"/>
  <c r="O89" i="46"/>
  <c r="M89" i="46"/>
  <c r="O88" i="46"/>
  <c r="M88" i="46"/>
  <c r="P87" i="46"/>
  <c r="O87" i="46"/>
  <c r="M87" i="46"/>
  <c r="P86" i="46"/>
  <c r="O86" i="46"/>
  <c r="M86" i="46"/>
  <c r="O85" i="46"/>
  <c r="M85" i="46"/>
  <c r="O84" i="46"/>
  <c r="M84" i="46"/>
  <c r="O83" i="46"/>
  <c r="M83" i="46"/>
  <c r="O82" i="46"/>
  <c r="M82" i="46"/>
  <c r="O81" i="46"/>
  <c r="M81" i="46"/>
  <c r="O80" i="46"/>
  <c r="M80" i="46"/>
  <c r="O79" i="46"/>
  <c r="M79" i="46"/>
  <c r="O78" i="46"/>
  <c r="M78" i="46"/>
  <c r="O77" i="46"/>
  <c r="M77" i="46"/>
  <c r="O76" i="46"/>
  <c r="M76" i="46"/>
  <c r="O75" i="46"/>
  <c r="P75" i="46" s="1"/>
  <c r="M75" i="46"/>
  <c r="O74" i="46"/>
  <c r="P74" i="46" s="1"/>
  <c r="M74" i="46"/>
  <c r="R74" i="46" s="1"/>
  <c r="O74" i="13" s="1"/>
  <c r="O73" i="46"/>
  <c r="M73" i="46"/>
  <c r="O72" i="46"/>
  <c r="M72" i="46"/>
  <c r="O71" i="46"/>
  <c r="P71" i="46" s="1"/>
  <c r="M71" i="46"/>
  <c r="O70" i="46"/>
  <c r="P70" i="46" s="1"/>
  <c r="M70" i="46"/>
  <c r="O69" i="46"/>
  <c r="M69" i="46"/>
  <c r="O68" i="46"/>
  <c r="M68" i="46"/>
  <c r="O67" i="46"/>
  <c r="P67" i="46" s="1"/>
  <c r="M67" i="46"/>
  <c r="O66" i="46"/>
  <c r="P66" i="46" s="1"/>
  <c r="M66" i="46"/>
  <c r="O65" i="46"/>
  <c r="M65" i="46"/>
  <c r="I65" i="46"/>
  <c r="I66" i="46" s="1"/>
  <c r="I67" i="46" s="1"/>
  <c r="I68" i="46" s="1"/>
  <c r="I69" i="46" s="1"/>
  <c r="I70" i="46" s="1"/>
  <c r="I71" i="46" s="1"/>
  <c r="I72" i="46" s="1"/>
  <c r="I73" i="46" s="1"/>
  <c r="I74" i="46" s="1"/>
  <c r="I75" i="46" s="1"/>
  <c r="I76" i="46" s="1"/>
  <c r="I77" i="46" s="1"/>
  <c r="I78" i="46" s="1"/>
  <c r="I79" i="46" s="1"/>
  <c r="I80" i="46" s="1"/>
  <c r="I81" i="46" s="1"/>
  <c r="I82" i="46" s="1"/>
  <c r="I83" i="46" s="1"/>
  <c r="I84" i="46" s="1"/>
  <c r="I85" i="46" s="1"/>
  <c r="I86" i="46" s="1"/>
  <c r="I87" i="46" s="1"/>
  <c r="I88" i="46" s="1"/>
  <c r="I89" i="46" s="1"/>
  <c r="I90" i="46" s="1"/>
  <c r="I91" i="46" s="1"/>
  <c r="I92" i="46" s="1"/>
  <c r="I93" i="46" s="1"/>
  <c r="I94" i="46" s="1"/>
  <c r="O64" i="46"/>
  <c r="M64" i="46"/>
  <c r="O63" i="46"/>
  <c r="P63" i="46" s="1"/>
  <c r="M63" i="46"/>
  <c r="O62" i="46"/>
  <c r="M62" i="46"/>
  <c r="O61" i="46"/>
  <c r="M61" i="46"/>
  <c r="O60" i="46"/>
  <c r="P60" i="46" s="1"/>
  <c r="M60" i="46"/>
  <c r="O59" i="46"/>
  <c r="P59" i="46" s="1"/>
  <c r="M59" i="46"/>
  <c r="O58" i="46"/>
  <c r="M58" i="46"/>
  <c r="O57" i="46"/>
  <c r="M57" i="46"/>
  <c r="O56" i="46"/>
  <c r="P56" i="46" s="1"/>
  <c r="M56" i="46"/>
  <c r="O55" i="46"/>
  <c r="P55" i="46" s="1"/>
  <c r="M55" i="46"/>
  <c r="O54" i="46"/>
  <c r="M54" i="46"/>
  <c r="O53" i="46"/>
  <c r="M53" i="46"/>
  <c r="O52" i="46"/>
  <c r="P52" i="46" s="1"/>
  <c r="M52" i="46"/>
  <c r="O51" i="46"/>
  <c r="M51" i="46"/>
  <c r="O50" i="46"/>
  <c r="M50" i="46"/>
  <c r="O49" i="46"/>
  <c r="M49" i="46"/>
  <c r="O48" i="46"/>
  <c r="P48" i="46" s="1"/>
  <c r="M48" i="46"/>
  <c r="O47" i="46"/>
  <c r="P47" i="46" s="1"/>
  <c r="M47" i="46"/>
  <c r="O46" i="46"/>
  <c r="M46" i="46"/>
  <c r="O45" i="46"/>
  <c r="M45" i="46"/>
  <c r="O44" i="46"/>
  <c r="M44" i="46"/>
  <c r="O43" i="46"/>
  <c r="M43" i="46"/>
  <c r="O42" i="46"/>
  <c r="P42" i="46" s="1"/>
  <c r="M42" i="46"/>
  <c r="O41" i="46"/>
  <c r="P41" i="46" s="1"/>
  <c r="M41" i="46"/>
  <c r="O40" i="46"/>
  <c r="P40" i="46" s="1"/>
  <c r="S40" i="46" s="1"/>
  <c r="AP40" i="13" s="1"/>
  <c r="M40" i="46"/>
  <c r="O39" i="46"/>
  <c r="P39" i="46" s="1"/>
  <c r="M39" i="46"/>
  <c r="O38" i="46"/>
  <c r="M38" i="46"/>
  <c r="I38" i="46"/>
  <c r="I39" i="46" s="1"/>
  <c r="I40" i="46" s="1"/>
  <c r="I41" i="46" s="1"/>
  <c r="I42" i="46" s="1"/>
  <c r="I43" i="46" s="1"/>
  <c r="I44" i="46" s="1"/>
  <c r="I45" i="46" s="1"/>
  <c r="I46" i="46" s="1"/>
  <c r="I47" i="46" s="1"/>
  <c r="I48" i="46" s="1"/>
  <c r="I49" i="46" s="1"/>
  <c r="I50" i="46" s="1"/>
  <c r="I51" i="46" s="1"/>
  <c r="I52" i="46" s="1"/>
  <c r="I53" i="46" s="1"/>
  <c r="I54" i="46" s="1"/>
  <c r="I55" i="46" s="1"/>
  <c r="I56" i="46" s="1"/>
  <c r="I57" i="46" s="1"/>
  <c r="I58" i="46" s="1"/>
  <c r="I59" i="46" s="1"/>
  <c r="I60" i="46" s="1"/>
  <c r="I61" i="46" s="1"/>
  <c r="I62" i="46" s="1"/>
  <c r="I63" i="46" s="1"/>
  <c r="O37" i="46"/>
  <c r="P37" i="46" s="1"/>
  <c r="M37" i="46"/>
  <c r="I37" i="46"/>
  <c r="O36" i="46"/>
  <c r="P36" i="46" s="1"/>
  <c r="M36" i="46"/>
  <c r="O35" i="46"/>
  <c r="P35" i="46" s="1"/>
  <c r="M35" i="46"/>
  <c r="O34" i="46"/>
  <c r="P34" i="46" s="1"/>
  <c r="M34" i="46"/>
  <c r="O33" i="46"/>
  <c r="P33" i="46" s="1"/>
  <c r="S33" i="46" s="1"/>
  <c r="AP33" i="13" s="1"/>
  <c r="M33" i="46"/>
  <c r="O32" i="46"/>
  <c r="M32" i="46"/>
  <c r="O31" i="46"/>
  <c r="P31" i="46" s="1"/>
  <c r="M31" i="46"/>
  <c r="O30" i="46"/>
  <c r="M30" i="46"/>
  <c r="O29" i="46"/>
  <c r="M29" i="46"/>
  <c r="O28" i="46"/>
  <c r="P28" i="46" s="1"/>
  <c r="M28" i="46"/>
  <c r="O27" i="46"/>
  <c r="P27" i="46" s="1"/>
  <c r="M27" i="46"/>
  <c r="O26" i="46"/>
  <c r="P26" i="46" s="1"/>
  <c r="M26" i="46"/>
  <c r="O25" i="46"/>
  <c r="M25" i="46"/>
  <c r="O24" i="46"/>
  <c r="P24" i="46" s="1"/>
  <c r="M24" i="46"/>
  <c r="O23" i="46"/>
  <c r="P23" i="46" s="1"/>
  <c r="M23" i="46"/>
  <c r="O22" i="46"/>
  <c r="M22" i="46"/>
  <c r="O21" i="46"/>
  <c r="M21" i="46"/>
  <c r="O20" i="46"/>
  <c r="M20" i="46"/>
  <c r="O19" i="46"/>
  <c r="P19" i="46" s="1"/>
  <c r="M19" i="46"/>
  <c r="O18" i="46"/>
  <c r="P18" i="46" s="1"/>
  <c r="M18" i="46"/>
  <c r="O17" i="46"/>
  <c r="P17" i="46" s="1"/>
  <c r="M17" i="46"/>
  <c r="O16" i="46"/>
  <c r="P16" i="46" s="1"/>
  <c r="M16" i="46"/>
  <c r="O15" i="46"/>
  <c r="P15" i="46" s="1"/>
  <c r="M15" i="46"/>
  <c r="O14" i="46"/>
  <c r="P14" i="46" s="1"/>
  <c r="S14" i="46" s="1"/>
  <c r="AP14" i="13" s="1"/>
  <c r="M14" i="46"/>
  <c r="O13" i="46"/>
  <c r="P13" i="46" s="1"/>
  <c r="M13" i="46"/>
  <c r="O12" i="46"/>
  <c r="P12" i="46" s="1"/>
  <c r="M12" i="46"/>
  <c r="O11" i="46"/>
  <c r="P11" i="46" s="1"/>
  <c r="M11" i="46"/>
  <c r="O10" i="46"/>
  <c r="P10" i="46" s="1"/>
  <c r="S10" i="46" s="1"/>
  <c r="AP10" i="13" s="1"/>
  <c r="M10" i="46"/>
  <c r="C10" i="46"/>
  <c r="C13" i="46" s="1"/>
  <c r="O9" i="46"/>
  <c r="P9" i="46" s="1"/>
  <c r="M9" i="46"/>
  <c r="C9" i="46"/>
  <c r="O8" i="46"/>
  <c r="P8" i="46" s="1"/>
  <c r="M8" i="46"/>
  <c r="O7" i="46"/>
  <c r="P7" i="46" s="1"/>
  <c r="M7" i="46"/>
  <c r="O6" i="46"/>
  <c r="P6" i="46" s="1"/>
  <c r="M6" i="46"/>
  <c r="J6" i="46"/>
  <c r="J7" i="46" s="1"/>
  <c r="J8" i="46" s="1"/>
  <c r="J9" i="46" s="1"/>
  <c r="J10" i="46" s="1"/>
  <c r="J11" i="46" s="1"/>
  <c r="J12" i="46" s="1"/>
  <c r="J13" i="46" s="1"/>
  <c r="J14" i="46" s="1"/>
  <c r="J15" i="46" s="1"/>
  <c r="J16" i="46" s="1"/>
  <c r="J17" i="46" s="1"/>
  <c r="J18" i="46" s="1"/>
  <c r="J19" i="46" s="1"/>
  <c r="J20" i="46" s="1"/>
  <c r="J21" i="46" s="1"/>
  <c r="J22" i="46" s="1"/>
  <c r="J23" i="46" s="1"/>
  <c r="J24" i="46" s="1"/>
  <c r="J25" i="46" s="1"/>
  <c r="J26" i="46" s="1"/>
  <c r="J27" i="46" s="1"/>
  <c r="J28" i="46" s="1"/>
  <c r="J29" i="46" s="1"/>
  <c r="J30" i="46" s="1"/>
  <c r="J31" i="46" s="1"/>
  <c r="J32" i="46" s="1"/>
  <c r="J33" i="46" s="1"/>
  <c r="J34" i="46" s="1"/>
  <c r="J35" i="46" s="1"/>
  <c r="J36" i="46" s="1"/>
  <c r="J37" i="46" s="1"/>
  <c r="J38" i="46" s="1"/>
  <c r="J39" i="46" s="1"/>
  <c r="J40" i="46" s="1"/>
  <c r="J41" i="46" s="1"/>
  <c r="J42" i="46" s="1"/>
  <c r="J43" i="46" s="1"/>
  <c r="J44" i="46" s="1"/>
  <c r="J45" i="46" s="1"/>
  <c r="J46" i="46" s="1"/>
  <c r="J47" i="46" s="1"/>
  <c r="J48" i="46" s="1"/>
  <c r="J49" i="46" s="1"/>
  <c r="J50" i="46" s="1"/>
  <c r="J51" i="46" s="1"/>
  <c r="J52" i="46" s="1"/>
  <c r="J53" i="46" s="1"/>
  <c r="J54" i="46" s="1"/>
  <c r="J55" i="46" s="1"/>
  <c r="J56" i="46" s="1"/>
  <c r="J57" i="46" s="1"/>
  <c r="J58" i="46" s="1"/>
  <c r="J59" i="46" s="1"/>
  <c r="J60" i="46" s="1"/>
  <c r="J61" i="46" s="1"/>
  <c r="J62" i="46" s="1"/>
  <c r="J63" i="46" s="1"/>
  <c r="J64" i="46" s="1"/>
  <c r="J65" i="46" s="1"/>
  <c r="J66" i="46" s="1"/>
  <c r="J67" i="46" s="1"/>
  <c r="J68" i="46" s="1"/>
  <c r="J69" i="46" s="1"/>
  <c r="J70" i="46" s="1"/>
  <c r="J71" i="46" s="1"/>
  <c r="J72" i="46" s="1"/>
  <c r="J73" i="46" s="1"/>
  <c r="J74" i="46" s="1"/>
  <c r="J75" i="46" s="1"/>
  <c r="J76" i="46" s="1"/>
  <c r="J77" i="46" s="1"/>
  <c r="J78" i="46" s="1"/>
  <c r="J79" i="46" s="1"/>
  <c r="J80" i="46" s="1"/>
  <c r="J81" i="46" s="1"/>
  <c r="J82" i="46" s="1"/>
  <c r="J83" i="46" s="1"/>
  <c r="J84" i="46" s="1"/>
  <c r="J85" i="46" s="1"/>
  <c r="J86" i="46" s="1"/>
  <c r="J87" i="46" s="1"/>
  <c r="J88" i="46" s="1"/>
  <c r="J89" i="46" s="1"/>
  <c r="J90" i="46" s="1"/>
  <c r="J91" i="46" s="1"/>
  <c r="J92" i="46" s="1"/>
  <c r="J93" i="46" s="1"/>
  <c r="J94" i="46" s="1"/>
  <c r="J95" i="46" s="1"/>
  <c r="J96" i="46" s="1"/>
  <c r="J97" i="46" s="1"/>
  <c r="J98" i="46" s="1"/>
  <c r="J99" i="46" s="1"/>
  <c r="J100" i="46" s="1"/>
  <c r="J101" i="46" s="1"/>
  <c r="J102" i="46" s="1"/>
  <c r="J103" i="46" s="1"/>
  <c r="J104" i="46" s="1"/>
  <c r="J105" i="46" s="1"/>
  <c r="J106" i="46" s="1"/>
  <c r="J107" i="46" s="1"/>
  <c r="J108" i="46" s="1"/>
  <c r="J109" i="46" s="1"/>
  <c r="J110" i="46" s="1"/>
  <c r="J111" i="46" s="1"/>
  <c r="J112" i="46" s="1"/>
  <c r="J113" i="46" s="1"/>
  <c r="J114" i="46" s="1"/>
  <c r="J115" i="46" s="1"/>
  <c r="J116" i="46" s="1"/>
  <c r="J117" i="46" s="1"/>
  <c r="J118" i="46" s="1"/>
  <c r="J119" i="46" s="1"/>
  <c r="J120" i="46" s="1"/>
  <c r="J121" i="46" s="1"/>
  <c r="J122" i="46" s="1"/>
  <c r="J123" i="46" s="1"/>
  <c r="J124" i="46" s="1"/>
  <c r="J125" i="46" s="1"/>
  <c r="J126" i="46" s="1"/>
  <c r="J127" i="46" s="1"/>
  <c r="J128" i="46" s="1"/>
  <c r="J129" i="46" s="1"/>
  <c r="J130" i="46" s="1"/>
  <c r="J131" i="46" s="1"/>
  <c r="J132" i="46" s="1"/>
  <c r="J133" i="46" s="1"/>
  <c r="J134" i="46" s="1"/>
  <c r="J135" i="46" s="1"/>
  <c r="J136" i="46" s="1"/>
  <c r="J137" i="46" s="1"/>
  <c r="J138" i="46" s="1"/>
  <c r="J139" i="46" s="1"/>
  <c r="J140" i="46" s="1"/>
  <c r="J141" i="46" s="1"/>
  <c r="J142" i="46" s="1"/>
  <c r="J143" i="46" s="1"/>
  <c r="J144" i="46" s="1"/>
  <c r="J145" i="46" s="1"/>
  <c r="J146" i="46" s="1"/>
  <c r="J147" i="46" s="1"/>
  <c r="J148" i="46" s="1"/>
  <c r="J149" i="46" s="1"/>
  <c r="J150" i="46" s="1"/>
  <c r="J151" i="46" s="1"/>
  <c r="J152" i="46" s="1"/>
  <c r="J153" i="46" s="1"/>
  <c r="J154" i="46" s="1"/>
  <c r="J155" i="46" s="1"/>
  <c r="J156" i="46" s="1"/>
  <c r="J157" i="46" s="1"/>
  <c r="J158" i="46" s="1"/>
  <c r="J159" i="46" s="1"/>
  <c r="J160" i="46" s="1"/>
  <c r="J161" i="46" s="1"/>
  <c r="J162" i="46" s="1"/>
  <c r="J163" i="46" s="1"/>
  <c r="J164" i="46" s="1"/>
  <c r="J165" i="46" s="1"/>
  <c r="J166" i="46" s="1"/>
  <c r="J167" i="46" s="1"/>
  <c r="J168" i="46" s="1"/>
  <c r="J169" i="46" s="1"/>
  <c r="J170" i="46" s="1"/>
  <c r="J171" i="46" s="1"/>
  <c r="J172" i="46" s="1"/>
  <c r="J173" i="46" s="1"/>
  <c r="J174" i="46" s="1"/>
  <c r="J175" i="46" s="1"/>
  <c r="J176" i="46" s="1"/>
  <c r="J177" i="46" s="1"/>
  <c r="J178" i="46" s="1"/>
  <c r="J179" i="46" s="1"/>
  <c r="J180" i="46" s="1"/>
  <c r="J181" i="46" s="1"/>
  <c r="J182" i="46" s="1"/>
  <c r="J183" i="46" s="1"/>
  <c r="J184" i="46" s="1"/>
  <c r="J185" i="46" s="1"/>
  <c r="J186" i="46" s="1"/>
  <c r="J187" i="46" s="1"/>
  <c r="J188" i="46" s="1"/>
  <c r="J189" i="46" s="1"/>
  <c r="J190" i="46" s="1"/>
  <c r="J191" i="46" s="1"/>
  <c r="J192" i="46" s="1"/>
  <c r="J193" i="46" s="1"/>
  <c r="J194" i="46" s="1"/>
  <c r="J195" i="46" s="1"/>
  <c r="J196" i="46" s="1"/>
  <c r="J197" i="46" s="1"/>
  <c r="J198" i="46" s="1"/>
  <c r="J199" i="46" s="1"/>
  <c r="J200" i="46" s="1"/>
  <c r="J201" i="46" s="1"/>
  <c r="J202" i="46" s="1"/>
  <c r="J203" i="46" s="1"/>
  <c r="J204" i="46" s="1"/>
  <c r="J205" i="46" s="1"/>
  <c r="J206" i="46" s="1"/>
  <c r="J207" i="46" s="1"/>
  <c r="J208" i="46" s="1"/>
  <c r="J209" i="46" s="1"/>
  <c r="J210" i="46" s="1"/>
  <c r="J211" i="46" s="1"/>
  <c r="J212" i="46" s="1"/>
  <c r="J213" i="46" s="1"/>
  <c r="J214" i="46" s="1"/>
  <c r="J215" i="46" s="1"/>
  <c r="J216" i="46" s="1"/>
  <c r="J217" i="46" s="1"/>
  <c r="J218" i="46" s="1"/>
  <c r="J219" i="46" s="1"/>
  <c r="J220" i="46" s="1"/>
  <c r="J221" i="46" s="1"/>
  <c r="J222" i="46" s="1"/>
  <c r="J223" i="46" s="1"/>
  <c r="J224" i="46" s="1"/>
  <c r="J225" i="46" s="1"/>
  <c r="J226" i="46" s="1"/>
  <c r="J227" i="46" s="1"/>
  <c r="J228" i="46" s="1"/>
  <c r="J229" i="46" s="1"/>
  <c r="J230" i="46" s="1"/>
  <c r="J231" i="46" s="1"/>
  <c r="J232" i="46" s="1"/>
  <c r="J233" i="46" s="1"/>
  <c r="J234" i="46" s="1"/>
  <c r="J235" i="46" s="1"/>
  <c r="J236" i="46" s="1"/>
  <c r="J237" i="46" s="1"/>
  <c r="J238" i="46" s="1"/>
  <c r="J239" i="46" s="1"/>
  <c r="J240" i="46" s="1"/>
  <c r="J241" i="46" s="1"/>
  <c r="J242" i="46" s="1"/>
  <c r="J243" i="46" s="1"/>
  <c r="J244" i="46" s="1"/>
  <c r="J245" i="46" s="1"/>
  <c r="J246" i="46" s="1"/>
  <c r="J247" i="46" s="1"/>
  <c r="J248" i="46" s="1"/>
  <c r="J249" i="46" s="1"/>
  <c r="J250" i="46" s="1"/>
  <c r="J251" i="46" s="1"/>
  <c r="J252" i="46" s="1"/>
  <c r="J253" i="46" s="1"/>
  <c r="J254" i="46" s="1"/>
  <c r="J255" i="46" s="1"/>
  <c r="J256" i="46" s="1"/>
  <c r="J257" i="46" s="1"/>
  <c r="J258" i="46" s="1"/>
  <c r="J259" i="46" s="1"/>
  <c r="J260" i="46" s="1"/>
  <c r="J261" i="46" s="1"/>
  <c r="J262" i="46" s="1"/>
  <c r="J263" i="46" s="1"/>
  <c r="J264" i="46" s="1"/>
  <c r="J265" i="46" s="1"/>
  <c r="J266" i="46" s="1"/>
  <c r="J267" i="46" s="1"/>
  <c r="J268" i="46" s="1"/>
  <c r="J269" i="46" s="1"/>
  <c r="J270" i="46" s="1"/>
  <c r="J271" i="46" s="1"/>
  <c r="J272" i="46" s="1"/>
  <c r="J273" i="46" s="1"/>
  <c r="J274" i="46" s="1"/>
  <c r="J275" i="46" s="1"/>
  <c r="J276" i="46" s="1"/>
  <c r="J277" i="46" s="1"/>
  <c r="J278" i="46" s="1"/>
  <c r="J279" i="46" s="1"/>
  <c r="J280" i="46" s="1"/>
  <c r="J281" i="46" s="1"/>
  <c r="J282" i="46" s="1"/>
  <c r="J283" i="46" s="1"/>
  <c r="J284" i="46" s="1"/>
  <c r="J285" i="46" s="1"/>
  <c r="J286" i="46" s="1"/>
  <c r="J287" i="46" s="1"/>
  <c r="J288" i="46" s="1"/>
  <c r="J289" i="46" s="1"/>
  <c r="J290" i="46" s="1"/>
  <c r="J291" i="46" s="1"/>
  <c r="J292" i="46" s="1"/>
  <c r="J293" i="46" s="1"/>
  <c r="J294" i="46" s="1"/>
  <c r="J295" i="46" s="1"/>
  <c r="J296" i="46" s="1"/>
  <c r="J297" i="46" s="1"/>
  <c r="J298" i="46" s="1"/>
  <c r="J299" i="46" s="1"/>
  <c r="J300" i="46" s="1"/>
  <c r="J301" i="46" s="1"/>
  <c r="J302" i="46" s="1"/>
  <c r="J303" i="46" s="1"/>
  <c r="J304" i="46" s="1"/>
  <c r="J305" i="46" s="1"/>
  <c r="J306" i="46" s="1"/>
  <c r="J307" i="46" s="1"/>
  <c r="J308" i="46" s="1"/>
  <c r="J309" i="46" s="1"/>
  <c r="J310" i="46" s="1"/>
  <c r="J311" i="46" s="1"/>
  <c r="J312" i="46" s="1"/>
  <c r="J313" i="46" s="1"/>
  <c r="J314" i="46" s="1"/>
  <c r="J315" i="46" s="1"/>
  <c r="J316" i="46" s="1"/>
  <c r="J317" i="46" s="1"/>
  <c r="J318" i="46" s="1"/>
  <c r="J319" i="46" s="1"/>
  <c r="J320" i="46" s="1"/>
  <c r="J321" i="46" s="1"/>
  <c r="J322" i="46" s="1"/>
  <c r="J323" i="46" s="1"/>
  <c r="J324" i="46" s="1"/>
  <c r="J325" i="46" s="1"/>
  <c r="J326" i="46" s="1"/>
  <c r="J327" i="46" s="1"/>
  <c r="J328" i="46" s="1"/>
  <c r="J329" i="46" s="1"/>
  <c r="J330" i="46" s="1"/>
  <c r="J331" i="46" s="1"/>
  <c r="J332" i="46" s="1"/>
  <c r="J333" i="46" s="1"/>
  <c r="J334" i="46" s="1"/>
  <c r="J335" i="46" s="1"/>
  <c r="J336" i="46" s="1"/>
  <c r="J337" i="46" s="1"/>
  <c r="J338" i="46" s="1"/>
  <c r="J339" i="46" s="1"/>
  <c r="J340" i="46" s="1"/>
  <c r="J341" i="46" s="1"/>
  <c r="J342" i="46" s="1"/>
  <c r="J343" i="46" s="1"/>
  <c r="J344" i="46" s="1"/>
  <c r="J345" i="46" s="1"/>
  <c r="J346" i="46" s="1"/>
  <c r="J347" i="46" s="1"/>
  <c r="J348" i="46" s="1"/>
  <c r="J349" i="46" s="1"/>
  <c r="J350" i="46" s="1"/>
  <c r="J351" i="46" s="1"/>
  <c r="J352" i="46" s="1"/>
  <c r="J353" i="46" s="1"/>
  <c r="J354" i="46" s="1"/>
  <c r="J355" i="46" s="1"/>
  <c r="J356" i="46" s="1"/>
  <c r="J357" i="46" s="1"/>
  <c r="J358" i="46" s="1"/>
  <c r="J359" i="46" s="1"/>
  <c r="J360" i="46" s="1"/>
  <c r="J361" i="46" s="1"/>
  <c r="J362" i="46" s="1"/>
  <c r="J363" i="46" s="1"/>
  <c r="J364" i="46" s="1"/>
  <c r="J365" i="46" s="1"/>
  <c r="J366" i="46" s="1"/>
  <c r="J367" i="46" s="1"/>
  <c r="J368" i="46" s="1"/>
  <c r="J369" i="46" s="1"/>
  <c r="I6" i="46"/>
  <c r="I7" i="46" s="1"/>
  <c r="I8" i="46" s="1"/>
  <c r="I9" i="46" s="1"/>
  <c r="I10" i="46" s="1"/>
  <c r="I11" i="46" s="1"/>
  <c r="I12" i="46" s="1"/>
  <c r="I13" i="46" s="1"/>
  <c r="I14" i="46" s="1"/>
  <c r="I15" i="46" s="1"/>
  <c r="I16" i="46" s="1"/>
  <c r="I17" i="46" s="1"/>
  <c r="I18" i="46" s="1"/>
  <c r="I19" i="46" s="1"/>
  <c r="I20" i="46" s="1"/>
  <c r="I21" i="46" s="1"/>
  <c r="I22" i="46" s="1"/>
  <c r="I23" i="46" s="1"/>
  <c r="I24" i="46" s="1"/>
  <c r="I25" i="46" s="1"/>
  <c r="I26" i="46" s="1"/>
  <c r="I27" i="46" s="1"/>
  <c r="I28" i="46" s="1"/>
  <c r="I29" i="46" s="1"/>
  <c r="I30" i="46" s="1"/>
  <c r="I31" i="46" s="1"/>
  <c r="I32" i="46" s="1"/>
  <c r="I33" i="46" s="1"/>
  <c r="I34" i="46" s="1"/>
  <c r="I35" i="46" s="1"/>
  <c r="O5" i="46"/>
  <c r="M5" i="46"/>
  <c r="D5" i="46"/>
  <c r="O369" i="45"/>
  <c r="P369" i="45" s="1"/>
  <c r="M369" i="45"/>
  <c r="O368" i="45"/>
  <c r="M368" i="45"/>
  <c r="O367" i="45"/>
  <c r="P367" i="45" s="1"/>
  <c r="M367" i="45"/>
  <c r="O366" i="45"/>
  <c r="M366" i="45"/>
  <c r="O365" i="45"/>
  <c r="P365" i="45" s="1"/>
  <c r="M365" i="45"/>
  <c r="O364" i="45"/>
  <c r="M364" i="45"/>
  <c r="O363" i="45"/>
  <c r="P363" i="45" s="1"/>
  <c r="M363" i="45"/>
  <c r="O362" i="45"/>
  <c r="P362" i="45" s="1"/>
  <c r="M362" i="45"/>
  <c r="O361" i="45"/>
  <c r="P361" i="45" s="1"/>
  <c r="S361" i="45" s="1"/>
  <c r="AO361" i="13" s="1"/>
  <c r="M361" i="45"/>
  <c r="O360" i="45"/>
  <c r="M360" i="45"/>
  <c r="O359" i="45"/>
  <c r="P359" i="45" s="1"/>
  <c r="M359" i="45"/>
  <c r="O358" i="45"/>
  <c r="M358" i="45"/>
  <c r="O357" i="45"/>
  <c r="P357" i="45" s="1"/>
  <c r="M357" i="45"/>
  <c r="O356" i="45"/>
  <c r="M356" i="45"/>
  <c r="O355" i="45"/>
  <c r="M355" i="45"/>
  <c r="O354" i="45"/>
  <c r="M354" i="45"/>
  <c r="O353" i="45"/>
  <c r="P353" i="45" s="1"/>
  <c r="M353" i="45"/>
  <c r="O352" i="45"/>
  <c r="M352" i="45"/>
  <c r="O351" i="45"/>
  <c r="P351" i="45" s="1"/>
  <c r="M351" i="45"/>
  <c r="O350" i="45"/>
  <c r="M350" i="45"/>
  <c r="O349" i="45"/>
  <c r="P349" i="45" s="1"/>
  <c r="S349" i="45" s="1"/>
  <c r="AO349" i="13" s="1"/>
  <c r="M349" i="45"/>
  <c r="O348" i="45"/>
  <c r="M348" i="45"/>
  <c r="O347" i="45"/>
  <c r="P347" i="45" s="1"/>
  <c r="M347" i="45"/>
  <c r="O346" i="45"/>
  <c r="P346" i="45" s="1"/>
  <c r="M346" i="45"/>
  <c r="O345" i="45"/>
  <c r="P345" i="45" s="1"/>
  <c r="S345" i="45" s="1"/>
  <c r="AO345" i="13" s="1"/>
  <c r="M345" i="45"/>
  <c r="O344" i="45"/>
  <c r="M344" i="45"/>
  <c r="O343" i="45"/>
  <c r="P343" i="45" s="1"/>
  <c r="S343" i="45" s="1"/>
  <c r="AO343" i="13" s="1"/>
  <c r="M343" i="45"/>
  <c r="O342" i="45"/>
  <c r="M342" i="45"/>
  <c r="I342" i="45"/>
  <c r="I343" i="45" s="1"/>
  <c r="I344" i="45" s="1"/>
  <c r="I345" i="45" s="1"/>
  <c r="I346" i="45" s="1"/>
  <c r="I347" i="45" s="1"/>
  <c r="I348" i="45" s="1"/>
  <c r="I349" i="45" s="1"/>
  <c r="I350" i="45" s="1"/>
  <c r="I351" i="45" s="1"/>
  <c r="I352" i="45" s="1"/>
  <c r="I353" i="45" s="1"/>
  <c r="I354" i="45" s="1"/>
  <c r="I355" i="45" s="1"/>
  <c r="I356" i="45" s="1"/>
  <c r="I357" i="45" s="1"/>
  <c r="I358" i="45" s="1"/>
  <c r="I359" i="45" s="1"/>
  <c r="I360" i="45" s="1"/>
  <c r="I361" i="45" s="1"/>
  <c r="I362" i="45" s="1"/>
  <c r="I363" i="45" s="1"/>
  <c r="I364" i="45" s="1"/>
  <c r="I365" i="45" s="1"/>
  <c r="I366" i="45" s="1"/>
  <c r="I367" i="45" s="1"/>
  <c r="I368" i="45" s="1"/>
  <c r="I369" i="45" s="1"/>
  <c r="O341" i="45"/>
  <c r="P341" i="45" s="1"/>
  <c r="M341" i="45"/>
  <c r="I341" i="45"/>
  <c r="O340" i="45"/>
  <c r="M340" i="45"/>
  <c r="I340" i="45"/>
  <c r="O339" i="45"/>
  <c r="M339" i="45"/>
  <c r="O338" i="45"/>
  <c r="P338" i="45" s="1"/>
  <c r="M338" i="45"/>
  <c r="O337" i="45"/>
  <c r="M337" i="45"/>
  <c r="O336" i="45"/>
  <c r="P336" i="45" s="1"/>
  <c r="M336" i="45"/>
  <c r="O335" i="45"/>
  <c r="P335" i="45" s="1"/>
  <c r="M335" i="45"/>
  <c r="O334" i="45"/>
  <c r="P334" i="45" s="1"/>
  <c r="M334" i="45"/>
  <c r="O333" i="45"/>
  <c r="M333" i="45"/>
  <c r="O332" i="45"/>
  <c r="P332" i="45" s="1"/>
  <c r="M332" i="45"/>
  <c r="O331" i="45"/>
  <c r="M331" i="45"/>
  <c r="O330" i="45"/>
  <c r="P330" i="45" s="1"/>
  <c r="M330" i="45"/>
  <c r="O329" i="45"/>
  <c r="R329" i="45" s="1"/>
  <c r="N329" i="13" s="1"/>
  <c r="M329" i="45"/>
  <c r="O328" i="45"/>
  <c r="P328" i="45" s="1"/>
  <c r="M328" i="45"/>
  <c r="O327" i="45"/>
  <c r="M327" i="45"/>
  <c r="O326" i="45"/>
  <c r="P326" i="45" s="1"/>
  <c r="M326" i="45"/>
  <c r="O325" i="45"/>
  <c r="R325" i="45" s="1"/>
  <c r="N325" i="13" s="1"/>
  <c r="M325" i="45"/>
  <c r="O324" i="45"/>
  <c r="M324" i="45"/>
  <c r="O323" i="45"/>
  <c r="M323" i="45"/>
  <c r="O322" i="45"/>
  <c r="P322" i="45" s="1"/>
  <c r="M322" i="45"/>
  <c r="O321" i="45"/>
  <c r="R321" i="45" s="1"/>
  <c r="N321" i="13" s="1"/>
  <c r="M321" i="45"/>
  <c r="O320" i="45"/>
  <c r="P320" i="45" s="1"/>
  <c r="M320" i="45"/>
  <c r="O319" i="45"/>
  <c r="M319" i="45"/>
  <c r="O318" i="45"/>
  <c r="P318" i="45" s="1"/>
  <c r="M318" i="45"/>
  <c r="O317" i="45"/>
  <c r="M317" i="45"/>
  <c r="O316" i="45"/>
  <c r="P316" i="45" s="1"/>
  <c r="M316" i="45"/>
  <c r="O315" i="45"/>
  <c r="P315" i="45" s="1"/>
  <c r="M315" i="45"/>
  <c r="R315" i="45" s="1"/>
  <c r="N315" i="13" s="1"/>
  <c r="O314" i="45"/>
  <c r="M314" i="45"/>
  <c r="O313" i="45"/>
  <c r="M313" i="45"/>
  <c r="O312" i="45"/>
  <c r="P312" i="45" s="1"/>
  <c r="M312" i="45"/>
  <c r="O311" i="45"/>
  <c r="M311" i="45"/>
  <c r="I311" i="45"/>
  <c r="I312" i="45" s="1"/>
  <c r="I313" i="45" s="1"/>
  <c r="I314" i="45" s="1"/>
  <c r="I315" i="45" s="1"/>
  <c r="I316" i="45" s="1"/>
  <c r="I317" i="45" s="1"/>
  <c r="I318" i="45" s="1"/>
  <c r="I319" i="45" s="1"/>
  <c r="I320" i="45" s="1"/>
  <c r="I321" i="45" s="1"/>
  <c r="I322" i="45" s="1"/>
  <c r="I323" i="45" s="1"/>
  <c r="I324" i="45" s="1"/>
  <c r="I325" i="45" s="1"/>
  <c r="I326" i="45" s="1"/>
  <c r="I327" i="45" s="1"/>
  <c r="I328" i="45" s="1"/>
  <c r="I329" i="45" s="1"/>
  <c r="I330" i="45" s="1"/>
  <c r="I331" i="45" s="1"/>
  <c r="I332" i="45" s="1"/>
  <c r="I333" i="45" s="1"/>
  <c r="I334" i="45" s="1"/>
  <c r="I335" i="45" s="1"/>
  <c r="I336" i="45" s="1"/>
  <c r="I337" i="45" s="1"/>
  <c r="I338" i="45" s="1"/>
  <c r="O310" i="45"/>
  <c r="M310" i="45"/>
  <c r="I310" i="45"/>
  <c r="O309" i="45"/>
  <c r="M309" i="45"/>
  <c r="O308" i="45"/>
  <c r="M308" i="45"/>
  <c r="O307" i="45"/>
  <c r="M307" i="45"/>
  <c r="O306" i="45"/>
  <c r="M306" i="45"/>
  <c r="O305" i="45"/>
  <c r="M305" i="45"/>
  <c r="O304" i="45"/>
  <c r="M304" i="45"/>
  <c r="O303" i="45"/>
  <c r="M303" i="45"/>
  <c r="O302" i="45"/>
  <c r="M302" i="45"/>
  <c r="O301" i="45"/>
  <c r="P301" i="45" s="1"/>
  <c r="M301" i="45"/>
  <c r="O300" i="45"/>
  <c r="M300" i="45"/>
  <c r="O299" i="45"/>
  <c r="M299" i="45"/>
  <c r="O298" i="45"/>
  <c r="P298" i="45" s="1"/>
  <c r="M298" i="45"/>
  <c r="O297" i="45"/>
  <c r="P297" i="45" s="1"/>
  <c r="S297" i="45" s="1"/>
  <c r="AO297" i="13" s="1"/>
  <c r="M297" i="45"/>
  <c r="O296" i="45"/>
  <c r="M296" i="45"/>
  <c r="O295" i="45"/>
  <c r="M295" i="45"/>
  <c r="O294" i="45"/>
  <c r="P294" i="45" s="1"/>
  <c r="M294" i="45"/>
  <c r="O293" i="45"/>
  <c r="P293" i="45" s="1"/>
  <c r="S293" i="45" s="1"/>
  <c r="AO293" i="13" s="1"/>
  <c r="M293" i="45"/>
  <c r="O292" i="45"/>
  <c r="M292" i="45"/>
  <c r="O291" i="45"/>
  <c r="M291" i="45"/>
  <c r="O290" i="45"/>
  <c r="P290" i="45" s="1"/>
  <c r="M290" i="45"/>
  <c r="O289" i="45"/>
  <c r="P289" i="45" s="1"/>
  <c r="S289" i="45" s="1"/>
  <c r="AO289" i="13" s="1"/>
  <c r="M289" i="45"/>
  <c r="O288" i="45"/>
  <c r="M288" i="45"/>
  <c r="O287" i="45"/>
  <c r="P287" i="45" s="1"/>
  <c r="M287" i="45"/>
  <c r="O286" i="45"/>
  <c r="P286" i="45" s="1"/>
  <c r="M286" i="45"/>
  <c r="O285" i="45"/>
  <c r="P285" i="45" s="1"/>
  <c r="M285" i="45"/>
  <c r="O284" i="45"/>
  <c r="M284" i="45"/>
  <c r="O283" i="45"/>
  <c r="M283" i="45"/>
  <c r="O282" i="45"/>
  <c r="P282" i="45" s="1"/>
  <c r="M282" i="45"/>
  <c r="O281" i="45"/>
  <c r="P281" i="45" s="1"/>
  <c r="S281" i="45" s="1"/>
  <c r="AO281" i="13" s="1"/>
  <c r="M281" i="45"/>
  <c r="O280" i="45"/>
  <c r="M280" i="45"/>
  <c r="O279" i="45"/>
  <c r="M279" i="45"/>
  <c r="I279" i="45"/>
  <c r="I280" i="45" s="1"/>
  <c r="I281" i="45" s="1"/>
  <c r="I282" i="45" s="1"/>
  <c r="I283" i="45" s="1"/>
  <c r="I284" i="45" s="1"/>
  <c r="I285" i="45" s="1"/>
  <c r="I286" i="45" s="1"/>
  <c r="I287" i="45" s="1"/>
  <c r="I288" i="45" s="1"/>
  <c r="I289" i="45" s="1"/>
  <c r="I290" i="45" s="1"/>
  <c r="I291" i="45" s="1"/>
  <c r="I292" i="45" s="1"/>
  <c r="I293" i="45" s="1"/>
  <c r="I294" i="45" s="1"/>
  <c r="I295" i="45" s="1"/>
  <c r="I296" i="45" s="1"/>
  <c r="I297" i="45" s="1"/>
  <c r="I298" i="45" s="1"/>
  <c r="I299" i="45" s="1"/>
  <c r="I300" i="45" s="1"/>
  <c r="I301" i="45" s="1"/>
  <c r="I302" i="45" s="1"/>
  <c r="I303" i="45" s="1"/>
  <c r="I304" i="45" s="1"/>
  <c r="I305" i="45" s="1"/>
  <c r="I306" i="45" s="1"/>
  <c r="I307" i="45" s="1"/>
  <c r="I308" i="45" s="1"/>
  <c r="O278" i="45"/>
  <c r="P278" i="45" s="1"/>
  <c r="M278" i="45"/>
  <c r="O277" i="45"/>
  <c r="M277" i="45"/>
  <c r="O276" i="45"/>
  <c r="P276" i="45" s="1"/>
  <c r="M276" i="45"/>
  <c r="O275" i="45"/>
  <c r="P275" i="45" s="1"/>
  <c r="M275" i="45"/>
  <c r="O274" i="45"/>
  <c r="P274" i="45" s="1"/>
  <c r="M274" i="45"/>
  <c r="R274" i="45" s="1"/>
  <c r="N274" i="13" s="1"/>
  <c r="O273" i="45"/>
  <c r="P273" i="45" s="1"/>
  <c r="M273" i="45"/>
  <c r="P272" i="45"/>
  <c r="S272" i="45" s="1"/>
  <c r="AO272" i="13" s="1"/>
  <c r="O272" i="45"/>
  <c r="M272" i="45"/>
  <c r="O271" i="45"/>
  <c r="P271" i="45" s="1"/>
  <c r="M271" i="45"/>
  <c r="O270" i="45"/>
  <c r="P270" i="45" s="1"/>
  <c r="S270" i="45" s="1"/>
  <c r="AO270" i="13" s="1"/>
  <c r="M270" i="45"/>
  <c r="O269" i="45"/>
  <c r="M269" i="45"/>
  <c r="O268" i="45"/>
  <c r="M268" i="45"/>
  <c r="O267" i="45"/>
  <c r="M267" i="45"/>
  <c r="O266" i="45"/>
  <c r="P266" i="45" s="1"/>
  <c r="M266" i="45"/>
  <c r="O265" i="45"/>
  <c r="M265" i="45"/>
  <c r="O264" i="45"/>
  <c r="M264" i="45"/>
  <c r="O263" i="45"/>
  <c r="M263" i="45"/>
  <c r="O262" i="45"/>
  <c r="P262" i="45" s="1"/>
  <c r="M262" i="45"/>
  <c r="O261" i="45"/>
  <c r="M261" i="45"/>
  <c r="O260" i="45"/>
  <c r="P260" i="45" s="1"/>
  <c r="M260" i="45"/>
  <c r="O259" i="45"/>
  <c r="M259" i="45"/>
  <c r="O258" i="45"/>
  <c r="M258" i="45"/>
  <c r="O257" i="45"/>
  <c r="M257" i="45"/>
  <c r="O256" i="45"/>
  <c r="M256" i="45"/>
  <c r="O255" i="45"/>
  <c r="M255" i="45"/>
  <c r="O254" i="45"/>
  <c r="P254" i="45" s="1"/>
  <c r="M254" i="45"/>
  <c r="O253" i="45"/>
  <c r="M253" i="45"/>
  <c r="O252" i="45"/>
  <c r="M252" i="45"/>
  <c r="O251" i="45"/>
  <c r="M251" i="45"/>
  <c r="O250" i="45"/>
  <c r="P250" i="45" s="1"/>
  <c r="M250" i="45"/>
  <c r="O249" i="45"/>
  <c r="M249" i="45"/>
  <c r="I249" i="45"/>
  <c r="I250" i="45" s="1"/>
  <c r="I251" i="45" s="1"/>
  <c r="I252" i="45" s="1"/>
  <c r="I253" i="45" s="1"/>
  <c r="I254" i="45" s="1"/>
  <c r="I255" i="45" s="1"/>
  <c r="I256" i="45" s="1"/>
  <c r="I257" i="45" s="1"/>
  <c r="I258" i="45" s="1"/>
  <c r="I259" i="45" s="1"/>
  <c r="I260" i="45" s="1"/>
  <c r="I261" i="45" s="1"/>
  <c r="I262" i="45" s="1"/>
  <c r="I263" i="45" s="1"/>
  <c r="I264" i="45" s="1"/>
  <c r="I265" i="45" s="1"/>
  <c r="I266" i="45" s="1"/>
  <c r="I267" i="45" s="1"/>
  <c r="I268" i="45" s="1"/>
  <c r="I269" i="45" s="1"/>
  <c r="I270" i="45" s="1"/>
  <c r="I271" i="45" s="1"/>
  <c r="I272" i="45" s="1"/>
  <c r="I273" i="45" s="1"/>
  <c r="I274" i="45" s="1"/>
  <c r="I275" i="45" s="1"/>
  <c r="I276" i="45" s="1"/>
  <c r="I277" i="45" s="1"/>
  <c r="O248" i="45"/>
  <c r="M248" i="45"/>
  <c r="O247" i="45"/>
  <c r="P247" i="45" s="1"/>
  <c r="M247" i="45"/>
  <c r="O246" i="45"/>
  <c r="P246" i="45" s="1"/>
  <c r="M246" i="45"/>
  <c r="O245" i="45"/>
  <c r="M245" i="45"/>
  <c r="O244" i="45"/>
  <c r="M244" i="45"/>
  <c r="O243" i="45"/>
  <c r="P243" i="45" s="1"/>
  <c r="M243" i="45"/>
  <c r="O242" i="45"/>
  <c r="P242" i="45" s="1"/>
  <c r="S242" i="45" s="1"/>
  <c r="AO242" i="13" s="1"/>
  <c r="M242" i="45"/>
  <c r="O241" i="45"/>
  <c r="R241" i="45" s="1"/>
  <c r="N241" i="13" s="1"/>
  <c r="M241" i="45"/>
  <c r="O240" i="45"/>
  <c r="M240" i="45"/>
  <c r="O239" i="45"/>
  <c r="P239" i="45" s="1"/>
  <c r="M239" i="45"/>
  <c r="O238" i="45"/>
  <c r="M238" i="45"/>
  <c r="O237" i="45"/>
  <c r="M237" i="45"/>
  <c r="O236" i="45"/>
  <c r="M236" i="45"/>
  <c r="O235" i="45"/>
  <c r="P235" i="45" s="1"/>
  <c r="M235" i="45"/>
  <c r="O234" i="45"/>
  <c r="P234" i="45" s="1"/>
  <c r="M234" i="45"/>
  <c r="O233" i="45"/>
  <c r="P233" i="45" s="1"/>
  <c r="M233" i="45"/>
  <c r="O232" i="45"/>
  <c r="M232" i="45"/>
  <c r="O231" i="45"/>
  <c r="M231" i="45"/>
  <c r="O230" i="45"/>
  <c r="P230" i="45" s="1"/>
  <c r="M230" i="45"/>
  <c r="O229" i="45"/>
  <c r="P229" i="45" s="1"/>
  <c r="M229" i="45"/>
  <c r="O228" i="45"/>
  <c r="M228" i="45"/>
  <c r="O227" i="45"/>
  <c r="P227" i="45" s="1"/>
  <c r="M227" i="45"/>
  <c r="O226" i="45"/>
  <c r="P226" i="45" s="1"/>
  <c r="M226" i="45"/>
  <c r="O225" i="45"/>
  <c r="P225" i="45" s="1"/>
  <c r="M225" i="45"/>
  <c r="O224" i="45"/>
  <c r="P224" i="45" s="1"/>
  <c r="M224" i="45"/>
  <c r="O223" i="45"/>
  <c r="P223" i="45" s="1"/>
  <c r="M223" i="45"/>
  <c r="O222" i="45"/>
  <c r="P222" i="45" s="1"/>
  <c r="M222" i="45"/>
  <c r="O221" i="45"/>
  <c r="P221" i="45" s="1"/>
  <c r="M221" i="45"/>
  <c r="O220" i="45"/>
  <c r="M220" i="45"/>
  <c r="O219" i="45"/>
  <c r="P219" i="45" s="1"/>
  <c r="M219" i="45"/>
  <c r="O218" i="45"/>
  <c r="P218" i="45" s="1"/>
  <c r="M218" i="45"/>
  <c r="I218" i="45"/>
  <c r="I219" i="45" s="1"/>
  <c r="I220" i="45" s="1"/>
  <c r="I221" i="45" s="1"/>
  <c r="I222" i="45" s="1"/>
  <c r="I223" i="45" s="1"/>
  <c r="I224" i="45" s="1"/>
  <c r="I225" i="45" s="1"/>
  <c r="I226" i="45" s="1"/>
  <c r="I227" i="45" s="1"/>
  <c r="I228" i="45" s="1"/>
  <c r="I229" i="45" s="1"/>
  <c r="I230" i="45" s="1"/>
  <c r="I231" i="45" s="1"/>
  <c r="I232" i="45" s="1"/>
  <c r="I233" i="45" s="1"/>
  <c r="I234" i="45" s="1"/>
  <c r="I235" i="45" s="1"/>
  <c r="I236" i="45" s="1"/>
  <c r="I237" i="45" s="1"/>
  <c r="I238" i="45" s="1"/>
  <c r="I239" i="45" s="1"/>
  <c r="I240" i="45" s="1"/>
  <c r="I241" i="45" s="1"/>
  <c r="I242" i="45" s="1"/>
  <c r="I243" i="45" s="1"/>
  <c r="I244" i="45" s="1"/>
  <c r="I245" i="45" s="1"/>
  <c r="I246" i="45" s="1"/>
  <c r="I247" i="45" s="1"/>
  <c r="O217" i="45"/>
  <c r="P217" i="45" s="1"/>
  <c r="M217" i="45"/>
  <c r="O216" i="45"/>
  <c r="P216" i="45" s="1"/>
  <c r="S216" i="45" s="1"/>
  <c r="AO216" i="13" s="1"/>
  <c r="M216" i="45"/>
  <c r="O215" i="45"/>
  <c r="P215" i="45" s="1"/>
  <c r="M215" i="45"/>
  <c r="O214" i="45"/>
  <c r="P214" i="45" s="1"/>
  <c r="M214" i="45"/>
  <c r="O213" i="45"/>
  <c r="M213" i="45"/>
  <c r="O212" i="45"/>
  <c r="P212" i="45" s="1"/>
  <c r="M212" i="45"/>
  <c r="O211" i="45"/>
  <c r="P211" i="45" s="1"/>
  <c r="M211" i="45"/>
  <c r="O210" i="45"/>
  <c r="M210" i="45"/>
  <c r="O209" i="45"/>
  <c r="P209" i="45" s="1"/>
  <c r="M209" i="45"/>
  <c r="O208" i="45"/>
  <c r="M208" i="45"/>
  <c r="O207" i="45"/>
  <c r="P207" i="45" s="1"/>
  <c r="S207" i="45" s="1"/>
  <c r="AO207" i="13" s="1"/>
  <c r="M207" i="45"/>
  <c r="O206" i="45"/>
  <c r="M206" i="45"/>
  <c r="O205" i="45"/>
  <c r="M205" i="45"/>
  <c r="O204" i="45"/>
  <c r="M204" i="45"/>
  <c r="O203" i="45"/>
  <c r="P203" i="45" s="1"/>
  <c r="M203" i="45"/>
  <c r="O202" i="45"/>
  <c r="M202" i="45"/>
  <c r="O201" i="45"/>
  <c r="P201" i="45" s="1"/>
  <c r="M201" i="45"/>
  <c r="O200" i="45"/>
  <c r="P200" i="45" s="1"/>
  <c r="M200" i="45"/>
  <c r="O199" i="45"/>
  <c r="P199" i="45" s="1"/>
  <c r="M199" i="45"/>
  <c r="O198" i="45"/>
  <c r="M198" i="45"/>
  <c r="O197" i="45"/>
  <c r="P197" i="45" s="1"/>
  <c r="M197" i="45"/>
  <c r="O196" i="45"/>
  <c r="M196" i="45"/>
  <c r="O195" i="45"/>
  <c r="P195" i="45" s="1"/>
  <c r="M195" i="45"/>
  <c r="O194" i="45"/>
  <c r="P194" i="45" s="1"/>
  <c r="M194" i="45"/>
  <c r="O193" i="45"/>
  <c r="P193" i="45" s="1"/>
  <c r="M193" i="45"/>
  <c r="O192" i="45"/>
  <c r="P192" i="45" s="1"/>
  <c r="M192" i="45"/>
  <c r="O191" i="45"/>
  <c r="P191" i="45" s="1"/>
  <c r="M191" i="45"/>
  <c r="O190" i="45"/>
  <c r="P190" i="45" s="1"/>
  <c r="M190" i="45"/>
  <c r="O189" i="45"/>
  <c r="P189" i="45" s="1"/>
  <c r="M189" i="45"/>
  <c r="O188" i="45"/>
  <c r="P188" i="45" s="1"/>
  <c r="M188" i="45"/>
  <c r="O187" i="45"/>
  <c r="P187" i="45" s="1"/>
  <c r="S187" i="45" s="1"/>
  <c r="AO187" i="13" s="1"/>
  <c r="M187" i="45"/>
  <c r="I187" i="45"/>
  <c r="I188" i="45" s="1"/>
  <c r="I189" i="45" s="1"/>
  <c r="I190" i="45" s="1"/>
  <c r="I191" i="45" s="1"/>
  <c r="I192" i="45" s="1"/>
  <c r="I193" i="45" s="1"/>
  <c r="I194" i="45" s="1"/>
  <c r="I195" i="45" s="1"/>
  <c r="I196" i="45" s="1"/>
  <c r="I197" i="45" s="1"/>
  <c r="I198" i="45" s="1"/>
  <c r="I199" i="45" s="1"/>
  <c r="I200" i="45" s="1"/>
  <c r="I201" i="45" s="1"/>
  <c r="I202" i="45" s="1"/>
  <c r="I203" i="45" s="1"/>
  <c r="I204" i="45" s="1"/>
  <c r="I205" i="45" s="1"/>
  <c r="I206" i="45" s="1"/>
  <c r="I207" i="45" s="1"/>
  <c r="I208" i="45" s="1"/>
  <c r="I209" i="45" s="1"/>
  <c r="I210" i="45" s="1"/>
  <c r="I211" i="45" s="1"/>
  <c r="I212" i="45" s="1"/>
  <c r="I213" i="45" s="1"/>
  <c r="I214" i="45" s="1"/>
  <c r="I215" i="45" s="1"/>
  <c r="I216" i="45" s="1"/>
  <c r="O186" i="45"/>
  <c r="P186" i="45" s="1"/>
  <c r="S186" i="45" s="1"/>
  <c r="AO186" i="13" s="1"/>
  <c r="M186" i="45"/>
  <c r="O185" i="45"/>
  <c r="P185" i="45" s="1"/>
  <c r="M185" i="45"/>
  <c r="O184" i="45"/>
  <c r="P184" i="45" s="1"/>
  <c r="M184" i="45"/>
  <c r="O183" i="45"/>
  <c r="M183" i="45"/>
  <c r="O182" i="45"/>
  <c r="P182" i="45" s="1"/>
  <c r="M182" i="45"/>
  <c r="O181" i="45"/>
  <c r="P181" i="45" s="1"/>
  <c r="M181" i="45"/>
  <c r="O180" i="45"/>
  <c r="P180" i="45" s="1"/>
  <c r="M180" i="45"/>
  <c r="O179" i="45"/>
  <c r="P179" i="45" s="1"/>
  <c r="S179" i="45" s="1"/>
  <c r="AO179" i="13" s="1"/>
  <c r="M179" i="45"/>
  <c r="O178" i="45"/>
  <c r="M178" i="45"/>
  <c r="O177" i="45"/>
  <c r="M177" i="45"/>
  <c r="O176" i="45"/>
  <c r="M176" i="45"/>
  <c r="O175" i="45"/>
  <c r="M175" i="45"/>
  <c r="O174" i="45"/>
  <c r="P174" i="45" s="1"/>
  <c r="M174" i="45"/>
  <c r="O173" i="45"/>
  <c r="M173" i="45"/>
  <c r="O172" i="45"/>
  <c r="M172" i="45"/>
  <c r="O171" i="45"/>
  <c r="P171" i="45" s="1"/>
  <c r="M171" i="45"/>
  <c r="O170" i="45"/>
  <c r="M170" i="45"/>
  <c r="O169" i="45"/>
  <c r="M169" i="45"/>
  <c r="O168" i="45"/>
  <c r="M168" i="45"/>
  <c r="O167" i="45"/>
  <c r="P167" i="45" s="1"/>
  <c r="S167" i="45" s="1"/>
  <c r="AO167" i="13" s="1"/>
  <c r="M167" i="45"/>
  <c r="O166" i="45"/>
  <c r="M166" i="45"/>
  <c r="O165" i="45"/>
  <c r="M165" i="45"/>
  <c r="O164" i="45"/>
  <c r="M164" i="45"/>
  <c r="O163" i="45"/>
  <c r="P163" i="45" s="1"/>
  <c r="S163" i="45" s="1"/>
  <c r="AO163" i="13" s="1"/>
  <c r="M163" i="45"/>
  <c r="O162" i="45"/>
  <c r="M162" i="45"/>
  <c r="O161" i="45"/>
  <c r="M161" i="45"/>
  <c r="O160" i="45"/>
  <c r="M160" i="45"/>
  <c r="O159" i="45"/>
  <c r="M159" i="45"/>
  <c r="O158" i="45"/>
  <c r="P158" i="45" s="1"/>
  <c r="M158" i="45"/>
  <c r="I158" i="45"/>
  <c r="I159" i="45" s="1"/>
  <c r="I160" i="45" s="1"/>
  <c r="I161" i="45" s="1"/>
  <c r="I162" i="45" s="1"/>
  <c r="I163" i="45" s="1"/>
  <c r="I164" i="45" s="1"/>
  <c r="I165" i="45" s="1"/>
  <c r="I166" i="45" s="1"/>
  <c r="I167" i="45" s="1"/>
  <c r="I168" i="45" s="1"/>
  <c r="I169" i="45" s="1"/>
  <c r="I170" i="45" s="1"/>
  <c r="I171" i="45" s="1"/>
  <c r="I172" i="45" s="1"/>
  <c r="I173" i="45" s="1"/>
  <c r="I174" i="45" s="1"/>
  <c r="I175" i="45" s="1"/>
  <c r="I176" i="45" s="1"/>
  <c r="I177" i="45" s="1"/>
  <c r="I178" i="45" s="1"/>
  <c r="I179" i="45" s="1"/>
  <c r="I180" i="45" s="1"/>
  <c r="I181" i="45" s="1"/>
  <c r="I182" i="45" s="1"/>
  <c r="I183" i="45" s="1"/>
  <c r="I184" i="45" s="1"/>
  <c r="I185" i="45" s="1"/>
  <c r="O157" i="45"/>
  <c r="M157" i="45"/>
  <c r="I157" i="45"/>
  <c r="O156" i="45"/>
  <c r="R156" i="45" s="1"/>
  <c r="N156" i="13" s="1"/>
  <c r="M156" i="45"/>
  <c r="O155" i="45"/>
  <c r="P155" i="45" s="1"/>
  <c r="M155" i="45"/>
  <c r="O154" i="45"/>
  <c r="M154" i="45"/>
  <c r="O153" i="45"/>
  <c r="M153" i="45"/>
  <c r="O152" i="45"/>
  <c r="P152" i="45" s="1"/>
  <c r="M152" i="45"/>
  <c r="O151" i="45"/>
  <c r="M151" i="45"/>
  <c r="O150" i="45"/>
  <c r="M150" i="45"/>
  <c r="O149" i="45"/>
  <c r="M149" i="45"/>
  <c r="O148" i="45"/>
  <c r="M148" i="45"/>
  <c r="O147" i="45"/>
  <c r="P147" i="45" s="1"/>
  <c r="M147" i="45"/>
  <c r="O146" i="45"/>
  <c r="P146" i="45" s="1"/>
  <c r="M146" i="45"/>
  <c r="O145" i="45"/>
  <c r="M145" i="45"/>
  <c r="O144" i="45"/>
  <c r="P144" i="45" s="1"/>
  <c r="M144" i="45"/>
  <c r="O143" i="45"/>
  <c r="P143" i="45" s="1"/>
  <c r="M143" i="45"/>
  <c r="O142" i="45"/>
  <c r="P142" i="45" s="1"/>
  <c r="M142" i="45"/>
  <c r="O141" i="45"/>
  <c r="M141" i="45"/>
  <c r="O140" i="45"/>
  <c r="P140" i="45" s="1"/>
  <c r="S140" i="45" s="1"/>
  <c r="AO140" i="13" s="1"/>
  <c r="M140" i="45"/>
  <c r="O139" i="45"/>
  <c r="P139" i="45" s="1"/>
  <c r="M139" i="45"/>
  <c r="O138" i="45"/>
  <c r="P138" i="45" s="1"/>
  <c r="M138" i="45"/>
  <c r="O137" i="45"/>
  <c r="M137" i="45"/>
  <c r="O136" i="45"/>
  <c r="P136" i="45" s="1"/>
  <c r="M136" i="45"/>
  <c r="O135" i="45"/>
  <c r="M135" i="45"/>
  <c r="O134" i="45"/>
  <c r="M134" i="45"/>
  <c r="O133" i="45"/>
  <c r="M133" i="45"/>
  <c r="O132" i="45"/>
  <c r="M132" i="45"/>
  <c r="O131" i="45"/>
  <c r="P131" i="45" s="1"/>
  <c r="M131" i="45"/>
  <c r="O130" i="45"/>
  <c r="M130" i="45"/>
  <c r="O129" i="45"/>
  <c r="M129" i="45"/>
  <c r="O128" i="45"/>
  <c r="P128" i="45" s="1"/>
  <c r="M128" i="45"/>
  <c r="O127" i="45"/>
  <c r="P127" i="45" s="1"/>
  <c r="M127" i="45"/>
  <c r="I127" i="45"/>
  <c r="I128" i="45" s="1"/>
  <c r="I129" i="45" s="1"/>
  <c r="I130" i="45" s="1"/>
  <c r="I131" i="45" s="1"/>
  <c r="I132" i="45" s="1"/>
  <c r="I133" i="45" s="1"/>
  <c r="I134" i="45" s="1"/>
  <c r="I135" i="45" s="1"/>
  <c r="I136" i="45" s="1"/>
  <c r="I137" i="45" s="1"/>
  <c r="I138" i="45" s="1"/>
  <c r="I139" i="45" s="1"/>
  <c r="I140" i="45" s="1"/>
  <c r="I141" i="45" s="1"/>
  <c r="I142" i="45" s="1"/>
  <c r="I143" i="45" s="1"/>
  <c r="I144" i="45" s="1"/>
  <c r="I145" i="45" s="1"/>
  <c r="I146" i="45" s="1"/>
  <c r="I147" i="45" s="1"/>
  <c r="I148" i="45" s="1"/>
  <c r="I149" i="45" s="1"/>
  <c r="I150" i="45" s="1"/>
  <c r="I151" i="45" s="1"/>
  <c r="I152" i="45" s="1"/>
  <c r="I153" i="45" s="1"/>
  <c r="I154" i="45" s="1"/>
  <c r="I155" i="45" s="1"/>
  <c r="O126" i="45"/>
  <c r="M126" i="45"/>
  <c r="I126" i="45"/>
  <c r="O125" i="45"/>
  <c r="M125" i="45"/>
  <c r="O124" i="45"/>
  <c r="P124" i="45" s="1"/>
  <c r="M124" i="45"/>
  <c r="O123" i="45"/>
  <c r="M123" i="45"/>
  <c r="O122" i="45"/>
  <c r="P122" i="45" s="1"/>
  <c r="M122" i="45"/>
  <c r="O121" i="45"/>
  <c r="M121" i="45"/>
  <c r="O120" i="45"/>
  <c r="P120" i="45" s="1"/>
  <c r="M120" i="45"/>
  <c r="O119" i="45"/>
  <c r="M119" i="45"/>
  <c r="O118" i="45"/>
  <c r="M118" i="45"/>
  <c r="O117" i="45"/>
  <c r="P117" i="45" s="1"/>
  <c r="M117" i="45"/>
  <c r="O116" i="45"/>
  <c r="P116" i="45" s="1"/>
  <c r="S116" i="45" s="1"/>
  <c r="AO116" i="13" s="1"/>
  <c r="M116" i="45"/>
  <c r="O115" i="45"/>
  <c r="M115" i="45"/>
  <c r="O114" i="45"/>
  <c r="P114" i="45" s="1"/>
  <c r="M114" i="45"/>
  <c r="O113" i="45"/>
  <c r="P113" i="45" s="1"/>
  <c r="M113" i="45"/>
  <c r="O112" i="45"/>
  <c r="P112" i="45" s="1"/>
  <c r="S112" i="45" s="1"/>
  <c r="AO112" i="13" s="1"/>
  <c r="M112" i="45"/>
  <c r="O111" i="45"/>
  <c r="M111" i="45"/>
  <c r="O110" i="45"/>
  <c r="P110" i="45" s="1"/>
  <c r="M110" i="45"/>
  <c r="O109" i="45"/>
  <c r="P109" i="45" s="1"/>
  <c r="M109" i="45"/>
  <c r="O108" i="45"/>
  <c r="P108" i="45" s="1"/>
  <c r="M108" i="45"/>
  <c r="O107" i="45"/>
  <c r="M107" i="45"/>
  <c r="O106" i="45"/>
  <c r="M106" i="45"/>
  <c r="O105" i="45"/>
  <c r="M105" i="45"/>
  <c r="O104" i="45"/>
  <c r="P104" i="45" s="1"/>
  <c r="M104" i="45"/>
  <c r="O103" i="45"/>
  <c r="M103" i="45"/>
  <c r="O102" i="45"/>
  <c r="M102" i="45"/>
  <c r="O101" i="45"/>
  <c r="P101" i="45" s="1"/>
  <c r="M101" i="45"/>
  <c r="O100" i="45"/>
  <c r="M100" i="45"/>
  <c r="O99" i="45"/>
  <c r="M99" i="45"/>
  <c r="O98" i="45"/>
  <c r="P98" i="45" s="1"/>
  <c r="M98" i="45"/>
  <c r="O97" i="45"/>
  <c r="P97" i="45" s="1"/>
  <c r="M97" i="45"/>
  <c r="O96" i="45"/>
  <c r="M96" i="45"/>
  <c r="I96" i="45"/>
  <c r="I97" i="45" s="1"/>
  <c r="I98" i="45" s="1"/>
  <c r="I99" i="45" s="1"/>
  <c r="I100" i="45" s="1"/>
  <c r="I101" i="45" s="1"/>
  <c r="I102" i="45" s="1"/>
  <c r="I103" i="45" s="1"/>
  <c r="I104" i="45" s="1"/>
  <c r="I105" i="45" s="1"/>
  <c r="I106" i="45" s="1"/>
  <c r="I107" i="45" s="1"/>
  <c r="I108" i="45" s="1"/>
  <c r="I109" i="45" s="1"/>
  <c r="I110" i="45" s="1"/>
  <c r="I111" i="45" s="1"/>
  <c r="I112" i="45" s="1"/>
  <c r="I113" i="45" s="1"/>
  <c r="I114" i="45" s="1"/>
  <c r="I115" i="45" s="1"/>
  <c r="I116" i="45" s="1"/>
  <c r="I117" i="45" s="1"/>
  <c r="I118" i="45" s="1"/>
  <c r="I119" i="45" s="1"/>
  <c r="I120" i="45" s="1"/>
  <c r="I121" i="45" s="1"/>
  <c r="I122" i="45" s="1"/>
  <c r="I123" i="45" s="1"/>
  <c r="I124" i="45" s="1"/>
  <c r="O95" i="45"/>
  <c r="M95" i="45"/>
  <c r="O94" i="45"/>
  <c r="P94" i="45" s="1"/>
  <c r="M94" i="45"/>
  <c r="O93" i="45"/>
  <c r="M93" i="45"/>
  <c r="O92" i="45"/>
  <c r="R92" i="45" s="1"/>
  <c r="N92" i="13" s="1"/>
  <c r="M92" i="45"/>
  <c r="O91" i="45"/>
  <c r="P91" i="45" s="1"/>
  <c r="M91" i="45"/>
  <c r="O90" i="45"/>
  <c r="P90" i="45" s="1"/>
  <c r="M90" i="45"/>
  <c r="O89" i="45"/>
  <c r="M89" i="45"/>
  <c r="O88" i="45"/>
  <c r="M88" i="45"/>
  <c r="O87" i="45"/>
  <c r="M87" i="45"/>
  <c r="O86" i="45"/>
  <c r="P86" i="45" s="1"/>
  <c r="M86" i="45"/>
  <c r="O85" i="45"/>
  <c r="M85" i="45"/>
  <c r="O84" i="45"/>
  <c r="R84" i="45" s="1"/>
  <c r="N84" i="13" s="1"/>
  <c r="M84" i="45"/>
  <c r="O83" i="45"/>
  <c r="M83" i="45"/>
  <c r="O82" i="45"/>
  <c r="M82" i="45"/>
  <c r="O81" i="45"/>
  <c r="P81" i="45" s="1"/>
  <c r="M81" i="45"/>
  <c r="O80" i="45"/>
  <c r="M80" i="45"/>
  <c r="O79" i="45"/>
  <c r="M79" i="45"/>
  <c r="O78" i="45"/>
  <c r="P78" i="45" s="1"/>
  <c r="M78" i="45"/>
  <c r="O77" i="45"/>
  <c r="M77" i="45"/>
  <c r="O76" i="45"/>
  <c r="R76" i="45" s="1"/>
  <c r="N76" i="13" s="1"/>
  <c r="M76" i="45"/>
  <c r="O75" i="45"/>
  <c r="P75" i="45" s="1"/>
  <c r="M75" i="45"/>
  <c r="O74" i="45"/>
  <c r="P74" i="45" s="1"/>
  <c r="M74" i="45"/>
  <c r="O73" i="45"/>
  <c r="P73" i="45" s="1"/>
  <c r="M73" i="45"/>
  <c r="O72" i="45"/>
  <c r="M72" i="45"/>
  <c r="O71" i="45"/>
  <c r="M71" i="45"/>
  <c r="O70" i="45"/>
  <c r="P70" i="45" s="1"/>
  <c r="M70" i="45"/>
  <c r="O69" i="45"/>
  <c r="M69" i="45"/>
  <c r="O68" i="45"/>
  <c r="M68" i="45"/>
  <c r="O67" i="45"/>
  <c r="R67" i="45" s="1"/>
  <c r="N67" i="13" s="1"/>
  <c r="M67" i="45"/>
  <c r="O66" i="45"/>
  <c r="M66" i="45"/>
  <c r="O65" i="45"/>
  <c r="P65" i="45" s="1"/>
  <c r="S65" i="45" s="1"/>
  <c r="AO65" i="13" s="1"/>
  <c r="M65" i="45"/>
  <c r="I65" i="45"/>
  <c r="I66" i="45" s="1"/>
  <c r="I67" i="45" s="1"/>
  <c r="I68" i="45" s="1"/>
  <c r="I69" i="45" s="1"/>
  <c r="I70" i="45" s="1"/>
  <c r="I71" i="45" s="1"/>
  <c r="I72" i="45" s="1"/>
  <c r="I73" i="45" s="1"/>
  <c r="I74" i="45" s="1"/>
  <c r="I75" i="45" s="1"/>
  <c r="I76" i="45" s="1"/>
  <c r="I77" i="45" s="1"/>
  <c r="I78" i="45" s="1"/>
  <c r="I79" i="45" s="1"/>
  <c r="I80" i="45" s="1"/>
  <c r="I81" i="45" s="1"/>
  <c r="I82" i="45" s="1"/>
  <c r="I83" i="45" s="1"/>
  <c r="I84" i="45" s="1"/>
  <c r="I85" i="45" s="1"/>
  <c r="I86" i="45" s="1"/>
  <c r="I87" i="45" s="1"/>
  <c r="I88" i="45" s="1"/>
  <c r="I89" i="45" s="1"/>
  <c r="I90" i="45" s="1"/>
  <c r="I91" i="45" s="1"/>
  <c r="I92" i="45" s="1"/>
  <c r="I93" i="45" s="1"/>
  <c r="I94" i="45" s="1"/>
  <c r="O64" i="45"/>
  <c r="R64" i="45" s="1"/>
  <c r="N64" i="13" s="1"/>
  <c r="M64" i="45"/>
  <c r="O63" i="45"/>
  <c r="P63" i="45" s="1"/>
  <c r="M63" i="45"/>
  <c r="O62" i="45"/>
  <c r="M62" i="45"/>
  <c r="O61" i="45"/>
  <c r="M61" i="45"/>
  <c r="O60" i="45"/>
  <c r="M60" i="45"/>
  <c r="O59" i="45"/>
  <c r="M59" i="45"/>
  <c r="O58" i="45"/>
  <c r="P58" i="45" s="1"/>
  <c r="M58" i="45"/>
  <c r="O57" i="45"/>
  <c r="M57" i="45"/>
  <c r="O56" i="45"/>
  <c r="M56" i="45"/>
  <c r="O55" i="45"/>
  <c r="P55" i="45" s="1"/>
  <c r="M55" i="45"/>
  <c r="O54" i="45"/>
  <c r="P54" i="45" s="1"/>
  <c r="S54" i="45" s="1"/>
  <c r="AO54" i="13" s="1"/>
  <c r="M54" i="45"/>
  <c r="O53" i="45"/>
  <c r="M53" i="45"/>
  <c r="O52" i="45"/>
  <c r="P52" i="45" s="1"/>
  <c r="M52" i="45"/>
  <c r="O51" i="45"/>
  <c r="P51" i="45" s="1"/>
  <c r="M51" i="45"/>
  <c r="O50" i="45"/>
  <c r="R50" i="45" s="1"/>
  <c r="N50" i="13" s="1"/>
  <c r="M50" i="45"/>
  <c r="O49" i="45"/>
  <c r="M49" i="45"/>
  <c r="O48" i="45"/>
  <c r="P48" i="45" s="1"/>
  <c r="M48" i="45"/>
  <c r="O47" i="45"/>
  <c r="P47" i="45" s="1"/>
  <c r="M47" i="45"/>
  <c r="O46" i="45"/>
  <c r="M46" i="45"/>
  <c r="O45" i="45"/>
  <c r="R45" i="45" s="1"/>
  <c r="N45" i="13" s="1"/>
  <c r="M45" i="45"/>
  <c r="O44" i="45"/>
  <c r="M44" i="45"/>
  <c r="O43" i="45"/>
  <c r="M43" i="45"/>
  <c r="O42" i="45"/>
  <c r="P42" i="45" s="1"/>
  <c r="M42" i="45"/>
  <c r="O41" i="45"/>
  <c r="M41" i="45"/>
  <c r="O40" i="45"/>
  <c r="M40" i="45"/>
  <c r="O39" i="45"/>
  <c r="P39" i="45" s="1"/>
  <c r="M39" i="45"/>
  <c r="O38" i="45"/>
  <c r="M38" i="45"/>
  <c r="I38" i="45"/>
  <c r="I39" i="45" s="1"/>
  <c r="I40" i="45" s="1"/>
  <c r="I41" i="45" s="1"/>
  <c r="I42" i="45" s="1"/>
  <c r="I43" i="45" s="1"/>
  <c r="I44" i="45" s="1"/>
  <c r="I45" i="45" s="1"/>
  <c r="I46" i="45" s="1"/>
  <c r="I47" i="45" s="1"/>
  <c r="I48" i="45" s="1"/>
  <c r="I49" i="45" s="1"/>
  <c r="I50" i="45" s="1"/>
  <c r="I51" i="45" s="1"/>
  <c r="I52" i="45" s="1"/>
  <c r="I53" i="45" s="1"/>
  <c r="I54" i="45" s="1"/>
  <c r="I55" i="45" s="1"/>
  <c r="I56" i="45" s="1"/>
  <c r="I57" i="45" s="1"/>
  <c r="I58" i="45" s="1"/>
  <c r="I59" i="45" s="1"/>
  <c r="I60" i="45" s="1"/>
  <c r="I61" i="45" s="1"/>
  <c r="I62" i="45" s="1"/>
  <c r="I63" i="45" s="1"/>
  <c r="O37" i="45"/>
  <c r="M37" i="45"/>
  <c r="I37" i="45"/>
  <c r="O36" i="45"/>
  <c r="P36" i="45" s="1"/>
  <c r="M36" i="45"/>
  <c r="O35" i="45"/>
  <c r="M35" i="45"/>
  <c r="O34" i="45"/>
  <c r="M34" i="45"/>
  <c r="O33" i="45"/>
  <c r="M33" i="45"/>
  <c r="O32" i="45"/>
  <c r="M32" i="45"/>
  <c r="O31" i="45"/>
  <c r="P31" i="45" s="1"/>
  <c r="S31" i="45" s="1"/>
  <c r="AO31" i="13" s="1"/>
  <c r="M31" i="45"/>
  <c r="O30" i="45"/>
  <c r="M30" i="45"/>
  <c r="O29" i="45"/>
  <c r="M29" i="45"/>
  <c r="O28" i="45"/>
  <c r="P28" i="45" s="1"/>
  <c r="M28" i="45"/>
  <c r="O27" i="45"/>
  <c r="M27" i="45"/>
  <c r="O26" i="45"/>
  <c r="M26" i="45"/>
  <c r="O25" i="45"/>
  <c r="P25" i="45" s="1"/>
  <c r="M25" i="45"/>
  <c r="O24" i="45"/>
  <c r="P24" i="45" s="1"/>
  <c r="M24" i="45"/>
  <c r="O23" i="45"/>
  <c r="M23" i="45"/>
  <c r="O22" i="45"/>
  <c r="M22" i="45"/>
  <c r="O21" i="45"/>
  <c r="M21" i="45"/>
  <c r="O20" i="45"/>
  <c r="M20" i="45"/>
  <c r="O19" i="45"/>
  <c r="M19" i="45"/>
  <c r="O18" i="45"/>
  <c r="P18" i="45" s="1"/>
  <c r="M18" i="45"/>
  <c r="O17" i="45"/>
  <c r="P17" i="45" s="1"/>
  <c r="M17" i="45"/>
  <c r="O16" i="45"/>
  <c r="P16" i="45" s="1"/>
  <c r="M16" i="45"/>
  <c r="O15" i="45"/>
  <c r="M15" i="45"/>
  <c r="O14" i="45"/>
  <c r="M14" i="45"/>
  <c r="O13" i="45"/>
  <c r="M13" i="45"/>
  <c r="O12" i="45"/>
  <c r="P12" i="45" s="1"/>
  <c r="M12" i="45"/>
  <c r="O11" i="45"/>
  <c r="M11" i="45"/>
  <c r="O10" i="45"/>
  <c r="M10" i="45"/>
  <c r="C10" i="45"/>
  <c r="C13" i="45" s="1"/>
  <c r="O9" i="45"/>
  <c r="M9" i="45"/>
  <c r="C9" i="45"/>
  <c r="O8" i="45"/>
  <c r="M8" i="45"/>
  <c r="O7" i="45"/>
  <c r="R7" i="45" s="1"/>
  <c r="N7" i="13" s="1"/>
  <c r="M7" i="45"/>
  <c r="O6" i="45"/>
  <c r="M6" i="45"/>
  <c r="J6" i="45"/>
  <c r="J7" i="45" s="1"/>
  <c r="J8" i="45" s="1"/>
  <c r="J9" i="45" s="1"/>
  <c r="J10" i="45" s="1"/>
  <c r="J11" i="45" s="1"/>
  <c r="J12" i="45" s="1"/>
  <c r="J13" i="45" s="1"/>
  <c r="J14" i="45" s="1"/>
  <c r="J15" i="45" s="1"/>
  <c r="J16" i="45" s="1"/>
  <c r="J17" i="45" s="1"/>
  <c r="J18" i="45" s="1"/>
  <c r="J19" i="45" s="1"/>
  <c r="J20" i="45" s="1"/>
  <c r="J21" i="45" s="1"/>
  <c r="J22" i="45" s="1"/>
  <c r="J23" i="45" s="1"/>
  <c r="J24" i="45" s="1"/>
  <c r="J25" i="45" s="1"/>
  <c r="J26" i="45" s="1"/>
  <c r="J27" i="45" s="1"/>
  <c r="J28" i="45" s="1"/>
  <c r="J29" i="45" s="1"/>
  <c r="J30" i="45" s="1"/>
  <c r="J31" i="45" s="1"/>
  <c r="J32" i="45" s="1"/>
  <c r="J33" i="45" s="1"/>
  <c r="J34" i="45" s="1"/>
  <c r="J35" i="45" s="1"/>
  <c r="J36" i="45" s="1"/>
  <c r="J37" i="45" s="1"/>
  <c r="J38" i="45" s="1"/>
  <c r="J39" i="45" s="1"/>
  <c r="J40" i="45" s="1"/>
  <c r="J41" i="45" s="1"/>
  <c r="J42" i="45" s="1"/>
  <c r="J43" i="45" s="1"/>
  <c r="J44" i="45" s="1"/>
  <c r="J45" i="45" s="1"/>
  <c r="J46" i="45" s="1"/>
  <c r="J47" i="45" s="1"/>
  <c r="J48" i="45" s="1"/>
  <c r="J49" i="45" s="1"/>
  <c r="J50" i="45" s="1"/>
  <c r="J51" i="45" s="1"/>
  <c r="J52" i="45" s="1"/>
  <c r="J53" i="45" s="1"/>
  <c r="J54" i="45" s="1"/>
  <c r="J55" i="45" s="1"/>
  <c r="J56" i="45" s="1"/>
  <c r="J57" i="45" s="1"/>
  <c r="J58" i="45" s="1"/>
  <c r="J59" i="45" s="1"/>
  <c r="J60" i="45" s="1"/>
  <c r="J61" i="45" s="1"/>
  <c r="J62" i="45" s="1"/>
  <c r="J63" i="45" s="1"/>
  <c r="J64" i="45" s="1"/>
  <c r="J65" i="45" s="1"/>
  <c r="J66" i="45" s="1"/>
  <c r="J67" i="45" s="1"/>
  <c r="J68" i="45" s="1"/>
  <c r="J69" i="45" s="1"/>
  <c r="J70" i="45" s="1"/>
  <c r="J71" i="45" s="1"/>
  <c r="J72" i="45" s="1"/>
  <c r="J73" i="45" s="1"/>
  <c r="J74" i="45" s="1"/>
  <c r="J75" i="45" s="1"/>
  <c r="J76" i="45" s="1"/>
  <c r="J77" i="45" s="1"/>
  <c r="J78" i="45" s="1"/>
  <c r="J79" i="45" s="1"/>
  <c r="J80" i="45" s="1"/>
  <c r="J81" i="45" s="1"/>
  <c r="J82" i="45" s="1"/>
  <c r="J83" i="45" s="1"/>
  <c r="J84" i="45" s="1"/>
  <c r="J85" i="45" s="1"/>
  <c r="J86" i="45" s="1"/>
  <c r="J87" i="45" s="1"/>
  <c r="J88" i="45" s="1"/>
  <c r="J89" i="45" s="1"/>
  <c r="J90" i="45" s="1"/>
  <c r="J91" i="45" s="1"/>
  <c r="J92" i="45" s="1"/>
  <c r="J93" i="45" s="1"/>
  <c r="J94" i="45" s="1"/>
  <c r="J95" i="45" s="1"/>
  <c r="J96" i="45" s="1"/>
  <c r="J97" i="45" s="1"/>
  <c r="J98" i="45" s="1"/>
  <c r="J99" i="45" s="1"/>
  <c r="J100" i="45" s="1"/>
  <c r="J101" i="45" s="1"/>
  <c r="J102" i="45" s="1"/>
  <c r="J103" i="45" s="1"/>
  <c r="J104" i="45" s="1"/>
  <c r="J105" i="45" s="1"/>
  <c r="J106" i="45" s="1"/>
  <c r="J107" i="45" s="1"/>
  <c r="J108" i="45" s="1"/>
  <c r="J109" i="45" s="1"/>
  <c r="J110" i="45" s="1"/>
  <c r="J111" i="45" s="1"/>
  <c r="J112" i="45" s="1"/>
  <c r="J113" i="45" s="1"/>
  <c r="J114" i="45" s="1"/>
  <c r="J115" i="45" s="1"/>
  <c r="J116" i="45" s="1"/>
  <c r="J117" i="45" s="1"/>
  <c r="J118" i="45" s="1"/>
  <c r="J119" i="45" s="1"/>
  <c r="J120" i="45" s="1"/>
  <c r="J121" i="45" s="1"/>
  <c r="J122" i="45" s="1"/>
  <c r="J123" i="45" s="1"/>
  <c r="J124" i="45" s="1"/>
  <c r="J125" i="45" s="1"/>
  <c r="J126" i="45" s="1"/>
  <c r="J127" i="45" s="1"/>
  <c r="J128" i="45" s="1"/>
  <c r="J129" i="45" s="1"/>
  <c r="J130" i="45" s="1"/>
  <c r="J131" i="45" s="1"/>
  <c r="J132" i="45" s="1"/>
  <c r="J133" i="45" s="1"/>
  <c r="J134" i="45" s="1"/>
  <c r="J135" i="45" s="1"/>
  <c r="J136" i="45" s="1"/>
  <c r="J137" i="45" s="1"/>
  <c r="J138" i="45" s="1"/>
  <c r="J139" i="45" s="1"/>
  <c r="J140" i="45" s="1"/>
  <c r="J141" i="45" s="1"/>
  <c r="J142" i="45" s="1"/>
  <c r="J143" i="45" s="1"/>
  <c r="J144" i="45" s="1"/>
  <c r="J145" i="45" s="1"/>
  <c r="J146" i="45" s="1"/>
  <c r="J147" i="45" s="1"/>
  <c r="J148" i="45" s="1"/>
  <c r="J149" i="45" s="1"/>
  <c r="J150" i="45" s="1"/>
  <c r="J151" i="45" s="1"/>
  <c r="J152" i="45" s="1"/>
  <c r="J153" i="45" s="1"/>
  <c r="J154" i="45" s="1"/>
  <c r="J155" i="45" s="1"/>
  <c r="J156" i="45" s="1"/>
  <c r="J157" i="45" s="1"/>
  <c r="J158" i="45" s="1"/>
  <c r="J159" i="45" s="1"/>
  <c r="J160" i="45" s="1"/>
  <c r="J161" i="45" s="1"/>
  <c r="J162" i="45" s="1"/>
  <c r="J163" i="45" s="1"/>
  <c r="J164" i="45" s="1"/>
  <c r="J165" i="45" s="1"/>
  <c r="J166" i="45" s="1"/>
  <c r="J167" i="45" s="1"/>
  <c r="J168" i="45" s="1"/>
  <c r="J169" i="45" s="1"/>
  <c r="J170" i="45" s="1"/>
  <c r="J171" i="45" s="1"/>
  <c r="J172" i="45" s="1"/>
  <c r="J173" i="45" s="1"/>
  <c r="J174" i="45" s="1"/>
  <c r="J175" i="45" s="1"/>
  <c r="J176" i="45" s="1"/>
  <c r="J177" i="45" s="1"/>
  <c r="J178" i="45" s="1"/>
  <c r="J179" i="45" s="1"/>
  <c r="J180" i="45" s="1"/>
  <c r="J181" i="45" s="1"/>
  <c r="J182" i="45" s="1"/>
  <c r="J183" i="45" s="1"/>
  <c r="J184" i="45" s="1"/>
  <c r="J185" i="45" s="1"/>
  <c r="J186" i="45" s="1"/>
  <c r="J187" i="45" s="1"/>
  <c r="J188" i="45" s="1"/>
  <c r="J189" i="45" s="1"/>
  <c r="J190" i="45" s="1"/>
  <c r="J191" i="45" s="1"/>
  <c r="J192" i="45" s="1"/>
  <c r="J193" i="45" s="1"/>
  <c r="J194" i="45" s="1"/>
  <c r="J195" i="45" s="1"/>
  <c r="J196" i="45" s="1"/>
  <c r="J197" i="45" s="1"/>
  <c r="J198" i="45" s="1"/>
  <c r="J199" i="45" s="1"/>
  <c r="J200" i="45" s="1"/>
  <c r="J201" i="45" s="1"/>
  <c r="J202" i="45" s="1"/>
  <c r="J203" i="45" s="1"/>
  <c r="J204" i="45" s="1"/>
  <c r="J205" i="45" s="1"/>
  <c r="J206" i="45" s="1"/>
  <c r="J207" i="45" s="1"/>
  <c r="J208" i="45" s="1"/>
  <c r="J209" i="45" s="1"/>
  <c r="J210" i="45" s="1"/>
  <c r="J211" i="45" s="1"/>
  <c r="J212" i="45" s="1"/>
  <c r="J213" i="45" s="1"/>
  <c r="J214" i="45" s="1"/>
  <c r="J215" i="45" s="1"/>
  <c r="J216" i="45" s="1"/>
  <c r="J217" i="45" s="1"/>
  <c r="J218" i="45" s="1"/>
  <c r="J219" i="45" s="1"/>
  <c r="J220" i="45" s="1"/>
  <c r="J221" i="45" s="1"/>
  <c r="J222" i="45" s="1"/>
  <c r="J223" i="45" s="1"/>
  <c r="J224" i="45" s="1"/>
  <c r="J225" i="45" s="1"/>
  <c r="J226" i="45" s="1"/>
  <c r="J227" i="45" s="1"/>
  <c r="J228" i="45" s="1"/>
  <c r="J229" i="45" s="1"/>
  <c r="J230" i="45" s="1"/>
  <c r="J231" i="45" s="1"/>
  <c r="J232" i="45" s="1"/>
  <c r="J233" i="45" s="1"/>
  <c r="J234" i="45" s="1"/>
  <c r="J235" i="45" s="1"/>
  <c r="J236" i="45" s="1"/>
  <c r="J237" i="45" s="1"/>
  <c r="J238" i="45" s="1"/>
  <c r="J239" i="45" s="1"/>
  <c r="J240" i="45" s="1"/>
  <c r="J241" i="45" s="1"/>
  <c r="J242" i="45" s="1"/>
  <c r="J243" i="45" s="1"/>
  <c r="J244" i="45" s="1"/>
  <c r="J245" i="45" s="1"/>
  <c r="J246" i="45" s="1"/>
  <c r="J247" i="45" s="1"/>
  <c r="J248" i="45" s="1"/>
  <c r="J249" i="45" s="1"/>
  <c r="J250" i="45" s="1"/>
  <c r="J251" i="45" s="1"/>
  <c r="J252" i="45" s="1"/>
  <c r="J253" i="45" s="1"/>
  <c r="J254" i="45" s="1"/>
  <c r="J255" i="45" s="1"/>
  <c r="J256" i="45" s="1"/>
  <c r="J257" i="45" s="1"/>
  <c r="J258" i="45" s="1"/>
  <c r="J259" i="45" s="1"/>
  <c r="J260" i="45" s="1"/>
  <c r="J261" i="45" s="1"/>
  <c r="J262" i="45" s="1"/>
  <c r="J263" i="45" s="1"/>
  <c r="J264" i="45" s="1"/>
  <c r="J265" i="45" s="1"/>
  <c r="J266" i="45" s="1"/>
  <c r="J267" i="45" s="1"/>
  <c r="J268" i="45" s="1"/>
  <c r="J269" i="45" s="1"/>
  <c r="J270" i="45" s="1"/>
  <c r="J271" i="45" s="1"/>
  <c r="J272" i="45" s="1"/>
  <c r="J273" i="45" s="1"/>
  <c r="J274" i="45" s="1"/>
  <c r="J275" i="45" s="1"/>
  <c r="J276" i="45" s="1"/>
  <c r="J277" i="45" s="1"/>
  <c r="J278" i="45" s="1"/>
  <c r="J279" i="45" s="1"/>
  <c r="J280" i="45" s="1"/>
  <c r="J281" i="45" s="1"/>
  <c r="J282" i="45" s="1"/>
  <c r="J283" i="45" s="1"/>
  <c r="J284" i="45" s="1"/>
  <c r="J285" i="45" s="1"/>
  <c r="J286" i="45" s="1"/>
  <c r="J287" i="45" s="1"/>
  <c r="J288" i="45" s="1"/>
  <c r="J289" i="45" s="1"/>
  <c r="J290" i="45" s="1"/>
  <c r="J291" i="45" s="1"/>
  <c r="J292" i="45" s="1"/>
  <c r="J293" i="45" s="1"/>
  <c r="J294" i="45" s="1"/>
  <c r="J295" i="45" s="1"/>
  <c r="J296" i="45" s="1"/>
  <c r="J297" i="45" s="1"/>
  <c r="J298" i="45" s="1"/>
  <c r="J299" i="45" s="1"/>
  <c r="J300" i="45" s="1"/>
  <c r="J301" i="45" s="1"/>
  <c r="J302" i="45" s="1"/>
  <c r="J303" i="45" s="1"/>
  <c r="J304" i="45" s="1"/>
  <c r="J305" i="45" s="1"/>
  <c r="J306" i="45" s="1"/>
  <c r="J307" i="45" s="1"/>
  <c r="J308" i="45" s="1"/>
  <c r="J309" i="45" s="1"/>
  <c r="J310" i="45" s="1"/>
  <c r="J311" i="45" s="1"/>
  <c r="J312" i="45" s="1"/>
  <c r="J313" i="45" s="1"/>
  <c r="J314" i="45" s="1"/>
  <c r="J315" i="45" s="1"/>
  <c r="J316" i="45" s="1"/>
  <c r="J317" i="45" s="1"/>
  <c r="J318" i="45" s="1"/>
  <c r="J319" i="45" s="1"/>
  <c r="J320" i="45" s="1"/>
  <c r="J321" i="45" s="1"/>
  <c r="J322" i="45" s="1"/>
  <c r="J323" i="45" s="1"/>
  <c r="J324" i="45" s="1"/>
  <c r="J325" i="45" s="1"/>
  <c r="J326" i="45" s="1"/>
  <c r="J327" i="45" s="1"/>
  <c r="J328" i="45" s="1"/>
  <c r="J329" i="45" s="1"/>
  <c r="J330" i="45" s="1"/>
  <c r="J331" i="45" s="1"/>
  <c r="J332" i="45" s="1"/>
  <c r="J333" i="45" s="1"/>
  <c r="J334" i="45" s="1"/>
  <c r="J335" i="45" s="1"/>
  <c r="J336" i="45" s="1"/>
  <c r="J337" i="45" s="1"/>
  <c r="J338" i="45" s="1"/>
  <c r="J339" i="45" s="1"/>
  <c r="J340" i="45" s="1"/>
  <c r="J341" i="45" s="1"/>
  <c r="J342" i="45" s="1"/>
  <c r="J343" i="45" s="1"/>
  <c r="J344" i="45" s="1"/>
  <c r="J345" i="45" s="1"/>
  <c r="J346" i="45" s="1"/>
  <c r="J347" i="45" s="1"/>
  <c r="J348" i="45" s="1"/>
  <c r="J349" i="45" s="1"/>
  <c r="J350" i="45" s="1"/>
  <c r="J351" i="45" s="1"/>
  <c r="J352" i="45" s="1"/>
  <c r="J353" i="45" s="1"/>
  <c r="J354" i="45" s="1"/>
  <c r="J355" i="45" s="1"/>
  <c r="J356" i="45" s="1"/>
  <c r="J357" i="45" s="1"/>
  <c r="J358" i="45" s="1"/>
  <c r="J359" i="45" s="1"/>
  <c r="J360" i="45" s="1"/>
  <c r="J361" i="45" s="1"/>
  <c r="J362" i="45" s="1"/>
  <c r="J363" i="45" s="1"/>
  <c r="J364" i="45" s="1"/>
  <c r="J365" i="45" s="1"/>
  <c r="J366" i="45" s="1"/>
  <c r="J367" i="45" s="1"/>
  <c r="J368" i="45" s="1"/>
  <c r="J369" i="45" s="1"/>
  <c r="I6" i="45"/>
  <c r="I7" i="45" s="1"/>
  <c r="I8" i="45" s="1"/>
  <c r="I9" i="45" s="1"/>
  <c r="I10" i="45" s="1"/>
  <c r="I11" i="45" s="1"/>
  <c r="I12" i="45" s="1"/>
  <c r="I13" i="45" s="1"/>
  <c r="I14" i="45" s="1"/>
  <c r="I15" i="45" s="1"/>
  <c r="I16" i="45" s="1"/>
  <c r="I17" i="45" s="1"/>
  <c r="I18" i="45" s="1"/>
  <c r="I19" i="45" s="1"/>
  <c r="I20" i="45" s="1"/>
  <c r="I21" i="45" s="1"/>
  <c r="I22" i="45" s="1"/>
  <c r="I23" i="45" s="1"/>
  <c r="I24" i="45" s="1"/>
  <c r="I25" i="45" s="1"/>
  <c r="I26" i="45" s="1"/>
  <c r="I27" i="45" s="1"/>
  <c r="I28" i="45" s="1"/>
  <c r="I29" i="45" s="1"/>
  <c r="I30" i="45" s="1"/>
  <c r="I31" i="45" s="1"/>
  <c r="I32" i="45" s="1"/>
  <c r="I33" i="45" s="1"/>
  <c r="I34" i="45" s="1"/>
  <c r="I35" i="45" s="1"/>
  <c r="D6" i="45"/>
  <c r="O5" i="45"/>
  <c r="P5" i="45" s="1"/>
  <c r="S5" i="45" s="1"/>
  <c r="AO5" i="13" s="1"/>
  <c r="M5" i="45"/>
  <c r="D5" i="45"/>
  <c r="D7" i="45" s="1"/>
  <c r="O369" i="44"/>
  <c r="P369" i="44" s="1"/>
  <c r="S369" i="44" s="1"/>
  <c r="AN369" i="13" s="1"/>
  <c r="M369" i="44"/>
  <c r="O368" i="44"/>
  <c r="M368" i="44"/>
  <c r="O367" i="44"/>
  <c r="M367" i="44"/>
  <c r="O366" i="44"/>
  <c r="P366" i="44" s="1"/>
  <c r="M366" i="44"/>
  <c r="O365" i="44"/>
  <c r="M365" i="44"/>
  <c r="O364" i="44"/>
  <c r="P364" i="44" s="1"/>
  <c r="M364" i="44"/>
  <c r="O363" i="44"/>
  <c r="M363" i="44"/>
  <c r="O362" i="44"/>
  <c r="P362" i="44" s="1"/>
  <c r="M362" i="44"/>
  <c r="O361" i="44"/>
  <c r="P361" i="44" s="1"/>
  <c r="M361" i="44"/>
  <c r="O360" i="44"/>
  <c r="M360" i="44"/>
  <c r="O359" i="44"/>
  <c r="M359" i="44"/>
  <c r="O358" i="44"/>
  <c r="P358" i="44" s="1"/>
  <c r="M358" i="44"/>
  <c r="O357" i="44"/>
  <c r="P357" i="44" s="1"/>
  <c r="S357" i="44" s="1"/>
  <c r="AN357" i="13" s="1"/>
  <c r="M357" i="44"/>
  <c r="O356" i="44"/>
  <c r="P356" i="44" s="1"/>
  <c r="M356" i="44"/>
  <c r="O355" i="44"/>
  <c r="M355" i="44"/>
  <c r="O354" i="44"/>
  <c r="P354" i="44" s="1"/>
  <c r="M354" i="44"/>
  <c r="O353" i="44"/>
  <c r="P353" i="44" s="1"/>
  <c r="M353" i="44"/>
  <c r="O352" i="44"/>
  <c r="M352" i="44"/>
  <c r="O351" i="44"/>
  <c r="M351" i="44"/>
  <c r="O350" i="44"/>
  <c r="P350" i="44" s="1"/>
  <c r="M350" i="44"/>
  <c r="O349" i="44"/>
  <c r="M349" i="44"/>
  <c r="O348" i="44"/>
  <c r="P348" i="44" s="1"/>
  <c r="M348" i="44"/>
  <c r="O347" i="44"/>
  <c r="M347" i="44"/>
  <c r="O346" i="44"/>
  <c r="P346" i="44" s="1"/>
  <c r="M346" i="44"/>
  <c r="O345" i="44"/>
  <c r="P345" i="44" s="1"/>
  <c r="M345" i="44"/>
  <c r="O344" i="44"/>
  <c r="M344" i="44"/>
  <c r="I344" i="44"/>
  <c r="I345" i="44" s="1"/>
  <c r="I346" i="44" s="1"/>
  <c r="I347" i="44" s="1"/>
  <c r="I348" i="44" s="1"/>
  <c r="I349" i="44" s="1"/>
  <c r="I350" i="44" s="1"/>
  <c r="I351" i="44" s="1"/>
  <c r="I352" i="44" s="1"/>
  <c r="I353" i="44" s="1"/>
  <c r="I354" i="44" s="1"/>
  <c r="I355" i="44" s="1"/>
  <c r="I356" i="44" s="1"/>
  <c r="I357" i="44" s="1"/>
  <c r="I358" i="44" s="1"/>
  <c r="I359" i="44" s="1"/>
  <c r="I360" i="44" s="1"/>
  <c r="I361" i="44" s="1"/>
  <c r="I362" i="44" s="1"/>
  <c r="I363" i="44" s="1"/>
  <c r="I364" i="44" s="1"/>
  <c r="I365" i="44" s="1"/>
  <c r="I366" i="44" s="1"/>
  <c r="I367" i="44" s="1"/>
  <c r="I368" i="44" s="1"/>
  <c r="I369" i="44" s="1"/>
  <c r="O343" i="44"/>
  <c r="M343" i="44"/>
  <c r="O342" i="44"/>
  <c r="P342" i="44" s="1"/>
  <c r="M342" i="44"/>
  <c r="O341" i="44"/>
  <c r="P341" i="44" s="1"/>
  <c r="M341" i="44"/>
  <c r="O340" i="44"/>
  <c r="R340" i="44" s="1"/>
  <c r="M340" i="13" s="1"/>
  <c r="M340" i="44"/>
  <c r="I340" i="44"/>
  <c r="I341" i="44" s="1"/>
  <c r="I342" i="44" s="1"/>
  <c r="I343" i="44" s="1"/>
  <c r="O339" i="44"/>
  <c r="M339" i="44"/>
  <c r="O338" i="44"/>
  <c r="M338" i="44"/>
  <c r="O337" i="44"/>
  <c r="P337" i="44" s="1"/>
  <c r="M337" i="44"/>
  <c r="O336" i="44"/>
  <c r="M336" i="44"/>
  <c r="O335" i="44"/>
  <c r="P335" i="44" s="1"/>
  <c r="M335" i="44"/>
  <c r="O334" i="44"/>
  <c r="P334" i="44" s="1"/>
  <c r="M334" i="44"/>
  <c r="O333" i="44"/>
  <c r="M333" i="44"/>
  <c r="O332" i="44"/>
  <c r="M332" i="44"/>
  <c r="O331" i="44"/>
  <c r="P331" i="44" s="1"/>
  <c r="M331" i="44"/>
  <c r="O330" i="44"/>
  <c r="P330" i="44" s="1"/>
  <c r="M330" i="44"/>
  <c r="O329" i="44"/>
  <c r="P329" i="44" s="1"/>
  <c r="M329" i="44"/>
  <c r="O328" i="44"/>
  <c r="M328" i="44"/>
  <c r="O327" i="44"/>
  <c r="P327" i="44" s="1"/>
  <c r="M327" i="44"/>
  <c r="O326" i="44"/>
  <c r="P326" i="44" s="1"/>
  <c r="M326" i="44"/>
  <c r="O325" i="44"/>
  <c r="M325" i="44"/>
  <c r="O324" i="44"/>
  <c r="M324" i="44"/>
  <c r="O323" i="44"/>
  <c r="P323" i="44" s="1"/>
  <c r="M323" i="44"/>
  <c r="O322" i="44"/>
  <c r="M322" i="44"/>
  <c r="O321" i="44"/>
  <c r="P321" i="44" s="1"/>
  <c r="M321" i="44"/>
  <c r="O320" i="44"/>
  <c r="M320" i="44"/>
  <c r="O319" i="44"/>
  <c r="P319" i="44" s="1"/>
  <c r="M319" i="44"/>
  <c r="O318" i="44"/>
  <c r="P318" i="44" s="1"/>
  <c r="M318" i="44"/>
  <c r="O317" i="44"/>
  <c r="M317" i="44"/>
  <c r="O316" i="44"/>
  <c r="M316" i="44"/>
  <c r="O315" i="44"/>
  <c r="P315" i="44" s="1"/>
  <c r="M315" i="44"/>
  <c r="O314" i="44"/>
  <c r="P314" i="44" s="1"/>
  <c r="M314" i="44"/>
  <c r="O313" i="44"/>
  <c r="P313" i="44" s="1"/>
  <c r="S313" i="44" s="1"/>
  <c r="AN313" i="13" s="1"/>
  <c r="M313" i="44"/>
  <c r="O312" i="44"/>
  <c r="M312" i="44"/>
  <c r="O311" i="44"/>
  <c r="P311" i="44" s="1"/>
  <c r="S311" i="44" s="1"/>
  <c r="AN311" i="13" s="1"/>
  <c r="M311" i="44"/>
  <c r="I311" i="44"/>
  <c r="I312" i="44" s="1"/>
  <c r="I313" i="44" s="1"/>
  <c r="I314" i="44" s="1"/>
  <c r="I315" i="44" s="1"/>
  <c r="I316" i="44" s="1"/>
  <c r="I317" i="44" s="1"/>
  <c r="I318" i="44" s="1"/>
  <c r="I319" i="44" s="1"/>
  <c r="I320" i="44" s="1"/>
  <c r="I321" i="44" s="1"/>
  <c r="I322" i="44" s="1"/>
  <c r="I323" i="44" s="1"/>
  <c r="I324" i="44" s="1"/>
  <c r="I325" i="44" s="1"/>
  <c r="I326" i="44" s="1"/>
  <c r="I327" i="44" s="1"/>
  <c r="I328" i="44" s="1"/>
  <c r="I329" i="44" s="1"/>
  <c r="I330" i="44" s="1"/>
  <c r="I331" i="44" s="1"/>
  <c r="I332" i="44" s="1"/>
  <c r="I333" i="44" s="1"/>
  <c r="I334" i="44" s="1"/>
  <c r="I335" i="44" s="1"/>
  <c r="I336" i="44" s="1"/>
  <c r="I337" i="44" s="1"/>
  <c r="I338" i="44" s="1"/>
  <c r="O310" i="44"/>
  <c r="P310" i="44" s="1"/>
  <c r="M310" i="44"/>
  <c r="I310" i="44"/>
  <c r="O309" i="44"/>
  <c r="P309" i="44" s="1"/>
  <c r="S309" i="44" s="1"/>
  <c r="AN309" i="13" s="1"/>
  <c r="M309" i="44"/>
  <c r="O308" i="44"/>
  <c r="P308" i="44" s="1"/>
  <c r="M308" i="44"/>
  <c r="O307" i="44"/>
  <c r="P307" i="44" s="1"/>
  <c r="M307" i="44"/>
  <c r="O306" i="44"/>
  <c r="R306" i="44" s="1"/>
  <c r="M306" i="13" s="1"/>
  <c r="M306" i="44"/>
  <c r="O305" i="44"/>
  <c r="M305" i="44"/>
  <c r="O304" i="44"/>
  <c r="P304" i="44" s="1"/>
  <c r="M304" i="44"/>
  <c r="O303" i="44"/>
  <c r="P303" i="44" s="1"/>
  <c r="M303" i="44"/>
  <c r="O302" i="44"/>
  <c r="P302" i="44" s="1"/>
  <c r="S302" i="44" s="1"/>
  <c r="AN302" i="13" s="1"/>
  <c r="M302" i="44"/>
  <c r="O301" i="44"/>
  <c r="M301" i="44"/>
  <c r="O300" i="44"/>
  <c r="M300" i="44"/>
  <c r="O299" i="44"/>
  <c r="M299" i="44"/>
  <c r="O298" i="44"/>
  <c r="M298" i="44"/>
  <c r="O297" i="44"/>
  <c r="M297" i="44"/>
  <c r="O296" i="44"/>
  <c r="M296" i="44"/>
  <c r="O295" i="44"/>
  <c r="M295" i="44"/>
  <c r="O294" i="44"/>
  <c r="M294" i="44"/>
  <c r="O293" i="44"/>
  <c r="M293" i="44"/>
  <c r="O292" i="44"/>
  <c r="M292" i="44"/>
  <c r="O291" i="44"/>
  <c r="M291" i="44"/>
  <c r="I291" i="44"/>
  <c r="I292" i="44" s="1"/>
  <c r="I293" i="44" s="1"/>
  <c r="I294" i="44" s="1"/>
  <c r="I295" i="44" s="1"/>
  <c r="I296" i="44" s="1"/>
  <c r="I297" i="44" s="1"/>
  <c r="I298" i="44" s="1"/>
  <c r="I299" i="44" s="1"/>
  <c r="I300" i="44" s="1"/>
  <c r="I301" i="44" s="1"/>
  <c r="I302" i="44" s="1"/>
  <c r="I303" i="44" s="1"/>
  <c r="I304" i="44" s="1"/>
  <c r="I305" i="44" s="1"/>
  <c r="I306" i="44" s="1"/>
  <c r="I307" i="44" s="1"/>
  <c r="I308" i="44" s="1"/>
  <c r="O290" i="44"/>
  <c r="M290" i="44"/>
  <c r="O289" i="44"/>
  <c r="M289" i="44"/>
  <c r="O288" i="44"/>
  <c r="R288" i="44" s="1"/>
  <c r="M288" i="13" s="1"/>
  <c r="M288" i="44"/>
  <c r="O287" i="44"/>
  <c r="M287" i="44"/>
  <c r="I287" i="44"/>
  <c r="I288" i="44" s="1"/>
  <c r="I289" i="44" s="1"/>
  <c r="I290" i="44" s="1"/>
  <c r="O286" i="44"/>
  <c r="M286" i="44"/>
  <c r="O285" i="44"/>
  <c r="M285" i="44"/>
  <c r="O284" i="44"/>
  <c r="P284" i="44" s="1"/>
  <c r="M284" i="44"/>
  <c r="O283" i="44"/>
  <c r="P283" i="44" s="1"/>
  <c r="S283" i="44" s="1"/>
  <c r="AN283" i="13" s="1"/>
  <c r="M283" i="44"/>
  <c r="I283" i="44"/>
  <c r="I284" i="44" s="1"/>
  <c r="I285" i="44" s="1"/>
  <c r="I286" i="44" s="1"/>
  <c r="O282" i="44"/>
  <c r="M282" i="44"/>
  <c r="O281" i="44"/>
  <c r="M281" i="44"/>
  <c r="O280" i="44"/>
  <c r="P280" i="44" s="1"/>
  <c r="M280" i="44"/>
  <c r="O279" i="44"/>
  <c r="M279" i="44"/>
  <c r="I279" i="44"/>
  <c r="I280" i="44" s="1"/>
  <c r="I281" i="44" s="1"/>
  <c r="I282" i="44" s="1"/>
  <c r="O278" i="44"/>
  <c r="M278" i="44"/>
  <c r="O277" i="44"/>
  <c r="P277" i="44" s="1"/>
  <c r="M277" i="44"/>
  <c r="O276" i="44"/>
  <c r="P276" i="44" s="1"/>
  <c r="S276" i="44" s="1"/>
  <c r="AN276" i="13" s="1"/>
  <c r="M276" i="44"/>
  <c r="O275" i="44"/>
  <c r="M275" i="44"/>
  <c r="O274" i="44"/>
  <c r="M274" i="44"/>
  <c r="O273" i="44"/>
  <c r="P273" i="44" s="1"/>
  <c r="M273" i="44"/>
  <c r="O272" i="44"/>
  <c r="P272" i="44" s="1"/>
  <c r="S272" i="44" s="1"/>
  <c r="AN272" i="13" s="1"/>
  <c r="M272" i="44"/>
  <c r="O271" i="44"/>
  <c r="M271" i="44"/>
  <c r="O270" i="44"/>
  <c r="R270" i="44" s="1"/>
  <c r="M270" i="13" s="1"/>
  <c r="M270" i="44"/>
  <c r="O269" i="44"/>
  <c r="P269" i="44" s="1"/>
  <c r="M269" i="44"/>
  <c r="O268" i="44"/>
  <c r="P268" i="44" s="1"/>
  <c r="S268" i="44" s="1"/>
  <c r="AN268" i="13" s="1"/>
  <c r="M268" i="44"/>
  <c r="O267" i="44"/>
  <c r="M267" i="44"/>
  <c r="O266" i="44"/>
  <c r="M266" i="44"/>
  <c r="O265" i="44"/>
  <c r="P265" i="44" s="1"/>
  <c r="M265" i="44"/>
  <c r="O264" i="44"/>
  <c r="P264" i="44" s="1"/>
  <c r="S264" i="44" s="1"/>
  <c r="AN264" i="13" s="1"/>
  <c r="M264" i="44"/>
  <c r="O263" i="44"/>
  <c r="M263" i="44"/>
  <c r="O262" i="44"/>
  <c r="M262" i="44"/>
  <c r="O261" i="44"/>
  <c r="P261" i="44" s="1"/>
  <c r="M261" i="44"/>
  <c r="O260" i="44"/>
  <c r="P260" i="44" s="1"/>
  <c r="S260" i="44" s="1"/>
  <c r="AN260" i="13" s="1"/>
  <c r="M260" i="44"/>
  <c r="O259" i="44"/>
  <c r="M259" i="44"/>
  <c r="O258" i="44"/>
  <c r="M258" i="44"/>
  <c r="O257" i="44"/>
  <c r="P257" i="44" s="1"/>
  <c r="M257" i="44"/>
  <c r="O256" i="44"/>
  <c r="P256" i="44" s="1"/>
  <c r="S256" i="44" s="1"/>
  <c r="AN256" i="13" s="1"/>
  <c r="M256" i="44"/>
  <c r="O255" i="44"/>
  <c r="M255" i="44"/>
  <c r="O254" i="44"/>
  <c r="P254" i="44" s="1"/>
  <c r="M254" i="44"/>
  <c r="O253" i="44"/>
  <c r="P253" i="44" s="1"/>
  <c r="M253" i="44"/>
  <c r="O252" i="44"/>
  <c r="R252" i="44" s="1"/>
  <c r="M252" i="13" s="1"/>
  <c r="M252" i="44"/>
  <c r="O251" i="44"/>
  <c r="P251" i="44" s="1"/>
  <c r="S251" i="44" s="1"/>
  <c r="AN251" i="13" s="1"/>
  <c r="M251" i="44"/>
  <c r="O250" i="44"/>
  <c r="M250" i="44"/>
  <c r="O249" i="44"/>
  <c r="M249" i="44"/>
  <c r="I249" i="44"/>
  <c r="I250" i="44" s="1"/>
  <c r="I251" i="44" s="1"/>
  <c r="I252" i="44" s="1"/>
  <c r="I253" i="44" s="1"/>
  <c r="I254" i="44" s="1"/>
  <c r="I255" i="44" s="1"/>
  <c r="I256" i="44" s="1"/>
  <c r="I257" i="44" s="1"/>
  <c r="I258" i="44" s="1"/>
  <c r="I259" i="44" s="1"/>
  <c r="I260" i="44" s="1"/>
  <c r="I261" i="44" s="1"/>
  <c r="I262" i="44" s="1"/>
  <c r="I263" i="44" s="1"/>
  <c r="I264" i="44" s="1"/>
  <c r="I265" i="44" s="1"/>
  <c r="I266" i="44" s="1"/>
  <c r="I267" i="44" s="1"/>
  <c r="I268" i="44" s="1"/>
  <c r="I269" i="44" s="1"/>
  <c r="I270" i="44" s="1"/>
  <c r="I271" i="44" s="1"/>
  <c r="I272" i="44" s="1"/>
  <c r="I273" i="44" s="1"/>
  <c r="I274" i="44" s="1"/>
  <c r="I275" i="44" s="1"/>
  <c r="I276" i="44" s="1"/>
  <c r="I277" i="44" s="1"/>
  <c r="O248" i="44"/>
  <c r="M248" i="44"/>
  <c r="O247" i="44"/>
  <c r="M247" i="44"/>
  <c r="O246" i="44"/>
  <c r="P246" i="44" s="1"/>
  <c r="M246" i="44"/>
  <c r="O245" i="44"/>
  <c r="M245" i="44"/>
  <c r="O244" i="44"/>
  <c r="P244" i="44" s="1"/>
  <c r="M244" i="44"/>
  <c r="O243" i="44"/>
  <c r="M243" i="44"/>
  <c r="O242" i="44"/>
  <c r="P242" i="44" s="1"/>
  <c r="M242" i="44"/>
  <c r="O241" i="44"/>
  <c r="P241" i="44" s="1"/>
  <c r="M241" i="44"/>
  <c r="O240" i="44"/>
  <c r="P240" i="44" s="1"/>
  <c r="M240" i="44"/>
  <c r="O239" i="44"/>
  <c r="M239" i="44"/>
  <c r="O238" i="44"/>
  <c r="P238" i="44" s="1"/>
  <c r="M238" i="44"/>
  <c r="O237" i="44"/>
  <c r="P237" i="44" s="1"/>
  <c r="M237" i="44"/>
  <c r="O236" i="44"/>
  <c r="P236" i="44" s="1"/>
  <c r="M236" i="44"/>
  <c r="O235" i="44"/>
  <c r="M235" i="44"/>
  <c r="O234" i="44"/>
  <c r="P234" i="44" s="1"/>
  <c r="M234" i="44"/>
  <c r="O233" i="44"/>
  <c r="P233" i="44" s="1"/>
  <c r="M233" i="44"/>
  <c r="O232" i="44"/>
  <c r="P232" i="44" s="1"/>
  <c r="M232" i="44"/>
  <c r="O231" i="44"/>
  <c r="M231" i="44"/>
  <c r="O230" i="44"/>
  <c r="P230" i="44" s="1"/>
  <c r="M230" i="44"/>
  <c r="O229" i="44"/>
  <c r="M229" i="44"/>
  <c r="O228" i="44"/>
  <c r="P228" i="44" s="1"/>
  <c r="M228" i="44"/>
  <c r="O227" i="44"/>
  <c r="M227" i="44"/>
  <c r="O226" i="44"/>
  <c r="P226" i="44" s="1"/>
  <c r="M226" i="44"/>
  <c r="O225" i="44"/>
  <c r="P225" i="44" s="1"/>
  <c r="M225" i="44"/>
  <c r="O224" i="44"/>
  <c r="P224" i="44" s="1"/>
  <c r="M224" i="44"/>
  <c r="O223" i="44"/>
  <c r="M223" i="44"/>
  <c r="O222" i="44"/>
  <c r="P222" i="44" s="1"/>
  <c r="S222" i="44" s="1"/>
  <c r="AN222" i="13" s="1"/>
  <c r="M222" i="44"/>
  <c r="O221" i="44"/>
  <c r="P221" i="44" s="1"/>
  <c r="M221" i="44"/>
  <c r="O220" i="44"/>
  <c r="P220" i="44" s="1"/>
  <c r="M220" i="44"/>
  <c r="O219" i="44"/>
  <c r="P219" i="44" s="1"/>
  <c r="M219" i="44"/>
  <c r="O218" i="44"/>
  <c r="P218" i="44" s="1"/>
  <c r="S218" i="44" s="1"/>
  <c r="AN218" i="13" s="1"/>
  <c r="M218" i="44"/>
  <c r="I218" i="44"/>
  <c r="I219" i="44" s="1"/>
  <c r="I220" i="44" s="1"/>
  <c r="I221" i="44" s="1"/>
  <c r="I222" i="44" s="1"/>
  <c r="I223" i="44" s="1"/>
  <c r="I224" i="44" s="1"/>
  <c r="I225" i="44" s="1"/>
  <c r="I226" i="44" s="1"/>
  <c r="I227" i="44" s="1"/>
  <c r="I228" i="44" s="1"/>
  <c r="I229" i="44" s="1"/>
  <c r="I230" i="44" s="1"/>
  <c r="I231" i="44" s="1"/>
  <c r="I232" i="44" s="1"/>
  <c r="I233" i="44" s="1"/>
  <c r="I234" i="44" s="1"/>
  <c r="I235" i="44" s="1"/>
  <c r="I236" i="44" s="1"/>
  <c r="I237" i="44" s="1"/>
  <c r="I238" i="44" s="1"/>
  <c r="I239" i="44" s="1"/>
  <c r="I240" i="44" s="1"/>
  <c r="I241" i="44" s="1"/>
  <c r="I242" i="44" s="1"/>
  <c r="I243" i="44" s="1"/>
  <c r="I244" i="44" s="1"/>
  <c r="I245" i="44" s="1"/>
  <c r="I246" i="44" s="1"/>
  <c r="I247" i="44" s="1"/>
  <c r="O217" i="44"/>
  <c r="P217" i="44" s="1"/>
  <c r="S217" i="44" s="1"/>
  <c r="AN217" i="13" s="1"/>
  <c r="M217" i="44"/>
  <c r="O216" i="44"/>
  <c r="P216" i="44" s="1"/>
  <c r="M216" i="44"/>
  <c r="O215" i="44"/>
  <c r="P215" i="44" s="1"/>
  <c r="M215" i="44"/>
  <c r="O214" i="44"/>
  <c r="M214" i="44"/>
  <c r="O213" i="44"/>
  <c r="P213" i="44" s="1"/>
  <c r="S213" i="44" s="1"/>
  <c r="AN213" i="13" s="1"/>
  <c r="M213" i="44"/>
  <c r="O212" i="44"/>
  <c r="P212" i="44" s="1"/>
  <c r="M212" i="44"/>
  <c r="O211" i="44"/>
  <c r="M211" i="44"/>
  <c r="O210" i="44"/>
  <c r="M210" i="44"/>
  <c r="O209" i="44"/>
  <c r="P209" i="44" s="1"/>
  <c r="M209" i="44"/>
  <c r="O208" i="44"/>
  <c r="P208" i="44" s="1"/>
  <c r="M208" i="44"/>
  <c r="O207" i="44"/>
  <c r="P207" i="44" s="1"/>
  <c r="M207" i="44"/>
  <c r="O206" i="44"/>
  <c r="M206" i="44"/>
  <c r="O205" i="44"/>
  <c r="M205" i="44"/>
  <c r="O204" i="44"/>
  <c r="M204" i="44"/>
  <c r="O203" i="44"/>
  <c r="M203" i="44"/>
  <c r="O202" i="44"/>
  <c r="P202" i="44" s="1"/>
  <c r="M202" i="44"/>
  <c r="P201" i="44"/>
  <c r="O201" i="44"/>
  <c r="M201" i="44"/>
  <c r="O200" i="44"/>
  <c r="M200" i="44"/>
  <c r="O199" i="44"/>
  <c r="P199" i="44" s="1"/>
  <c r="M199" i="44"/>
  <c r="O198" i="44"/>
  <c r="P198" i="44" s="1"/>
  <c r="M198" i="44"/>
  <c r="O197" i="44"/>
  <c r="M197" i="44"/>
  <c r="O196" i="44"/>
  <c r="P196" i="44" s="1"/>
  <c r="M196" i="44"/>
  <c r="O195" i="44"/>
  <c r="P195" i="44" s="1"/>
  <c r="M195" i="44"/>
  <c r="O194" i="44"/>
  <c r="P194" i="44" s="1"/>
  <c r="M194" i="44"/>
  <c r="O193" i="44"/>
  <c r="M193" i="44"/>
  <c r="O192" i="44"/>
  <c r="M192" i="44"/>
  <c r="O191" i="44"/>
  <c r="P191" i="44" s="1"/>
  <c r="M191" i="44"/>
  <c r="O190" i="44"/>
  <c r="P190" i="44" s="1"/>
  <c r="M190" i="44"/>
  <c r="O189" i="44"/>
  <c r="M189" i="44"/>
  <c r="O188" i="44"/>
  <c r="M188" i="44"/>
  <c r="I188" i="44"/>
  <c r="I189" i="44" s="1"/>
  <c r="I190" i="44" s="1"/>
  <c r="I191" i="44" s="1"/>
  <c r="I192" i="44" s="1"/>
  <c r="I193" i="44" s="1"/>
  <c r="I194" i="44" s="1"/>
  <c r="I195" i="44" s="1"/>
  <c r="I196" i="44" s="1"/>
  <c r="I197" i="44" s="1"/>
  <c r="I198" i="44" s="1"/>
  <c r="I199" i="44" s="1"/>
  <c r="I200" i="44" s="1"/>
  <c r="I201" i="44" s="1"/>
  <c r="I202" i="44" s="1"/>
  <c r="I203" i="44" s="1"/>
  <c r="I204" i="44" s="1"/>
  <c r="I205" i="44" s="1"/>
  <c r="I206" i="44" s="1"/>
  <c r="I207" i="44" s="1"/>
  <c r="I208" i="44" s="1"/>
  <c r="I209" i="44" s="1"/>
  <c r="I210" i="44" s="1"/>
  <c r="I211" i="44" s="1"/>
  <c r="I212" i="44" s="1"/>
  <c r="I213" i="44" s="1"/>
  <c r="I214" i="44" s="1"/>
  <c r="I215" i="44" s="1"/>
  <c r="I216" i="44" s="1"/>
  <c r="O187" i="44"/>
  <c r="M187" i="44"/>
  <c r="I187" i="44"/>
  <c r="O186" i="44"/>
  <c r="P186" i="44" s="1"/>
  <c r="M186" i="44"/>
  <c r="O185" i="44"/>
  <c r="P185" i="44" s="1"/>
  <c r="M185" i="44"/>
  <c r="O184" i="44"/>
  <c r="P184" i="44" s="1"/>
  <c r="M184" i="44"/>
  <c r="O183" i="44"/>
  <c r="P183" i="44" s="1"/>
  <c r="M183" i="44"/>
  <c r="O182" i="44"/>
  <c r="M182" i="44"/>
  <c r="O181" i="44"/>
  <c r="P181" i="44" s="1"/>
  <c r="M181" i="44"/>
  <c r="O180" i="44"/>
  <c r="P180" i="44" s="1"/>
  <c r="M180" i="44"/>
  <c r="O179" i="44"/>
  <c r="P179" i="44" s="1"/>
  <c r="M179" i="44"/>
  <c r="O178" i="44"/>
  <c r="M178" i="44"/>
  <c r="O177" i="44"/>
  <c r="P177" i="44" s="1"/>
  <c r="M177" i="44"/>
  <c r="O176" i="44"/>
  <c r="M176" i="44"/>
  <c r="O175" i="44"/>
  <c r="P175" i="44" s="1"/>
  <c r="M175" i="44"/>
  <c r="O174" i="44"/>
  <c r="M174" i="44"/>
  <c r="O173" i="44"/>
  <c r="P173" i="44" s="1"/>
  <c r="M173" i="44"/>
  <c r="O172" i="44"/>
  <c r="P172" i="44" s="1"/>
  <c r="M172" i="44"/>
  <c r="O171" i="44"/>
  <c r="M171" i="44"/>
  <c r="O170" i="44"/>
  <c r="M170" i="44"/>
  <c r="O169" i="44"/>
  <c r="P169" i="44" s="1"/>
  <c r="M169" i="44"/>
  <c r="O168" i="44"/>
  <c r="P168" i="44" s="1"/>
  <c r="M168" i="44"/>
  <c r="O167" i="44"/>
  <c r="P167" i="44" s="1"/>
  <c r="M167" i="44"/>
  <c r="O166" i="44"/>
  <c r="M166" i="44"/>
  <c r="O165" i="44"/>
  <c r="P165" i="44" s="1"/>
  <c r="M165" i="44"/>
  <c r="O164" i="44"/>
  <c r="P164" i="44" s="1"/>
  <c r="M164" i="44"/>
  <c r="O163" i="44"/>
  <c r="M163" i="44"/>
  <c r="O162" i="44"/>
  <c r="M162" i="44"/>
  <c r="O161" i="44"/>
  <c r="P161" i="44" s="1"/>
  <c r="M161" i="44"/>
  <c r="O160" i="44"/>
  <c r="M160" i="44"/>
  <c r="O159" i="44"/>
  <c r="P159" i="44" s="1"/>
  <c r="M159" i="44"/>
  <c r="I159" i="44"/>
  <c r="I160" i="44" s="1"/>
  <c r="I161" i="44" s="1"/>
  <c r="I162" i="44" s="1"/>
  <c r="I163" i="44" s="1"/>
  <c r="I164" i="44" s="1"/>
  <c r="I165" i="44" s="1"/>
  <c r="I166" i="44" s="1"/>
  <c r="I167" i="44" s="1"/>
  <c r="I168" i="44" s="1"/>
  <c r="I169" i="44" s="1"/>
  <c r="I170" i="44" s="1"/>
  <c r="I171" i="44" s="1"/>
  <c r="I172" i="44" s="1"/>
  <c r="I173" i="44" s="1"/>
  <c r="I174" i="44" s="1"/>
  <c r="I175" i="44" s="1"/>
  <c r="I176" i="44" s="1"/>
  <c r="I177" i="44" s="1"/>
  <c r="I178" i="44" s="1"/>
  <c r="I179" i="44" s="1"/>
  <c r="I180" i="44" s="1"/>
  <c r="I181" i="44" s="1"/>
  <c r="I182" i="44" s="1"/>
  <c r="I183" i="44" s="1"/>
  <c r="I184" i="44" s="1"/>
  <c r="I185" i="44" s="1"/>
  <c r="O158" i="44"/>
  <c r="M158" i="44"/>
  <c r="O157" i="44"/>
  <c r="P157" i="44" s="1"/>
  <c r="M157" i="44"/>
  <c r="I157" i="44"/>
  <c r="I158" i="44" s="1"/>
  <c r="O156" i="44"/>
  <c r="P156" i="44" s="1"/>
  <c r="M156" i="44"/>
  <c r="O155" i="44"/>
  <c r="M155" i="44"/>
  <c r="O154" i="44"/>
  <c r="P154" i="44" s="1"/>
  <c r="M154" i="44"/>
  <c r="O153" i="44"/>
  <c r="M153" i="44"/>
  <c r="O152" i="44"/>
  <c r="P152" i="44" s="1"/>
  <c r="M152" i="44"/>
  <c r="O151" i="44"/>
  <c r="M151" i="44"/>
  <c r="O150" i="44"/>
  <c r="P150" i="44" s="1"/>
  <c r="S150" i="44" s="1"/>
  <c r="AN150" i="13" s="1"/>
  <c r="M150" i="44"/>
  <c r="O149" i="44"/>
  <c r="M149" i="44"/>
  <c r="O148" i="44"/>
  <c r="P148" i="44" s="1"/>
  <c r="M148" i="44"/>
  <c r="O147" i="44"/>
  <c r="M147" i="44"/>
  <c r="O146" i="44"/>
  <c r="P146" i="44" s="1"/>
  <c r="M146" i="44"/>
  <c r="O145" i="44"/>
  <c r="P145" i="44" s="1"/>
  <c r="M145" i="44"/>
  <c r="O144" i="44"/>
  <c r="M144" i="44"/>
  <c r="O143" i="44"/>
  <c r="M143" i="44"/>
  <c r="O142" i="44"/>
  <c r="P142" i="44" s="1"/>
  <c r="S142" i="44" s="1"/>
  <c r="AN142" i="13" s="1"/>
  <c r="M142" i="44"/>
  <c r="O141" i="44"/>
  <c r="P141" i="44" s="1"/>
  <c r="M141" i="44"/>
  <c r="O140" i="44"/>
  <c r="M140" i="44"/>
  <c r="O139" i="44"/>
  <c r="M139" i="44"/>
  <c r="O138" i="44"/>
  <c r="P138" i="44" s="1"/>
  <c r="S138" i="44" s="1"/>
  <c r="AN138" i="13" s="1"/>
  <c r="M138" i="44"/>
  <c r="O137" i="44"/>
  <c r="P137" i="44" s="1"/>
  <c r="M137" i="44"/>
  <c r="O136" i="44"/>
  <c r="M136" i="44"/>
  <c r="O135" i="44"/>
  <c r="M135" i="44"/>
  <c r="O134" i="44"/>
  <c r="P134" i="44" s="1"/>
  <c r="M134" i="44"/>
  <c r="O133" i="44"/>
  <c r="P133" i="44" s="1"/>
  <c r="M133" i="44"/>
  <c r="O132" i="44"/>
  <c r="M132" i="44"/>
  <c r="O131" i="44"/>
  <c r="M131" i="44"/>
  <c r="O130" i="44"/>
  <c r="P130" i="44" s="1"/>
  <c r="S130" i="44" s="1"/>
  <c r="AN130" i="13" s="1"/>
  <c r="M130" i="44"/>
  <c r="O129" i="44"/>
  <c r="P129" i="44" s="1"/>
  <c r="M129" i="44"/>
  <c r="O128" i="44"/>
  <c r="M128" i="44"/>
  <c r="O127" i="44"/>
  <c r="M127" i="44"/>
  <c r="O126" i="44"/>
  <c r="P126" i="44" s="1"/>
  <c r="S126" i="44" s="1"/>
  <c r="AN126" i="13" s="1"/>
  <c r="M126" i="44"/>
  <c r="I126" i="44"/>
  <c r="I127" i="44" s="1"/>
  <c r="I128" i="44" s="1"/>
  <c r="I129" i="44" s="1"/>
  <c r="I130" i="44" s="1"/>
  <c r="I131" i="44" s="1"/>
  <c r="I132" i="44" s="1"/>
  <c r="I133" i="44" s="1"/>
  <c r="I134" i="44" s="1"/>
  <c r="I135" i="44" s="1"/>
  <c r="I136" i="44" s="1"/>
  <c r="I137" i="44" s="1"/>
  <c r="I138" i="44" s="1"/>
  <c r="I139" i="44" s="1"/>
  <c r="I140" i="44" s="1"/>
  <c r="I141" i="44" s="1"/>
  <c r="I142" i="44" s="1"/>
  <c r="I143" i="44" s="1"/>
  <c r="I144" i="44" s="1"/>
  <c r="I145" i="44" s="1"/>
  <c r="I146" i="44" s="1"/>
  <c r="I147" i="44" s="1"/>
  <c r="I148" i="44" s="1"/>
  <c r="I149" i="44" s="1"/>
  <c r="I150" i="44" s="1"/>
  <c r="I151" i="44" s="1"/>
  <c r="I152" i="44" s="1"/>
  <c r="I153" i="44" s="1"/>
  <c r="I154" i="44" s="1"/>
  <c r="I155" i="44" s="1"/>
  <c r="O125" i="44"/>
  <c r="P125" i="44" s="1"/>
  <c r="M125" i="44"/>
  <c r="O124" i="44"/>
  <c r="M124" i="44"/>
  <c r="O123" i="44"/>
  <c r="P123" i="44" s="1"/>
  <c r="M123" i="44"/>
  <c r="O122" i="44"/>
  <c r="P122" i="44" s="1"/>
  <c r="M122" i="44"/>
  <c r="O121" i="44"/>
  <c r="M121" i="44"/>
  <c r="O120" i="44"/>
  <c r="M120" i="44"/>
  <c r="O119" i="44"/>
  <c r="P119" i="44" s="1"/>
  <c r="M119" i="44"/>
  <c r="O118" i="44"/>
  <c r="P118" i="44" s="1"/>
  <c r="M118" i="44"/>
  <c r="O117" i="44"/>
  <c r="M117" i="44"/>
  <c r="O116" i="44"/>
  <c r="M116" i="44"/>
  <c r="O115" i="44"/>
  <c r="P115" i="44" s="1"/>
  <c r="M115" i="44"/>
  <c r="O114" i="44"/>
  <c r="P114" i="44" s="1"/>
  <c r="M114" i="44"/>
  <c r="O113" i="44"/>
  <c r="M113" i="44"/>
  <c r="O112" i="44"/>
  <c r="M112" i="44"/>
  <c r="O111" i="44"/>
  <c r="M111" i="44"/>
  <c r="O110" i="44"/>
  <c r="P110" i="44" s="1"/>
  <c r="M110" i="44"/>
  <c r="O109" i="44"/>
  <c r="P109" i="44" s="1"/>
  <c r="M109" i="44"/>
  <c r="O108" i="44"/>
  <c r="P108" i="44" s="1"/>
  <c r="M108" i="44"/>
  <c r="O107" i="44"/>
  <c r="P107" i="44" s="1"/>
  <c r="M107" i="44"/>
  <c r="O106" i="44"/>
  <c r="P106" i="44" s="1"/>
  <c r="M106" i="44"/>
  <c r="O105" i="44"/>
  <c r="P105" i="44" s="1"/>
  <c r="M105" i="44"/>
  <c r="O104" i="44"/>
  <c r="P104" i="44" s="1"/>
  <c r="M104" i="44"/>
  <c r="R104" i="44" s="1"/>
  <c r="M104" i="13" s="1"/>
  <c r="O103" i="44"/>
  <c r="M103" i="44"/>
  <c r="O102" i="44"/>
  <c r="P102" i="44" s="1"/>
  <c r="M102" i="44"/>
  <c r="O101" i="44"/>
  <c r="P101" i="44" s="1"/>
  <c r="M101" i="44"/>
  <c r="O100" i="44"/>
  <c r="P100" i="44" s="1"/>
  <c r="M100" i="44"/>
  <c r="P99" i="44"/>
  <c r="S99" i="44" s="1"/>
  <c r="AN99" i="13" s="1"/>
  <c r="O99" i="44"/>
  <c r="R99" i="44" s="1"/>
  <c r="M99" i="13" s="1"/>
  <c r="M99" i="44"/>
  <c r="I99" i="44"/>
  <c r="I100" i="44" s="1"/>
  <c r="I101" i="44" s="1"/>
  <c r="I102" i="44" s="1"/>
  <c r="I103" i="44" s="1"/>
  <c r="I104" i="44" s="1"/>
  <c r="I105" i="44" s="1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I124" i="44" s="1"/>
  <c r="O98" i="44"/>
  <c r="P98" i="44" s="1"/>
  <c r="M98" i="44"/>
  <c r="O97" i="44"/>
  <c r="P97" i="44" s="1"/>
  <c r="M97" i="44"/>
  <c r="I97" i="44"/>
  <c r="I98" i="44" s="1"/>
  <c r="O96" i="44"/>
  <c r="P96" i="44" s="1"/>
  <c r="M96" i="44"/>
  <c r="I96" i="44"/>
  <c r="O95" i="44"/>
  <c r="P95" i="44" s="1"/>
  <c r="M95" i="44"/>
  <c r="O94" i="44"/>
  <c r="P94" i="44" s="1"/>
  <c r="M94" i="44"/>
  <c r="O93" i="44"/>
  <c r="P93" i="44" s="1"/>
  <c r="S93" i="44" s="1"/>
  <c r="AN93" i="13" s="1"/>
  <c r="M93" i="44"/>
  <c r="O92" i="44"/>
  <c r="M92" i="44"/>
  <c r="O91" i="44"/>
  <c r="P91" i="44" s="1"/>
  <c r="M91" i="44"/>
  <c r="O90" i="44"/>
  <c r="P90" i="44" s="1"/>
  <c r="M90" i="44"/>
  <c r="O89" i="44"/>
  <c r="P89" i="44" s="1"/>
  <c r="S89" i="44" s="1"/>
  <c r="AN89" i="13" s="1"/>
  <c r="M89" i="44"/>
  <c r="O88" i="44"/>
  <c r="M88" i="44"/>
  <c r="O87" i="44"/>
  <c r="P87" i="44" s="1"/>
  <c r="M87" i="44"/>
  <c r="O86" i="44"/>
  <c r="P86" i="44" s="1"/>
  <c r="M86" i="44"/>
  <c r="O85" i="44"/>
  <c r="P85" i="44" s="1"/>
  <c r="M85" i="44"/>
  <c r="O84" i="44"/>
  <c r="M84" i="44"/>
  <c r="O83" i="44"/>
  <c r="P83" i="44" s="1"/>
  <c r="M83" i="44"/>
  <c r="O82" i="44"/>
  <c r="P82" i="44" s="1"/>
  <c r="M82" i="44"/>
  <c r="O81" i="44"/>
  <c r="P81" i="44" s="1"/>
  <c r="M81" i="44"/>
  <c r="O80" i="44"/>
  <c r="M80" i="44"/>
  <c r="O79" i="44"/>
  <c r="M79" i="44"/>
  <c r="O78" i="44"/>
  <c r="P78" i="44" s="1"/>
  <c r="M78" i="44"/>
  <c r="O77" i="44"/>
  <c r="P77" i="44" s="1"/>
  <c r="S77" i="44" s="1"/>
  <c r="AN77" i="13" s="1"/>
  <c r="M77" i="44"/>
  <c r="O76" i="44"/>
  <c r="M76" i="44"/>
  <c r="O75" i="44"/>
  <c r="M75" i="44"/>
  <c r="O74" i="44"/>
  <c r="P74" i="44" s="1"/>
  <c r="M74" i="44"/>
  <c r="O73" i="44"/>
  <c r="P73" i="44" s="1"/>
  <c r="M73" i="44"/>
  <c r="O72" i="44"/>
  <c r="M72" i="44"/>
  <c r="O71" i="44"/>
  <c r="M71" i="44"/>
  <c r="O70" i="44"/>
  <c r="P70" i="44" s="1"/>
  <c r="M70" i="44"/>
  <c r="O69" i="44"/>
  <c r="P69" i="44" s="1"/>
  <c r="S69" i="44" s="1"/>
  <c r="AN69" i="13" s="1"/>
  <c r="M69" i="44"/>
  <c r="O68" i="44"/>
  <c r="M68" i="44"/>
  <c r="O67" i="44"/>
  <c r="P67" i="44" s="1"/>
  <c r="M67" i="44"/>
  <c r="O66" i="44"/>
  <c r="P66" i="44" s="1"/>
  <c r="M66" i="44"/>
  <c r="O65" i="44"/>
  <c r="P65" i="44" s="1"/>
  <c r="S65" i="44" s="1"/>
  <c r="AN65" i="13" s="1"/>
  <c r="M65" i="44"/>
  <c r="I65" i="44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I84" i="44" s="1"/>
  <c r="I85" i="44" s="1"/>
  <c r="I86" i="44" s="1"/>
  <c r="I87" i="44" s="1"/>
  <c r="I88" i="44" s="1"/>
  <c r="I89" i="44" s="1"/>
  <c r="I90" i="44" s="1"/>
  <c r="I91" i="44" s="1"/>
  <c r="I92" i="44" s="1"/>
  <c r="I93" i="44" s="1"/>
  <c r="I94" i="44" s="1"/>
  <c r="O64" i="44"/>
  <c r="M64" i="44"/>
  <c r="O63" i="44"/>
  <c r="P63" i="44" s="1"/>
  <c r="M63" i="44"/>
  <c r="O62" i="44"/>
  <c r="P62" i="44" s="1"/>
  <c r="M62" i="44"/>
  <c r="O61" i="44"/>
  <c r="M61" i="44"/>
  <c r="O60" i="44"/>
  <c r="M60" i="44"/>
  <c r="O59" i="44"/>
  <c r="P59" i="44" s="1"/>
  <c r="M59" i="44"/>
  <c r="O58" i="44"/>
  <c r="P58" i="44" s="1"/>
  <c r="M58" i="44"/>
  <c r="O57" i="44"/>
  <c r="M57" i="44"/>
  <c r="O56" i="44"/>
  <c r="M56" i="44"/>
  <c r="O55" i="44"/>
  <c r="P55" i="44" s="1"/>
  <c r="M55" i="44"/>
  <c r="O54" i="44"/>
  <c r="P54" i="44" s="1"/>
  <c r="M54" i="44"/>
  <c r="O53" i="44"/>
  <c r="M53" i="44"/>
  <c r="O52" i="44"/>
  <c r="P52" i="44" s="1"/>
  <c r="M52" i="44"/>
  <c r="O51" i="44"/>
  <c r="P51" i="44" s="1"/>
  <c r="M51" i="44"/>
  <c r="O50" i="44"/>
  <c r="P50" i="44" s="1"/>
  <c r="M50" i="44"/>
  <c r="O49" i="44"/>
  <c r="M49" i="44"/>
  <c r="O48" i="44"/>
  <c r="R48" i="44" s="1"/>
  <c r="M48" i="13" s="1"/>
  <c r="M48" i="44"/>
  <c r="O47" i="44"/>
  <c r="P47" i="44" s="1"/>
  <c r="M47" i="44"/>
  <c r="O46" i="44"/>
  <c r="P46" i="44" s="1"/>
  <c r="M46" i="44"/>
  <c r="O45" i="44"/>
  <c r="M45" i="44"/>
  <c r="O44" i="44"/>
  <c r="P44" i="44" s="1"/>
  <c r="S44" i="44" s="1"/>
  <c r="AN44" i="13" s="1"/>
  <c r="M44" i="44"/>
  <c r="O43" i="44"/>
  <c r="P43" i="44" s="1"/>
  <c r="M43" i="44"/>
  <c r="O42" i="44"/>
  <c r="P42" i="44" s="1"/>
  <c r="M42" i="44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O41" i="44"/>
  <c r="M41" i="44"/>
  <c r="O40" i="44"/>
  <c r="M40" i="44"/>
  <c r="O39" i="44"/>
  <c r="P39" i="44" s="1"/>
  <c r="M39" i="44"/>
  <c r="O38" i="44"/>
  <c r="P38" i="44" s="1"/>
  <c r="S38" i="44" s="1"/>
  <c r="AN38" i="13" s="1"/>
  <c r="M38" i="44"/>
  <c r="I38" i="44"/>
  <c r="I39" i="44" s="1"/>
  <c r="I40" i="44" s="1"/>
  <c r="I41" i="44" s="1"/>
  <c r="O37" i="44"/>
  <c r="M37" i="44"/>
  <c r="I37" i="44"/>
  <c r="O36" i="44"/>
  <c r="P36" i="44" s="1"/>
  <c r="M36" i="44"/>
  <c r="O35" i="44"/>
  <c r="P35" i="44" s="1"/>
  <c r="S35" i="44" s="1"/>
  <c r="AN35" i="13" s="1"/>
  <c r="M35" i="44"/>
  <c r="O34" i="44"/>
  <c r="M34" i="44"/>
  <c r="O33" i="44"/>
  <c r="P33" i="44" s="1"/>
  <c r="M33" i="44"/>
  <c r="O32" i="44"/>
  <c r="P32" i="44" s="1"/>
  <c r="M32" i="44"/>
  <c r="O31" i="44"/>
  <c r="P31" i="44" s="1"/>
  <c r="S31" i="44" s="1"/>
  <c r="AN31" i="13" s="1"/>
  <c r="M31" i="44"/>
  <c r="O30" i="44"/>
  <c r="M30" i="44"/>
  <c r="O29" i="44"/>
  <c r="P29" i="44" s="1"/>
  <c r="M29" i="44"/>
  <c r="O28" i="44"/>
  <c r="P28" i="44" s="1"/>
  <c r="M28" i="44"/>
  <c r="O27" i="44"/>
  <c r="P27" i="44" s="1"/>
  <c r="S27" i="44" s="1"/>
  <c r="AN27" i="13" s="1"/>
  <c r="M27" i="44"/>
  <c r="O26" i="44"/>
  <c r="M26" i="44"/>
  <c r="O25" i="44"/>
  <c r="M25" i="44"/>
  <c r="O24" i="44"/>
  <c r="P24" i="44" s="1"/>
  <c r="M24" i="44"/>
  <c r="O23" i="44"/>
  <c r="P23" i="44" s="1"/>
  <c r="S23" i="44" s="1"/>
  <c r="AN23" i="13" s="1"/>
  <c r="M23" i="44"/>
  <c r="O22" i="44"/>
  <c r="M22" i="44"/>
  <c r="O21" i="44"/>
  <c r="P21" i="44" s="1"/>
  <c r="M21" i="44"/>
  <c r="O20" i="44"/>
  <c r="P20" i="44" s="1"/>
  <c r="M20" i="44"/>
  <c r="O19" i="44"/>
  <c r="P19" i="44" s="1"/>
  <c r="M19" i="44"/>
  <c r="J19" i="44"/>
  <c r="J20" i="44" s="1"/>
  <c r="J21" i="44" s="1"/>
  <c r="J22" i="44" s="1"/>
  <c r="J23" i="44" s="1"/>
  <c r="J24" i="44" s="1"/>
  <c r="J25" i="44" s="1"/>
  <c r="J26" i="44" s="1"/>
  <c r="J27" i="44" s="1"/>
  <c r="J28" i="44" s="1"/>
  <c r="J29" i="44" s="1"/>
  <c r="J30" i="44" s="1"/>
  <c r="J31" i="44" s="1"/>
  <c r="J32" i="44" s="1"/>
  <c r="J33" i="44" s="1"/>
  <c r="J34" i="44" s="1"/>
  <c r="J35" i="44" s="1"/>
  <c r="J36" i="44" s="1"/>
  <c r="J37" i="44" s="1"/>
  <c r="J38" i="44" s="1"/>
  <c r="J39" i="44" s="1"/>
  <c r="J40" i="44" s="1"/>
  <c r="J41" i="44" s="1"/>
  <c r="J42" i="44" s="1"/>
  <c r="J43" i="44" s="1"/>
  <c r="J44" i="44" s="1"/>
  <c r="J45" i="44" s="1"/>
  <c r="J46" i="44" s="1"/>
  <c r="J47" i="44" s="1"/>
  <c r="J48" i="44" s="1"/>
  <c r="J49" i="44" s="1"/>
  <c r="J50" i="44" s="1"/>
  <c r="J51" i="44" s="1"/>
  <c r="J52" i="44" s="1"/>
  <c r="J53" i="44" s="1"/>
  <c r="J54" i="44" s="1"/>
  <c r="J55" i="44" s="1"/>
  <c r="J56" i="44" s="1"/>
  <c r="J57" i="44" s="1"/>
  <c r="J58" i="44" s="1"/>
  <c r="J59" i="44" s="1"/>
  <c r="J60" i="44" s="1"/>
  <c r="J61" i="44" s="1"/>
  <c r="J62" i="44" s="1"/>
  <c r="J63" i="44" s="1"/>
  <c r="J64" i="44" s="1"/>
  <c r="J65" i="44" s="1"/>
  <c r="J66" i="44" s="1"/>
  <c r="J67" i="44" s="1"/>
  <c r="J68" i="44" s="1"/>
  <c r="J69" i="44" s="1"/>
  <c r="J70" i="44" s="1"/>
  <c r="J71" i="44" s="1"/>
  <c r="J72" i="44" s="1"/>
  <c r="J73" i="44" s="1"/>
  <c r="J74" i="44" s="1"/>
  <c r="J75" i="44" s="1"/>
  <c r="J76" i="44" s="1"/>
  <c r="J77" i="44" s="1"/>
  <c r="J78" i="44" s="1"/>
  <c r="J79" i="44" s="1"/>
  <c r="J80" i="44" s="1"/>
  <c r="J81" i="44" s="1"/>
  <c r="J82" i="44" s="1"/>
  <c r="J83" i="44" s="1"/>
  <c r="J84" i="44" s="1"/>
  <c r="J85" i="44" s="1"/>
  <c r="J86" i="44" s="1"/>
  <c r="J87" i="44" s="1"/>
  <c r="J88" i="44" s="1"/>
  <c r="J89" i="44" s="1"/>
  <c r="J90" i="44" s="1"/>
  <c r="J91" i="44" s="1"/>
  <c r="J92" i="44" s="1"/>
  <c r="J93" i="44" s="1"/>
  <c r="J94" i="44" s="1"/>
  <c r="J95" i="44" s="1"/>
  <c r="J96" i="44" s="1"/>
  <c r="J97" i="44" s="1"/>
  <c r="J98" i="44" s="1"/>
  <c r="J99" i="44" s="1"/>
  <c r="J100" i="44" s="1"/>
  <c r="J101" i="44" s="1"/>
  <c r="J102" i="44" s="1"/>
  <c r="J103" i="44" s="1"/>
  <c r="J104" i="44" s="1"/>
  <c r="J105" i="44" s="1"/>
  <c r="J106" i="44" s="1"/>
  <c r="J107" i="44" s="1"/>
  <c r="J108" i="44" s="1"/>
  <c r="J109" i="44" s="1"/>
  <c r="J110" i="44" s="1"/>
  <c r="J111" i="44" s="1"/>
  <c r="J112" i="44" s="1"/>
  <c r="J113" i="44" s="1"/>
  <c r="J114" i="44" s="1"/>
  <c r="J115" i="44" s="1"/>
  <c r="J116" i="44" s="1"/>
  <c r="J117" i="44" s="1"/>
  <c r="J118" i="44" s="1"/>
  <c r="J119" i="44" s="1"/>
  <c r="J120" i="44" s="1"/>
  <c r="J121" i="44" s="1"/>
  <c r="J122" i="44" s="1"/>
  <c r="J123" i="44" s="1"/>
  <c r="J124" i="44" s="1"/>
  <c r="J125" i="44" s="1"/>
  <c r="J126" i="44" s="1"/>
  <c r="J127" i="44" s="1"/>
  <c r="J128" i="44" s="1"/>
  <c r="J129" i="44" s="1"/>
  <c r="J130" i="44" s="1"/>
  <c r="J131" i="44" s="1"/>
  <c r="J132" i="44" s="1"/>
  <c r="J133" i="44" s="1"/>
  <c r="J134" i="44" s="1"/>
  <c r="J135" i="44" s="1"/>
  <c r="J136" i="44" s="1"/>
  <c r="J137" i="44" s="1"/>
  <c r="J138" i="44" s="1"/>
  <c r="J139" i="44" s="1"/>
  <c r="J140" i="44" s="1"/>
  <c r="J141" i="44" s="1"/>
  <c r="J142" i="44" s="1"/>
  <c r="J143" i="44" s="1"/>
  <c r="J144" i="44" s="1"/>
  <c r="J145" i="44" s="1"/>
  <c r="J146" i="44" s="1"/>
  <c r="J147" i="44" s="1"/>
  <c r="J148" i="44" s="1"/>
  <c r="J149" i="44" s="1"/>
  <c r="J150" i="44" s="1"/>
  <c r="J151" i="44" s="1"/>
  <c r="J152" i="44" s="1"/>
  <c r="J153" i="44" s="1"/>
  <c r="J154" i="44" s="1"/>
  <c r="J155" i="44" s="1"/>
  <c r="J156" i="44" s="1"/>
  <c r="J157" i="44" s="1"/>
  <c r="J158" i="44" s="1"/>
  <c r="J159" i="44" s="1"/>
  <c r="J160" i="44" s="1"/>
  <c r="J161" i="44" s="1"/>
  <c r="J162" i="44" s="1"/>
  <c r="J163" i="44" s="1"/>
  <c r="J164" i="44" s="1"/>
  <c r="J165" i="44" s="1"/>
  <c r="J166" i="44" s="1"/>
  <c r="J167" i="44" s="1"/>
  <c r="J168" i="44" s="1"/>
  <c r="J169" i="44" s="1"/>
  <c r="J170" i="44" s="1"/>
  <c r="J171" i="44" s="1"/>
  <c r="J172" i="44" s="1"/>
  <c r="J173" i="44" s="1"/>
  <c r="J174" i="44" s="1"/>
  <c r="J175" i="44" s="1"/>
  <c r="J176" i="44" s="1"/>
  <c r="J177" i="44" s="1"/>
  <c r="J178" i="44" s="1"/>
  <c r="J179" i="44" s="1"/>
  <c r="J180" i="44" s="1"/>
  <c r="J181" i="44" s="1"/>
  <c r="J182" i="44" s="1"/>
  <c r="J183" i="44" s="1"/>
  <c r="J184" i="44" s="1"/>
  <c r="J185" i="44" s="1"/>
  <c r="J186" i="44" s="1"/>
  <c r="J187" i="44" s="1"/>
  <c r="J188" i="44" s="1"/>
  <c r="J189" i="44" s="1"/>
  <c r="J190" i="44" s="1"/>
  <c r="J191" i="44" s="1"/>
  <c r="J192" i="44" s="1"/>
  <c r="J193" i="44" s="1"/>
  <c r="J194" i="44" s="1"/>
  <c r="J195" i="44" s="1"/>
  <c r="J196" i="44" s="1"/>
  <c r="J197" i="44" s="1"/>
  <c r="J198" i="44" s="1"/>
  <c r="J199" i="44" s="1"/>
  <c r="J200" i="44" s="1"/>
  <c r="J201" i="44" s="1"/>
  <c r="J202" i="44" s="1"/>
  <c r="J203" i="44" s="1"/>
  <c r="J204" i="44" s="1"/>
  <c r="J205" i="44" s="1"/>
  <c r="J206" i="44" s="1"/>
  <c r="J207" i="44" s="1"/>
  <c r="J208" i="44" s="1"/>
  <c r="J209" i="44" s="1"/>
  <c r="J210" i="44" s="1"/>
  <c r="J211" i="44" s="1"/>
  <c r="J212" i="44" s="1"/>
  <c r="J213" i="44" s="1"/>
  <c r="J214" i="44" s="1"/>
  <c r="J215" i="44" s="1"/>
  <c r="J216" i="44" s="1"/>
  <c r="J217" i="44" s="1"/>
  <c r="J218" i="44" s="1"/>
  <c r="J219" i="44" s="1"/>
  <c r="J220" i="44" s="1"/>
  <c r="J221" i="44" s="1"/>
  <c r="J222" i="44" s="1"/>
  <c r="J223" i="44" s="1"/>
  <c r="J224" i="44" s="1"/>
  <c r="J225" i="44" s="1"/>
  <c r="J226" i="44" s="1"/>
  <c r="J227" i="44" s="1"/>
  <c r="J228" i="44" s="1"/>
  <c r="J229" i="44" s="1"/>
  <c r="J230" i="44" s="1"/>
  <c r="J231" i="44" s="1"/>
  <c r="J232" i="44" s="1"/>
  <c r="J233" i="44" s="1"/>
  <c r="J234" i="44" s="1"/>
  <c r="J235" i="44" s="1"/>
  <c r="J236" i="44" s="1"/>
  <c r="J237" i="44" s="1"/>
  <c r="J238" i="44" s="1"/>
  <c r="J239" i="44" s="1"/>
  <c r="J240" i="44" s="1"/>
  <c r="J241" i="44" s="1"/>
  <c r="J242" i="44" s="1"/>
  <c r="J243" i="44" s="1"/>
  <c r="J244" i="44" s="1"/>
  <c r="J245" i="44" s="1"/>
  <c r="J246" i="44" s="1"/>
  <c r="J247" i="44" s="1"/>
  <c r="J248" i="44" s="1"/>
  <c r="J249" i="44" s="1"/>
  <c r="J250" i="44" s="1"/>
  <c r="J251" i="44" s="1"/>
  <c r="J252" i="44" s="1"/>
  <c r="J253" i="44" s="1"/>
  <c r="J254" i="44" s="1"/>
  <c r="J255" i="44" s="1"/>
  <c r="J256" i="44" s="1"/>
  <c r="J257" i="44" s="1"/>
  <c r="J258" i="44" s="1"/>
  <c r="J259" i="44" s="1"/>
  <c r="J260" i="44" s="1"/>
  <c r="J261" i="44" s="1"/>
  <c r="J262" i="44" s="1"/>
  <c r="J263" i="44" s="1"/>
  <c r="J264" i="44" s="1"/>
  <c r="J265" i="44" s="1"/>
  <c r="J266" i="44" s="1"/>
  <c r="J267" i="44" s="1"/>
  <c r="J268" i="44" s="1"/>
  <c r="J269" i="44" s="1"/>
  <c r="J270" i="44" s="1"/>
  <c r="J271" i="44" s="1"/>
  <c r="J272" i="44" s="1"/>
  <c r="J273" i="44" s="1"/>
  <c r="J274" i="44" s="1"/>
  <c r="J275" i="44" s="1"/>
  <c r="J276" i="44" s="1"/>
  <c r="J277" i="44" s="1"/>
  <c r="J278" i="44" s="1"/>
  <c r="J279" i="44" s="1"/>
  <c r="J280" i="44" s="1"/>
  <c r="J281" i="44" s="1"/>
  <c r="J282" i="44" s="1"/>
  <c r="J283" i="44" s="1"/>
  <c r="J284" i="44" s="1"/>
  <c r="J285" i="44" s="1"/>
  <c r="J286" i="44" s="1"/>
  <c r="J287" i="44" s="1"/>
  <c r="J288" i="44" s="1"/>
  <c r="J289" i="44" s="1"/>
  <c r="J290" i="44" s="1"/>
  <c r="J291" i="44" s="1"/>
  <c r="J292" i="44" s="1"/>
  <c r="J293" i="44" s="1"/>
  <c r="J294" i="44" s="1"/>
  <c r="J295" i="44" s="1"/>
  <c r="J296" i="44" s="1"/>
  <c r="J297" i="44" s="1"/>
  <c r="J298" i="44" s="1"/>
  <c r="J299" i="44" s="1"/>
  <c r="J300" i="44" s="1"/>
  <c r="J301" i="44" s="1"/>
  <c r="J302" i="44" s="1"/>
  <c r="J303" i="44" s="1"/>
  <c r="J304" i="44" s="1"/>
  <c r="J305" i="44" s="1"/>
  <c r="J306" i="44" s="1"/>
  <c r="J307" i="44" s="1"/>
  <c r="J308" i="44" s="1"/>
  <c r="J309" i="44" s="1"/>
  <c r="J310" i="44" s="1"/>
  <c r="J311" i="44" s="1"/>
  <c r="J312" i="44" s="1"/>
  <c r="J313" i="44" s="1"/>
  <c r="J314" i="44" s="1"/>
  <c r="J315" i="44" s="1"/>
  <c r="J316" i="44" s="1"/>
  <c r="J317" i="44" s="1"/>
  <c r="J318" i="44" s="1"/>
  <c r="J319" i="44" s="1"/>
  <c r="J320" i="44" s="1"/>
  <c r="J321" i="44" s="1"/>
  <c r="J322" i="44" s="1"/>
  <c r="J323" i="44" s="1"/>
  <c r="J324" i="44" s="1"/>
  <c r="J325" i="44" s="1"/>
  <c r="J326" i="44" s="1"/>
  <c r="J327" i="44" s="1"/>
  <c r="J328" i="44" s="1"/>
  <c r="J329" i="44" s="1"/>
  <c r="J330" i="44" s="1"/>
  <c r="J331" i="44" s="1"/>
  <c r="J332" i="44" s="1"/>
  <c r="J333" i="44" s="1"/>
  <c r="J334" i="44" s="1"/>
  <c r="J335" i="44" s="1"/>
  <c r="J336" i="44" s="1"/>
  <c r="J337" i="44" s="1"/>
  <c r="J338" i="44" s="1"/>
  <c r="J339" i="44" s="1"/>
  <c r="J340" i="44" s="1"/>
  <c r="J341" i="44" s="1"/>
  <c r="J342" i="44" s="1"/>
  <c r="J343" i="44" s="1"/>
  <c r="J344" i="44" s="1"/>
  <c r="J345" i="44" s="1"/>
  <c r="J346" i="44" s="1"/>
  <c r="J347" i="44" s="1"/>
  <c r="J348" i="44" s="1"/>
  <c r="J349" i="44" s="1"/>
  <c r="J350" i="44" s="1"/>
  <c r="J351" i="44" s="1"/>
  <c r="J352" i="44" s="1"/>
  <c r="J353" i="44" s="1"/>
  <c r="J354" i="44" s="1"/>
  <c r="J355" i="44" s="1"/>
  <c r="J356" i="44" s="1"/>
  <c r="J357" i="44" s="1"/>
  <c r="J358" i="44" s="1"/>
  <c r="J359" i="44" s="1"/>
  <c r="J360" i="44" s="1"/>
  <c r="J361" i="44" s="1"/>
  <c r="J362" i="44" s="1"/>
  <c r="J363" i="44" s="1"/>
  <c r="J364" i="44" s="1"/>
  <c r="J365" i="44" s="1"/>
  <c r="J366" i="44" s="1"/>
  <c r="J367" i="44" s="1"/>
  <c r="J368" i="44" s="1"/>
  <c r="J369" i="44" s="1"/>
  <c r="O18" i="44"/>
  <c r="P18" i="44" s="1"/>
  <c r="S18" i="44" s="1"/>
  <c r="AN18" i="13" s="1"/>
  <c r="M18" i="44"/>
  <c r="O17" i="44"/>
  <c r="P17" i="44" s="1"/>
  <c r="M17" i="44"/>
  <c r="O16" i="44"/>
  <c r="P16" i="44" s="1"/>
  <c r="M16" i="44"/>
  <c r="O15" i="44"/>
  <c r="P15" i="44" s="1"/>
  <c r="M15" i="44"/>
  <c r="O14" i="44"/>
  <c r="P14" i="44" s="1"/>
  <c r="S14" i="44" s="1"/>
  <c r="AN14" i="13" s="1"/>
  <c r="M14" i="44"/>
  <c r="O13" i="44"/>
  <c r="P13" i="44" s="1"/>
  <c r="M13" i="44"/>
  <c r="O12" i="44"/>
  <c r="P12" i="44" s="1"/>
  <c r="M12" i="44"/>
  <c r="O11" i="44"/>
  <c r="P11" i="44" s="1"/>
  <c r="M11" i="44"/>
  <c r="O10" i="44"/>
  <c r="P10" i="44" s="1"/>
  <c r="S10" i="44" s="1"/>
  <c r="AN10" i="13" s="1"/>
  <c r="M10" i="44"/>
  <c r="C10" i="44"/>
  <c r="C13" i="44" s="1"/>
  <c r="O9" i="44"/>
  <c r="M9" i="44"/>
  <c r="C9" i="44"/>
  <c r="O8" i="44"/>
  <c r="P8" i="44" s="1"/>
  <c r="M8" i="44"/>
  <c r="O7" i="44"/>
  <c r="P7" i="44" s="1"/>
  <c r="M7" i="44"/>
  <c r="O6" i="44"/>
  <c r="M6" i="44"/>
  <c r="J6" i="44"/>
  <c r="J7" i="44" s="1"/>
  <c r="J8" i="44" s="1"/>
  <c r="J9" i="44" s="1"/>
  <c r="J10" i="44" s="1"/>
  <c r="J11" i="44" s="1"/>
  <c r="J12" i="44" s="1"/>
  <c r="J13" i="44" s="1"/>
  <c r="J14" i="44" s="1"/>
  <c r="J15" i="44" s="1"/>
  <c r="J16" i="44" s="1"/>
  <c r="J17" i="44" s="1"/>
  <c r="J18" i="44" s="1"/>
  <c r="I6" i="44"/>
  <c r="I7" i="44" s="1"/>
  <c r="I8" i="44" s="1"/>
  <c r="I9" i="44" s="1"/>
  <c r="I10" i="44" s="1"/>
  <c r="I11" i="44" s="1"/>
  <c r="I12" i="44" s="1"/>
  <c r="I13" i="44" s="1"/>
  <c r="I14" i="44" s="1"/>
  <c r="I15" i="44" s="1"/>
  <c r="I16" i="44" s="1"/>
  <c r="I17" i="44" s="1"/>
  <c r="I18" i="44" s="1"/>
  <c r="I19" i="44" s="1"/>
  <c r="I20" i="44" s="1"/>
  <c r="I21" i="44" s="1"/>
  <c r="I22" i="44" s="1"/>
  <c r="I23" i="44" s="1"/>
  <c r="I24" i="44" s="1"/>
  <c r="I25" i="44" s="1"/>
  <c r="I26" i="44" s="1"/>
  <c r="I27" i="44" s="1"/>
  <c r="I28" i="44" s="1"/>
  <c r="I29" i="44" s="1"/>
  <c r="I30" i="44" s="1"/>
  <c r="I31" i="44" s="1"/>
  <c r="I32" i="44" s="1"/>
  <c r="I33" i="44" s="1"/>
  <c r="I34" i="44" s="1"/>
  <c r="I35" i="44" s="1"/>
  <c r="O5" i="44"/>
  <c r="P5" i="44" s="1"/>
  <c r="M5" i="44"/>
  <c r="D5" i="44"/>
  <c r="O369" i="43"/>
  <c r="P369" i="43" s="1"/>
  <c r="M369" i="43"/>
  <c r="O368" i="43"/>
  <c r="P368" i="43" s="1"/>
  <c r="S368" i="43" s="1"/>
  <c r="AM368" i="13" s="1"/>
  <c r="M368" i="43"/>
  <c r="I368" i="43"/>
  <c r="I369" i="43" s="1"/>
  <c r="O367" i="43"/>
  <c r="M367" i="43"/>
  <c r="O366" i="43"/>
  <c r="P366" i="43" s="1"/>
  <c r="M366" i="43"/>
  <c r="O365" i="43"/>
  <c r="P365" i="43" s="1"/>
  <c r="M365" i="43"/>
  <c r="O364" i="43"/>
  <c r="P364" i="43" s="1"/>
  <c r="M364" i="43"/>
  <c r="O363" i="43"/>
  <c r="M363" i="43"/>
  <c r="O362" i="43"/>
  <c r="P362" i="43" s="1"/>
  <c r="M362" i="43"/>
  <c r="O361" i="43"/>
  <c r="P361" i="43" s="1"/>
  <c r="M361" i="43"/>
  <c r="O360" i="43"/>
  <c r="P360" i="43" s="1"/>
  <c r="M360" i="43"/>
  <c r="O359" i="43"/>
  <c r="M359" i="43"/>
  <c r="O358" i="43"/>
  <c r="P358" i="43" s="1"/>
  <c r="M358" i="43"/>
  <c r="O357" i="43"/>
  <c r="R357" i="43" s="1"/>
  <c r="L357" i="13" s="1"/>
  <c r="M357" i="43"/>
  <c r="O356" i="43"/>
  <c r="M356" i="43"/>
  <c r="O355" i="43"/>
  <c r="M355" i="43"/>
  <c r="O354" i="43"/>
  <c r="P354" i="43" s="1"/>
  <c r="M354" i="43"/>
  <c r="O353" i="43"/>
  <c r="R353" i="43" s="1"/>
  <c r="L353" i="13" s="1"/>
  <c r="M353" i="43"/>
  <c r="O352" i="43"/>
  <c r="M352" i="43"/>
  <c r="O351" i="43"/>
  <c r="M351" i="43"/>
  <c r="O350" i="43"/>
  <c r="P350" i="43" s="1"/>
  <c r="M350" i="43"/>
  <c r="O349" i="43"/>
  <c r="M349" i="43"/>
  <c r="O348" i="43"/>
  <c r="P348" i="43" s="1"/>
  <c r="M348" i="43"/>
  <c r="O347" i="43"/>
  <c r="M347" i="43"/>
  <c r="O346" i="43"/>
  <c r="P346" i="43" s="1"/>
  <c r="M346" i="43"/>
  <c r="O345" i="43"/>
  <c r="M345" i="43"/>
  <c r="P344" i="43"/>
  <c r="O344" i="43"/>
  <c r="M344" i="43"/>
  <c r="I344" i="43"/>
  <c r="I345" i="43" s="1"/>
  <c r="I346" i="43" s="1"/>
  <c r="I347" i="43" s="1"/>
  <c r="I348" i="43" s="1"/>
  <c r="I349" i="43" s="1"/>
  <c r="I350" i="43" s="1"/>
  <c r="I351" i="43" s="1"/>
  <c r="I352" i="43" s="1"/>
  <c r="I353" i="43" s="1"/>
  <c r="I354" i="43" s="1"/>
  <c r="I355" i="43" s="1"/>
  <c r="I356" i="43" s="1"/>
  <c r="I357" i="43" s="1"/>
  <c r="I358" i="43" s="1"/>
  <c r="I359" i="43" s="1"/>
  <c r="I360" i="43" s="1"/>
  <c r="I361" i="43" s="1"/>
  <c r="I362" i="43" s="1"/>
  <c r="I363" i="43" s="1"/>
  <c r="I364" i="43" s="1"/>
  <c r="I365" i="43" s="1"/>
  <c r="I366" i="43" s="1"/>
  <c r="I367" i="43" s="1"/>
  <c r="O343" i="43"/>
  <c r="M343" i="43"/>
  <c r="O342" i="43"/>
  <c r="P342" i="43" s="1"/>
  <c r="S342" i="43" s="1"/>
  <c r="AM342" i="13" s="1"/>
  <c r="M342" i="43"/>
  <c r="O341" i="43"/>
  <c r="M341" i="43"/>
  <c r="O340" i="43"/>
  <c r="P340" i="43" s="1"/>
  <c r="M340" i="43"/>
  <c r="I340" i="43"/>
  <c r="I341" i="43" s="1"/>
  <c r="I342" i="43" s="1"/>
  <c r="I343" i="43" s="1"/>
  <c r="O339" i="43"/>
  <c r="M339" i="43"/>
  <c r="O338" i="43"/>
  <c r="P338" i="43" s="1"/>
  <c r="S338" i="43" s="1"/>
  <c r="AM338" i="13" s="1"/>
  <c r="M338" i="43"/>
  <c r="O337" i="43"/>
  <c r="P337" i="43" s="1"/>
  <c r="M337" i="43"/>
  <c r="O336" i="43"/>
  <c r="M336" i="43"/>
  <c r="O335" i="43"/>
  <c r="P335" i="43" s="1"/>
  <c r="M335" i="43"/>
  <c r="O334" i="43"/>
  <c r="P334" i="43" s="1"/>
  <c r="S334" i="43" s="1"/>
  <c r="AM334" i="13" s="1"/>
  <c r="M334" i="43"/>
  <c r="O333" i="43"/>
  <c r="P333" i="43" s="1"/>
  <c r="M333" i="43"/>
  <c r="O332" i="43"/>
  <c r="M332" i="43"/>
  <c r="O331" i="43"/>
  <c r="P331" i="43" s="1"/>
  <c r="M331" i="43"/>
  <c r="O330" i="43"/>
  <c r="M330" i="43"/>
  <c r="O329" i="43"/>
  <c r="M329" i="43"/>
  <c r="O328" i="43"/>
  <c r="M328" i="43"/>
  <c r="O327" i="43"/>
  <c r="P327" i="43" s="1"/>
  <c r="S327" i="43" s="1"/>
  <c r="AM327" i="13" s="1"/>
  <c r="M327" i="43"/>
  <c r="O326" i="43"/>
  <c r="R326" i="43" s="1"/>
  <c r="L326" i="13" s="1"/>
  <c r="M326" i="43"/>
  <c r="O325" i="43"/>
  <c r="M325" i="43"/>
  <c r="O324" i="43"/>
  <c r="M324" i="43"/>
  <c r="O323" i="43"/>
  <c r="P323" i="43" s="1"/>
  <c r="M323" i="43"/>
  <c r="O322" i="43"/>
  <c r="M322" i="43"/>
  <c r="O321" i="43"/>
  <c r="P321" i="43" s="1"/>
  <c r="M321" i="43"/>
  <c r="O320" i="43"/>
  <c r="M320" i="43"/>
  <c r="O319" i="43"/>
  <c r="P319" i="43" s="1"/>
  <c r="S319" i="43" s="1"/>
  <c r="AM319" i="13" s="1"/>
  <c r="M319" i="43"/>
  <c r="O318" i="43"/>
  <c r="M318" i="43"/>
  <c r="O317" i="43"/>
  <c r="P317" i="43" s="1"/>
  <c r="M317" i="43"/>
  <c r="O316" i="43"/>
  <c r="M316" i="43"/>
  <c r="O315" i="43"/>
  <c r="M315" i="43"/>
  <c r="O314" i="43"/>
  <c r="M314" i="43"/>
  <c r="I314" i="43"/>
  <c r="I315" i="43" s="1"/>
  <c r="I316" i="43" s="1"/>
  <c r="I317" i="43" s="1"/>
  <c r="I318" i="43" s="1"/>
  <c r="I319" i="43" s="1"/>
  <c r="I320" i="43" s="1"/>
  <c r="I321" i="43" s="1"/>
  <c r="I322" i="43" s="1"/>
  <c r="I323" i="43" s="1"/>
  <c r="I324" i="43" s="1"/>
  <c r="I325" i="43" s="1"/>
  <c r="I326" i="43" s="1"/>
  <c r="I327" i="43" s="1"/>
  <c r="I328" i="43" s="1"/>
  <c r="I329" i="43" s="1"/>
  <c r="I330" i="43" s="1"/>
  <c r="I331" i="43" s="1"/>
  <c r="I332" i="43" s="1"/>
  <c r="I333" i="43" s="1"/>
  <c r="I334" i="43" s="1"/>
  <c r="I335" i="43" s="1"/>
  <c r="I336" i="43" s="1"/>
  <c r="I337" i="43" s="1"/>
  <c r="I338" i="43" s="1"/>
  <c r="O313" i="43"/>
  <c r="M313" i="43"/>
  <c r="I313" i="43"/>
  <c r="O312" i="43"/>
  <c r="M312" i="43"/>
  <c r="O311" i="43"/>
  <c r="P311" i="43" s="1"/>
  <c r="M311" i="43"/>
  <c r="O310" i="43"/>
  <c r="M310" i="43"/>
  <c r="I310" i="43"/>
  <c r="I311" i="43" s="1"/>
  <c r="I312" i="43" s="1"/>
  <c r="O309" i="43"/>
  <c r="M309" i="43"/>
  <c r="O308" i="43"/>
  <c r="P308" i="43" s="1"/>
  <c r="M308" i="43"/>
  <c r="O307" i="43"/>
  <c r="M307" i="43"/>
  <c r="O306" i="43"/>
  <c r="M306" i="43"/>
  <c r="O305" i="43"/>
  <c r="M305" i="43"/>
  <c r="O304" i="43"/>
  <c r="P304" i="43" s="1"/>
  <c r="S304" i="43" s="1"/>
  <c r="AM304" i="13" s="1"/>
  <c r="M304" i="43"/>
  <c r="O303" i="43"/>
  <c r="P303" i="43" s="1"/>
  <c r="S303" i="43" s="1"/>
  <c r="AM303" i="13" s="1"/>
  <c r="M303" i="43"/>
  <c r="O302" i="43"/>
  <c r="M302" i="43"/>
  <c r="O301" i="43"/>
  <c r="P301" i="43" s="1"/>
  <c r="M301" i="43"/>
  <c r="O300" i="43"/>
  <c r="R300" i="43" s="1"/>
  <c r="L300" i="13" s="1"/>
  <c r="M300" i="43"/>
  <c r="I300" i="43"/>
  <c r="I301" i="43" s="1"/>
  <c r="I302" i="43" s="1"/>
  <c r="I303" i="43" s="1"/>
  <c r="I304" i="43" s="1"/>
  <c r="I305" i="43" s="1"/>
  <c r="I306" i="43" s="1"/>
  <c r="I307" i="43" s="1"/>
  <c r="I308" i="43" s="1"/>
  <c r="O299" i="43"/>
  <c r="M299" i="43"/>
  <c r="O298" i="43"/>
  <c r="M298" i="43"/>
  <c r="O297" i="43"/>
  <c r="P297" i="43" s="1"/>
  <c r="M297" i="43"/>
  <c r="O296" i="43"/>
  <c r="M296" i="43"/>
  <c r="O295" i="43"/>
  <c r="M295" i="43"/>
  <c r="O294" i="43"/>
  <c r="M294" i="43"/>
  <c r="O293" i="43"/>
  <c r="P293" i="43" s="1"/>
  <c r="M293" i="43"/>
  <c r="O292" i="43"/>
  <c r="P292" i="43" s="1"/>
  <c r="M292" i="43"/>
  <c r="I292" i="43"/>
  <c r="I293" i="43" s="1"/>
  <c r="I294" i="43" s="1"/>
  <c r="I295" i="43" s="1"/>
  <c r="I296" i="43" s="1"/>
  <c r="I297" i="43" s="1"/>
  <c r="I298" i="43" s="1"/>
  <c r="I299" i="43" s="1"/>
  <c r="O291" i="43"/>
  <c r="M291" i="43"/>
  <c r="O290" i="43"/>
  <c r="M290" i="43"/>
  <c r="O289" i="43"/>
  <c r="P289" i="43" s="1"/>
  <c r="S289" i="43" s="1"/>
  <c r="AM289" i="13" s="1"/>
  <c r="M289" i="43"/>
  <c r="O288" i="43"/>
  <c r="P288" i="43" s="1"/>
  <c r="S288" i="43" s="1"/>
  <c r="AM288" i="13" s="1"/>
  <c r="M288" i="43"/>
  <c r="O287" i="43"/>
  <c r="M287" i="43"/>
  <c r="O286" i="43"/>
  <c r="M286" i="43"/>
  <c r="O285" i="43"/>
  <c r="P285" i="43" s="1"/>
  <c r="M285" i="43"/>
  <c r="O284" i="43"/>
  <c r="R284" i="43" s="1"/>
  <c r="L284" i="13" s="1"/>
  <c r="M284" i="43"/>
  <c r="I284" i="43"/>
  <c r="I285" i="43" s="1"/>
  <c r="I286" i="43" s="1"/>
  <c r="I287" i="43" s="1"/>
  <c r="I288" i="43" s="1"/>
  <c r="I289" i="43" s="1"/>
  <c r="I290" i="43" s="1"/>
  <c r="I291" i="43" s="1"/>
  <c r="O283" i="43"/>
  <c r="M283" i="43"/>
  <c r="O282" i="43"/>
  <c r="M282" i="43"/>
  <c r="O281" i="43"/>
  <c r="P281" i="43" s="1"/>
  <c r="M281" i="43"/>
  <c r="O280" i="43"/>
  <c r="R280" i="43" s="1"/>
  <c r="L280" i="13" s="1"/>
  <c r="M280" i="43"/>
  <c r="I280" i="43"/>
  <c r="I281" i="43" s="1"/>
  <c r="I282" i="43" s="1"/>
  <c r="I283" i="43" s="1"/>
  <c r="O279" i="43"/>
  <c r="M279" i="43"/>
  <c r="I279" i="43"/>
  <c r="O278" i="43"/>
  <c r="M278" i="43"/>
  <c r="P277" i="43"/>
  <c r="O277" i="43"/>
  <c r="M277" i="43"/>
  <c r="O276" i="43"/>
  <c r="M276" i="43"/>
  <c r="O275" i="43"/>
  <c r="M275" i="43"/>
  <c r="O274" i="43"/>
  <c r="P274" i="43" s="1"/>
  <c r="M274" i="43"/>
  <c r="O273" i="43"/>
  <c r="M273" i="43"/>
  <c r="O272" i="43"/>
  <c r="M272" i="43"/>
  <c r="O271" i="43"/>
  <c r="M271" i="43"/>
  <c r="O270" i="43"/>
  <c r="P270" i="43" s="1"/>
  <c r="M270" i="43"/>
  <c r="O269" i="43"/>
  <c r="M269" i="43"/>
  <c r="O268" i="43"/>
  <c r="M268" i="43"/>
  <c r="O267" i="43"/>
  <c r="M267" i="43"/>
  <c r="O266" i="43"/>
  <c r="P266" i="43" s="1"/>
  <c r="M266" i="43"/>
  <c r="O265" i="43"/>
  <c r="P265" i="43" s="1"/>
  <c r="M265" i="43"/>
  <c r="O264" i="43"/>
  <c r="M264" i="43"/>
  <c r="O263" i="43"/>
  <c r="M263" i="43"/>
  <c r="O262" i="43"/>
  <c r="P262" i="43" s="1"/>
  <c r="M262" i="43"/>
  <c r="O261" i="43"/>
  <c r="P261" i="43" s="1"/>
  <c r="M261" i="43"/>
  <c r="O260" i="43"/>
  <c r="M260" i="43"/>
  <c r="O259" i="43"/>
  <c r="M259" i="43"/>
  <c r="O258" i="43"/>
  <c r="P258" i="43" s="1"/>
  <c r="M258" i="43"/>
  <c r="O257" i="43"/>
  <c r="R257" i="43" s="1"/>
  <c r="L257" i="13" s="1"/>
  <c r="M257" i="43"/>
  <c r="O256" i="43"/>
  <c r="M256" i="43"/>
  <c r="O255" i="43"/>
  <c r="M255" i="43"/>
  <c r="O254" i="43"/>
  <c r="P254" i="43" s="1"/>
  <c r="M254" i="43"/>
  <c r="O253" i="43"/>
  <c r="P253" i="43" s="1"/>
  <c r="M253" i="43"/>
  <c r="O252" i="43"/>
  <c r="M252" i="43"/>
  <c r="O251" i="43"/>
  <c r="M251" i="43"/>
  <c r="O250" i="43"/>
  <c r="P250" i="43" s="1"/>
  <c r="M250" i="43"/>
  <c r="O249" i="43"/>
  <c r="P249" i="43" s="1"/>
  <c r="M249" i="43"/>
  <c r="I249" i="43"/>
  <c r="I250" i="43" s="1"/>
  <c r="I251" i="43" s="1"/>
  <c r="I252" i="43" s="1"/>
  <c r="I253" i="43" s="1"/>
  <c r="I254" i="43" s="1"/>
  <c r="I255" i="43" s="1"/>
  <c r="I256" i="43" s="1"/>
  <c r="I257" i="43" s="1"/>
  <c r="I258" i="43" s="1"/>
  <c r="I259" i="43" s="1"/>
  <c r="I260" i="43" s="1"/>
  <c r="I261" i="43" s="1"/>
  <c r="I262" i="43" s="1"/>
  <c r="I263" i="43" s="1"/>
  <c r="I264" i="43" s="1"/>
  <c r="I265" i="43" s="1"/>
  <c r="I266" i="43" s="1"/>
  <c r="I267" i="43" s="1"/>
  <c r="I268" i="43" s="1"/>
  <c r="I269" i="43" s="1"/>
  <c r="I270" i="43" s="1"/>
  <c r="I271" i="43" s="1"/>
  <c r="I272" i="43" s="1"/>
  <c r="I273" i="43" s="1"/>
  <c r="I274" i="43" s="1"/>
  <c r="I275" i="43" s="1"/>
  <c r="I276" i="43" s="1"/>
  <c r="I277" i="43" s="1"/>
  <c r="O248" i="43"/>
  <c r="M248" i="43"/>
  <c r="O247" i="43"/>
  <c r="P247" i="43" s="1"/>
  <c r="M247" i="43"/>
  <c r="S247" i="43" s="1"/>
  <c r="AM247" i="13" s="1"/>
  <c r="O246" i="43"/>
  <c r="P246" i="43" s="1"/>
  <c r="M246" i="43"/>
  <c r="O245" i="43"/>
  <c r="P245" i="43" s="1"/>
  <c r="M245" i="43"/>
  <c r="O244" i="43"/>
  <c r="M244" i="43"/>
  <c r="O243" i="43"/>
  <c r="P243" i="43" s="1"/>
  <c r="M243" i="43"/>
  <c r="O242" i="43"/>
  <c r="P242" i="43" s="1"/>
  <c r="M242" i="43"/>
  <c r="O241" i="43"/>
  <c r="P241" i="43" s="1"/>
  <c r="M241" i="43"/>
  <c r="O240" i="43"/>
  <c r="M240" i="43"/>
  <c r="O239" i="43"/>
  <c r="P239" i="43" s="1"/>
  <c r="M239" i="43"/>
  <c r="O238" i="43"/>
  <c r="M238" i="43"/>
  <c r="O237" i="43"/>
  <c r="M237" i="43"/>
  <c r="O236" i="43"/>
  <c r="M236" i="43"/>
  <c r="O235" i="43"/>
  <c r="P235" i="43" s="1"/>
  <c r="M235" i="43"/>
  <c r="O234" i="43"/>
  <c r="M234" i="43"/>
  <c r="O233" i="43"/>
  <c r="M233" i="43"/>
  <c r="O232" i="43"/>
  <c r="M232" i="43"/>
  <c r="O231" i="43"/>
  <c r="P231" i="43" s="1"/>
  <c r="M231" i="43"/>
  <c r="O230" i="43"/>
  <c r="M230" i="43"/>
  <c r="O229" i="43"/>
  <c r="M229" i="43"/>
  <c r="O228" i="43"/>
  <c r="M228" i="43"/>
  <c r="O227" i="43"/>
  <c r="P227" i="43" s="1"/>
  <c r="M227" i="43"/>
  <c r="O226" i="43"/>
  <c r="P226" i="43" s="1"/>
  <c r="M226" i="43"/>
  <c r="O225" i="43"/>
  <c r="M225" i="43"/>
  <c r="O224" i="43"/>
  <c r="M224" i="43"/>
  <c r="O223" i="43"/>
  <c r="P223" i="43" s="1"/>
  <c r="S223" i="43" s="1"/>
  <c r="AM223" i="13" s="1"/>
  <c r="M223" i="43"/>
  <c r="O222" i="43"/>
  <c r="P222" i="43" s="1"/>
  <c r="M222" i="43"/>
  <c r="O221" i="43"/>
  <c r="M221" i="43"/>
  <c r="O220" i="43"/>
  <c r="M220" i="43"/>
  <c r="O219" i="43"/>
  <c r="P219" i="43" s="1"/>
  <c r="M219" i="43"/>
  <c r="O218" i="43"/>
  <c r="R218" i="43" s="1"/>
  <c r="L218" i="13" s="1"/>
  <c r="M218" i="43"/>
  <c r="I218" i="43"/>
  <c r="I219" i="43" s="1"/>
  <c r="I220" i="43" s="1"/>
  <c r="I221" i="43" s="1"/>
  <c r="I222" i="43" s="1"/>
  <c r="I223" i="43" s="1"/>
  <c r="I224" i="43" s="1"/>
  <c r="I225" i="43" s="1"/>
  <c r="I226" i="43" s="1"/>
  <c r="I227" i="43" s="1"/>
  <c r="I228" i="43" s="1"/>
  <c r="I229" i="43" s="1"/>
  <c r="I230" i="43" s="1"/>
  <c r="I231" i="43" s="1"/>
  <c r="I232" i="43" s="1"/>
  <c r="I233" i="43" s="1"/>
  <c r="I234" i="43" s="1"/>
  <c r="I235" i="43" s="1"/>
  <c r="I236" i="43" s="1"/>
  <c r="I237" i="43" s="1"/>
  <c r="I238" i="43" s="1"/>
  <c r="I239" i="43" s="1"/>
  <c r="I240" i="43" s="1"/>
  <c r="I241" i="43" s="1"/>
  <c r="I242" i="43" s="1"/>
  <c r="I243" i="43" s="1"/>
  <c r="I244" i="43" s="1"/>
  <c r="I245" i="43" s="1"/>
  <c r="I246" i="43" s="1"/>
  <c r="I247" i="43" s="1"/>
  <c r="O217" i="43"/>
  <c r="M217" i="43"/>
  <c r="O216" i="43"/>
  <c r="P216" i="43" s="1"/>
  <c r="M216" i="43"/>
  <c r="O215" i="43"/>
  <c r="P215" i="43" s="1"/>
  <c r="M215" i="43"/>
  <c r="O214" i="43"/>
  <c r="M214" i="43"/>
  <c r="O213" i="43"/>
  <c r="M213" i="43"/>
  <c r="O212" i="43"/>
  <c r="P212" i="43" s="1"/>
  <c r="S212" i="43" s="1"/>
  <c r="AM212" i="13" s="1"/>
  <c r="M212" i="43"/>
  <c r="O211" i="43"/>
  <c r="R211" i="43" s="1"/>
  <c r="L211" i="13" s="1"/>
  <c r="M211" i="43"/>
  <c r="O210" i="43"/>
  <c r="M210" i="43"/>
  <c r="O209" i="43"/>
  <c r="M209" i="43"/>
  <c r="O208" i="43"/>
  <c r="P208" i="43" s="1"/>
  <c r="S208" i="43" s="1"/>
  <c r="AM208" i="13" s="1"/>
  <c r="M208" i="43"/>
  <c r="O207" i="43"/>
  <c r="R207" i="43" s="1"/>
  <c r="L207" i="13" s="1"/>
  <c r="M207" i="43"/>
  <c r="O206" i="43"/>
  <c r="M206" i="43"/>
  <c r="O205" i="43"/>
  <c r="P205" i="43" s="1"/>
  <c r="S205" i="43" s="1"/>
  <c r="AM205" i="13" s="1"/>
  <c r="M205" i="43"/>
  <c r="O204" i="43"/>
  <c r="M204" i="43"/>
  <c r="O203" i="43"/>
  <c r="R203" i="43" s="1"/>
  <c r="L203" i="13" s="1"/>
  <c r="M203" i="43"/>
  <c r="O202" i="43"/>
  <c r="M202" i="43"/>
  <c r="O201" i="43"/>
  <c r="R201" i="43" s="1"/>
  <c r="L201" i="13" s="1"/>
  <c r="M201" i="43"/>
  <c r="O200" i="43"/>
  <c r="P200" i="43" s="1"/>
  <c r="S200" i="43" s="1"/>
  <c r="AM200" i="13" s="1"/>
  <c r="M200" i="43"/>
  <c r="O199" i="43"/>
  <c r="P199" i="43" s="1"/>
  <c r="M199" i="43"/>
  <c r="O198" i="43"/>
  <c r="M198" i="43"/>
  <c r="O197" i="43"/>
  <c r="P197" i="43" s="1"/>
  <c r="M197" i="43"/>
  <c r="O196" i="43"/>
  <c r="P196" i="43" s="1"/>
  <c r="M196" i="43"/>
  <c r="O195" i="43"/>
  <c r="M195" i="43"/>
  <c r="O194" i="43"/>
  <c r="P194" i="43" s="1"/>
  <c r="M194" i="43"/>
  <c r="O193" i="43"/>
  <c r="P193" i="43" s="1"/>
  <c r="S193" i="43" s="1"/>
  <c r="AM193" i="13" s="1"/>
  <c r="M193" i="43"/>
  <c r="O192" i="43"/>
  <c r="P192" i="43" s="1"/>
  <c r="S192" i="43" s="1"/>
  <c r="AM192" i="13" s="1"/>
  <c r="M192" i="43"/>
  <c r="O191" i="43"/>
  <c r="M191" i="43"/>
  <c r="O190" i="43"/>
  <c r="P190" i="43" s="1"/>
  <c r="M190" i="43"/>
  <c r="O189" i="43"/>
  <c r="M189" i="43"/>
  <c r="O188" i="43"/>
  <c r="P188" i="43" s="1"/>
  <c r="M188" i="43"/>
  <c r="I188" i="43"/>
  <c r="I189" i="43" s="1"/>
  <c r="I190" i="43" s="1"/>
  <c r="I191" i="43" s="1"/>
  <c r="I192" i="43" s="1"/>
  <c r="I193" i="43" s="1"/>
  <c r="I194" i="43" s="1"/>
  <c r="I195" i="43" s="1"/>
  <c r="I196" i="43" s="1"/>
  <c r="I197" i="43" s="1"/>
  <c r="I198" i="43" s="1"/>
  <c r="I199" i="43" s="1"/>
  <c r="I200" i="43" s="1"/>
  <c r="I201" i="43" s="1"/>
  <c r="I202" i="43" s="1"/>
  <c r="I203" i="43" s="1"/>
  <c r="I204" i="43" s="1"/>
  <c r="I205" i="43" s="1"/>
  <c r="I206" i="43" s="1"/>
  <c r="I207" i="43" s="1"/>
  <c r="I208" i="43" s="1"/>
  <c r="I209" i="43" s="1"/>
  <c r="I210" i="43" s="1"/>
  <c r="I211" i="43" s="1"/>
  <c r="I212" i="43" s="1"/>
  <c r="I213" i="43" s="1"/>
  <c r="I214" i="43" s="1"/>
  <c r="I215" i="43" s="1"/>
  <c r="I216" i="43" s="1"/>
  <c r="O187" i="43"/>
  <c r="M187" i="43"/>
  <c r="I187" i="43"/>
  <c r="O186" i="43"/>
  <c r="P186" i="43" s="1"/>
  <c r="M186" i="43"/>
  <c r="O185" i="43"/>
  <c r="P185" i="43" s="1"/>
  <c r="M185" i="43"/>
  <c r="O184" i="43"/>
  <c r="M184" i="43"/>
  <c r="O183" i="43"/>
  <c r="M183" i="43"/>
  <c r="O182" i="43"/>
  <c r="P182" i="43" s="1"/>
  <c r="M182" i="43"/>
  <c r="O181" i="43"/>
  <c r="P181" i="43" s="1"/>
  <c r="M181" i="43"/>
  <c r="O180" i="43"/>
  <c r="M180" i="43"/>
  <c r="O179" i="43"/>
  <c r="P179" i="43" s="1"/>
  <c r="M179" i="43"/>
  <c r="O178" i="43"/>
  <c r="M178" i="43"/>
  <c r="O177" i="43"/>
  <c r="P177" i="43" s="1"/>
  <c r="M177" i="43"/>
  <c r="O176" i="43"/>
  <c r="M176" i="43"/>
  <c r="O175" i="43"/>
  <c r="R175" i="43" s="1"/>
  <c r="L175" i="13" s="1"/>
  <c r="M175" i="43"/>
  <c r="O174" i="43"/>
  <c r="M174" i="43"/>
  <c r="O173" i="43"/>
  <c r="P173" i="43" s="1"/>
  <c r="M173" i="43"/>
  <c r="O172" i="43"/>
  <c r="M172" i="43"/>
  <c r="O171" i="43"/>
  <c r="P171" i="43" s="1"/>
  <c r="M171" i="43"/>
  <c r="O170" i="43"/>
  <c r="P170" i="43" s="1"/>
  <c r="M170" i="43"/>
  <c r="O169" i="43"/>
  <c r="P169" i="43" s="1"/>
  <c r="M169" i="43"/>
  <c r="O168" i="43"/>
  <c r="M168" i="43"/>
  <c r="O167" i="43"/>
  <c r="M167" i="43"/>
  <c r="O166" i="43"/>
  <c r="P166" i="43" s="1"/>
  <c r="M166" i="43"/>
  <c r="O165" i="43"/>
  <c r="P165" i="43" s="1"/>
  <c r="M165" i="43"/>
  <c r="O164" i="43"/>
  <c r="M164" i="43"/>
  <c r="P163" i="43"/>
  <c r="O163" i="43"/>
  <c r="M163" i="43"/>
  <c r="O162" i="43"/>
  <c r="P162" i="43" s="1"/>
  <c r="M162" i="43"/>
  <c r="O161" i="43"/>
  <c r="P161" i="43" s="1"/>
  <c r="M161" i="43"/>
  <c r="I161" i="43"/>
  <c r="I162" i="43" s="1"/>
  <c r="I163" i="43" s="1"/>
  <c r="I164" i="43" s="1"/>
  <c r="I165" i="43" s="1"/>
  <c r="I166" i="43" s="1"/>
  <c r="I167" i="43" s="1"/>
  <c r="I168" i="43" s="1"/>
  <c r="I169" i="43" s="1"/>
  <c r="I170" i="43" s="1"/>
  <c r="I171" i="43" s="1"/>
  <c r="I172" i="43" s="1"/>
  <c r="I173" i="43" s="1"/>
  <c r="I174" i="43" s="1"/>
  <c r="I175" i="43" s="1"/>
  <c r="I176" i="43" s="1"/>
  <c r="I177" i="43" s="1"/>
  <c r="I178" i="43" s="1"/>
  <c r="I179" i="43" s="1"/>
  <c r="I180" i="43" s="1"/>
  <c r="I181" i="43" s="1"/>
  <c r="I182" i="43" s="1"/>
  <c r="I183" i="43" s="1"/>
  <c r="I184" i="43" s="1"/>
  <c r="I185" i="43" s="1"/>
  <c r="O160" i="43"/>
  <c r="M160" i="43"/>
  <c r="O159" i="43"/>
  <c r="M159" i="43"/>
  <c r="O158" i="43"/>
  <c r="P158" i="43" s="1"/>
  <c r="M158" i="43"/>
  <c r="O157" i="43"/>
  <c r="P157" i="43" s="1"/>
  <c r="S157" i="43" s="1"/>
  <c r="AM157" i="13" s="1"/>
  <c r="M157" i="43"/>
  <c r="I157" i="43"/>
  <c r="I158" i="43" s="1"/>
  <c r="I159" i="43" s="1"/>
  <c r="I160" i="43" s="1"/>
  <c r="O156" i="43"/>
  <c r="M156" i="43"/>
  <c r="O155" i="43"/>
  <c r="M155" i="43"/>
  <c r="O154" i="43"/>
  <c r="P154" i="43" s="1"/>
  <c r="M154" i="43"/>
  <c r="O153" i="43"/>
  <c r="M153" i="43"/>
  <c r="O152" i="43"/>
  <c r="M152" i="43"/>
  <c r="O151" i="43"/>
  <c r="M151" i="43"/>
  <c r="O150" i="43"/>
  <c r="P150" i="43" s="1"/>
  <c r="M150" i="43"/>
  <c r="O149" i="43"/>
  <c r="M149" i="43"/>
  <c r="O148" i="43"/>
  <c r="P148" i="43" s="1"/>
  <c r="M148" i="43"/>
  <c r="O147" i="43"/>
  <c r="P147" i="43" s="1"/>
  <c r="M147" i="43"/>
  <c r="O146" i="43"/>
  <c r="P146" i="43" s="1"/>
  <c r="S146" i="43" s="1"/>
  <c r="AM146" i="13" s="1"/>
  <c r="M146" i="43"/>
  <c r="O145" i="43"/>
  <c r="M145" i="43"/>
  <c r="O144" i="43"/>
  <c r="M144" i="43"/>
  <c r="O143" i="43"/>
  <c r="P143" i="43" s="1"/>
  <c r="M143" i="43"/>
  <c r="O142" i="43"/>
  <c r="P142" i="43" s="1"/>
  <c r="M142" i="43"/>
  <c r="O141" i="43"/>
  <c r="M141" i="43"/>
  <c r="O140" i="43"/>
  <c r="P140" i="43" s="1"/>
  <c r="M140" i="43"/>
  <c r="O139" i="43"/>
  <c r="P139" i="43" s="1"/>
  <c r="M139" i="43"/>
  <c r="O138" i="43"/>
  <c r="P138" i="43" s="1"/>
  <c r="S138" i="43" s="1"/>
  <c r="AM138" i="13" s="1"/>
  <c r="M138" i="43"/>
  <c r="O137" i="43"/>
  <c r="M137" i="43"/>
  <c r="O136" i="43"/>
  <c r="M136" i="43"/>
  <c r="O135" i="43"/>
  <c r="P135" i="43" s="1"/>
  <c r="M135" i="43"/>
  <c r="O134" i="43"/>
  <c r="P134" i="43" s="1"/>
  <c r="S134" i="43" s="1"/>
  <c r="AM134" i="13" s="1"/>
  <c r="M134" i="43"/>
  <c r="O133" i="43"/>
  <c r="M133" i="43"/>
  <c r="O132" i="43"/>
  <c r="P132" i="43" s="1"/>
  <c r="M132" i="43"/>
  <c r="O131" i="43"/>
  <c r="P131" i="43" s="1"/>
  <c r="M131" i="43"/>
  <c r="O130" i="43"/>
  <c r="P130" i="43" s="1"/>
  <c r="S130" i="43" s="1"/>
  <c r="AM130" i="13" s="1"/>
  <c r="M130" i="43"/>
  <c r="I130" i="43"/>
  <c r="I131" i="43" s="1"/>
  <c r="I132" i="43" s="1"/>
  <c r="I133" i="43" s="1"/>
  <c r="I134" i="43" s="1"/>
  <c r="I135" i="43" s="1"/>
  <c r="I136" i="43" s="1"/>
  <c r="I137" i="43" s="1"/>
  <c r="I138" i="43" s="1"/>
  <c r="I139" i="43" s="1"/>
  <c r="I140" i="43" s="1"/>
  <c r="I141" i="43" s="1"/>
  <c r="I142" i="43" s="1"/>
  <c r="I143" i="43" s="1"/>
  <c r="I144" i="43" s="1"/>
  <c r="I145" i="43" s="1"/>
  <c r="I146" i="43" s="1"/>
  <c r="I147" i="43" s="1"/>
  <c r="I148" i="43" s="1"/>
  <c r="I149" i="43" s="1"/>
  <c r="I150" i="43" s="1"/>
  <c r="I151" i="43" s="1"/>
  <c r="I152" i="43" s="1"/>
  <c r="I153" i="43" s="1"/>
  <c r="I154" i="43" s="1"/>
  <c r="I155" i="43" s="1"/>
  <c r="O129" i="43"/>
  <c r="M129" i="43"/>
  <c r="O128" i="43"/>
  <c r="M128" i="43"/>
  <c r="O127" i="43"/>
  <c r="P127" i="43" s="1"/>
  <c r="M127" i="43"/>
  <c r="O126" i="43"/>
  <c r="P126" i="43" s="1"/>
  <c r="M126" i="43"/>
  <c r="R126" i="43" s="1"/>
  <c r="L126" i="13" s="1"/>
  <c r="I126" i="43"/>
  <c r="I127" i="43" s="1"/>
  <c r="I128" i="43" s="1"/>
  <c r="I129" i="43" s="1"/>
  <c r="O125" i="43"/>
  <c r="M125" i="43"/>
  <c r="O124" i="43"/>
  <c r="M124" i="43"/>
  <c r="O123" i="43"/>
  <c r="P123" i="43" s="1"/>
  <c r="M123" i="43"/>
  <c r="O122" i="43"/>
  <c r="M122" i="43"/>
  <c r="O121" i="43"/>
  <c r="P121" i="43" s="1"/>
  <c r="M121" i="43"/>
  <c r="O120" i="43"/>
  <c r="M120" i="43"/>
  <c r="O119" i="43"/>
  <c r="P119" i="43" s="1"/>
  <c r="M119" i="43"/>
  <c r="R119" i="43" s="1"/>
  <c r="L119" i="13" s="1"/>
  <c r="O118" i="43"/>
  <c r="M118" i="43"/>
  <c r="O117" i="43"/>
  <c r="P117" i="43" s="1"/>
  <c r="M117" i="43"/>
  <c r="O116" i="43"/>
  <c r="P116" i="43" s="1"/>
  <c r="M116" i="43"/>
  <c r="O115" i="43"/>
  <c r="P115" i="43" s="1"/>
  <c r="M115" i="43"/>
  <c r="R115" i="43" s="1"/>
  <c r="L115" i="13" s="1"/>
  <c r="O114" i="43"/>
  <c r="M114" i="43"/>
  <c r="O113" i="43"/>
  <c r="M113" i="43"/>
  <c r="O112" i="43"/>
  <c r="P112" i="43" s="1"/>
  <c r="M112" i="43"/>
  <c r="O111" i="43"/>
  <c r="P111" i="43" s="1"/>
  <c r="M111" i="43"/>
  <c r="R111" i="43" s="1"/>
  <c r="L111" i="13" s="1"/>
  <c r="O110" i="43"/>
  <c r="M110" i="43"/>
  <c r="O109" i="43"/>
  <c r="P109" i="43" s="1"/>
  <c r="M109" i="43"/>
  <c r="O108" i="43"/>
  <c r="P108" i="43" s="1"/>
  <c r="M108" i="43"/>
  <c r="O107" i="43"/>
  <c r="P107" i="43" s="1"/>
  <c r="M107" i="43"/>
  <c r="O106" i="43"/>
  <c r="M106" i="43"/>
  <c r="O105" i="43"/>
  <c r="M105" i="43"/>
  <c r="O104" i="43"/>
  <c r="P104" i="43" s="1"/>
  <c r="M104" i="43"/>
  <c r="O103" i="43"/>
  <c r="P103" i="43" s="1"/>
  <c r="M103" i="43"/>
  <c r="R103" i="43" s="1"/>
  <c r="L103" i="13" s="1"/>
  <c r="O102" i="43"/>
  <c r="M102" i="43"/>
  <c r="O101" i="43"/>
  <c r="P101" i="43" s="1"/>
  <c r="M101" i="43"/>
  <c r="O100" i="43"/>
  <c r="P100" i="43" s="1"/>
  <c r="M100" i="43"/>
  <c r="O99" i="43"/>
  <c r="P99" i="43" s="1"/>
  <c r="M99" i="43"/>
  <c r="I99" i="43"/>
  <c r="I100" i="43" s="1"/>
  <c r="I101" i="43" s="1"/>
  <c r="I102" i="43" s="1"/>
  <c r="I103" i="43" s="1"/>
  <c r="I104" i="43" s="1"/>
  <c r="I105" i="43" s="1"/>
  <c r="I106" i="43" s="1"/>
  <c r="I107" i="43" s="1"/>
  <c r="I108" i="43" s="1"/>
  <c r="I109" i="43" s="1"/>
  <c r="I110" i="43" s="1"/>
  <c r="I111" i="43" s="1"/>
  <c r="I112" i="43" s="1"/>
  <c r="I113" i="43" s="1"/>
  <c r="I114" i="43" s="1"/>
  <c r="I115" i="43" s="1"/>
  <c r="I116" i="43" s="1"/>
  <c r="I117" i="43" s="1"/>
  <c r="I118" i="43" s="1"/>
  <c r="I119" i="43" s="1"/>
  <c r="I120" i="43" s="1"/>
  <c r="I121" i="43" s="1"/>
  <c r="I122" i="43" s="1"/>
  <c r="I123" i="43" s="1"/>
  <c r="I124" i="43" s="1"/>
  <c r="O98" i="43"/>
  <c r="M98" i="43"/>
  <c r="O97" i="43"/>
  <c r="M97" i="43"/>
  <c r="I97" i="43"/>
  <c r="I98" i="43" s="1"/>
  <c r="O96" i="43"/>
  <c r="P96" i="43" s="1"/>
  <c r="M96" i="43"/>
  <c r="I96" i="43"/>
  <c r="O95" i="43"/>
  <c r="P95" i="43" s="1"/>
  <c r="M95" i="43"/>
  <c r="O94" i="43"/>
  <c r="P94" i="43" s="1"/>
  <c r="M94" i="43"/>
  <c r="O93" i="43"/>
  <c r="P93" i="43" s="1"/>
  <c r="S93" i="43" s="1"/>
  <c r="AM93" i="13" s="1"/>
  <c r="M93" i="43"/>
  <c r="O92" i="43"/>
  <c r="P92" i="43" s="1"/>
  <c r="M92" i="43"/>
  <c r="O91" i="43"/>
  <c r="P91" i="43" s="1"/>
  <c r="M91" i="43"/>
  <c r="O90" i="43"/>
  <c r="M90" i="43"/>
  <c r="O89" i="43"/>
  <c r="P89" i="43" s="1"/>
  <c r="M89" i="43"/>
  <c r="O88" i="43"/>
  <c r="P88" i="43" s="1"/>
  <c r="M88" i="43"/>
  <c r="O87" i="43"/>
  <c r="P87" i="43" s="1"/>
  <c r="M87" i="43"/>
  <c r="O86" i="43"/>
  <c r="P86" i="43" s="1"/>
  <c r="M86" i="43"/>
  <c r="O85" i="43"/>
  <c r="P85" i="43" s="1"/>
  <c r="M85" i="43"/>
  <c r="O84" i="43"/>
  <c r="M84" i="43"/>
  <c r="O83" i="43"/>
  <c r="P83" i="43" s="1"/>
  <c r="M83" i="43"/>
  <c r="O82" i="43"/>
  <c r="P82" i="43" s="1"/>
  <c r="M82" i="43"/>
  <c r="O81" i="43"/>
  <c r="P81" i="43" s="1"/>
  <c r="M81" i="43"/>
  <c r="O80" i="43"/>
  <c r="P80" i="43" s="1"/>
  <c r="M80" i="43"/>
  <c r="O79" i="43"/>
  <c r="M79" i="43"/>
  <c r="O78" i="43"/>
  <c r="M78" i="43"/>
  <c r="O77" i="43"/>
  <c r="M77" i="43"/>
  <c r="O76" i="43"/>
  <c r="P76" i="43" s="1"/>
  <c r="M76" i="43"/>
  <c r="O75" i="43"/>
  <c r="M75" i="43"/>
  <c r="O74" i="43"/>
  <c r="M74" i="43"/>
  <c r="O73" i="43"/>
  <c r="M73" i="43"/>
  <c r="O72" i="43"/>
  <c r="P72" i="43" s="1"/>
  <c r="M72" i="43"/>
  <c r="O71" i="43"/>
  <c r="P71" i="43" s="1"/>
  <c r="M71" i="43"/>
  <c r="O70" i="43"/>
  <c r="P70" i="43" s="1"/>
  <c r="M70" i="43"/>
  <c r="O69" i="43"/>
  <c r="M69" i="43"/>
  <c r="O68" i="43"/>
  <c r="P68" i="43" s="1"/>
  <c r="M68" i="43"/>
  <c r="O67" i="43"/>
  <c r="M67" i="43"/>
  <c r="O66" i="43"/>
  <c r="M66" i="43"/>
  <c r="I66" i="43"/>
  <c r="I67" i="43" s="1"/>
  <c r="I68" i="43" s="1"/>
  <c r="I69" i="43" s="1"/>
  <c r="I70" i="43" s="1"/>
  <c r="I71" i="43" s="1"/>
  <c r="I72" i="43" s="1"/>
  <c r="I73" i="43" s="1"/>
  <c r="I74" i="43" s="1"/>
  <c r="I75" i="43" s="1"/>
  <c r="I76" i="43" s="1"/>
  <c r="I77" i="43" s="1"/>
  <c r="I78" i="43" s="1"/>
  <c r="I79" i="43" s="1"/>
  <c r="I80" i="43" s="1"/>
  <c r="I81" i="43" s="1"/>
  <c r="I82" i="43" s="1"/>
  <c r="I83" i="43" s="1"/>
  <c r="I84" i="43" s="1"/>
  <c r="I85" i="43" s="1"/>
  <c r="I86" i="43" s="1"/>
  <c r="I87" i="43" s="1"/>
  <c r="I88" i="43" s="1"/>
  <c r="I89" i="43" s="1"/>
  <c r="I90" i="43" s="1"/>
  <c r="I91" i="43" s="1"/>
  <c r="I92" i="43" s="1"/>
  <c r="I93" i="43" s="1"/>
  <c r="I94" i="43" s="1"/>
  <c r="O65" i="43"/>
  <c r="M65" i="43"/>
  <c r="I65" i="43"/>
  <c r="O64" i="43"/>
  <c r="P64" i="43" s="1"/>
  <c r="M64" i="43"/>
  <c r="O63" i="43"/>
  <c r="P63" i="43" s="1"/>
  <c r="M63" i="43"/>
  <c r="O62" i="43"/>
  <c r="M62" i="43"/>
  <c r="O61" i="43"/>
  <c r="P61" i="43" s="1"/>
  <c r="M61" i="43"/>
  <c r="O60" i="43"/>
  <c r="M60" i="43"/>
  <c r="O59" i="43"/>
  <c r="M59" i="43"/>
  <c r="O58" i="43"/>
  <c r="M58" i="43"/>
  <c r="O57" i="43"/>
  <c r="P57" i="43" s="1"/>
  <c r="M57" i="43"/>
  <c r="O56" i="43"/>
  <c r="M56" i="43"/>
  <c r="O55" i="43"/>
  <c r="M55" i="43"/>
  <c r="O54" i="43"/>
  <c r="M54" i="43"/>
  <c r="O53" i="43"/>
  <c r="P53" i="43" s="1"/>
  <c r="M53" i="43"/>
  <c r="O52" i="43"/>
  <c r="M52" i="43"/>
  <c r="O51" i="43"/>
  <c r="M51" i="43"/>
  <c r="O50" i="43"/>
  <c r="M50" i="43"/>
  <c r="O49" i="43"/>
  <c r="P49" i="43" s="1"/>
  <c r="M49" i="43"/>
  <c r="O48" i="43"/>
  <c r="P48" i="43" s="1"/>
  <c r="M48" i="43"/>
  <c r="O47" i="43"/>
  <c r="P47" i="43" s="1"/>
  <c r="M47" i="43"/>
  <c r="O46" i="43"/>
  <c r="M46" i="43"/>
  <c r="O45" i="43"/>
  <c r="P45" i="43" s="1"/>
  <c r="M45" i="43"/>
  <c r="O44" i="43"/>
  <c r="M44" i="43"/>
  <c r="O43" i="43"/>
  <c r="M43" i="43"/>
  <c r="O42" i="43"/>
  <c r="M42" i="43"/>
  <c r="O41" i="43"/>
  <c r="P41" i="43" s="1"/>
  <c r="S41" i="43" s="1"/>
  <c r="AM41" i="13" s="1"/>
  <c r="M41" i="43"/>
  <c r="O40" i="43"/>
  <c r="M40" i="43"/>
  <c r="O39" i="43"/>
  <c r="M39" i="43"/>
  <c r="I39" i="43"/>
  <c r="I40" i="43" s="1"/>
  <c r="I41" i="43" s="1"/>
  <c r="I42" i="43" s="1"/>
  <c r="I43" i="43" s="1"/>
  <c r="I44" i="43" s="1"/>
  <c r="I45" i="43" s="1"/>
  <c r="I46" i="43" s="1"/>
  <c r="I47" i="43" s="1"/>
  <c r="I48" i="43" s="1"/>
  <c r="I49" i="43" s="1"/>
  <c r="I50" i="43" s="1"/>
  <c r="I51" i="43" s="1"/>
  <c r="I52" i="43" s="1"/>
  <c r="I53" i="43" s="1"/>
  <c r="I54" i="43" s="1"/>
  <c r="I55" i="43" s="1"/>
  <c r="I56" i="43" s="1"/>
  <c r="I57" i="43" s="1"/>
  <c r="I58" i="43" s="1"/>
  <c r="I59" i="43" s="1"/>
  <c r="I60" i="43" s="1"/>
  <c r="I61" i="43" s="1"/>
  <c r="I62" i="43" s="1"/>
  <c r="I63" i="43" s="1"/>
  <c r="O38" i="43"/>
  <c r="M38" i="43"/>
  <c r="I38" i="43"/>
  <c r="O37" i="43"/>
  <c r="P37" i="43" s="1"/>
  <c r="M37" i="43"/>
  <c r="I37" i="43"/>
  <c r="O36" i="43"/>
  <c r="P36" i="43" s="1"/>
  <c r="M36" i="43"/>
  <c r="O35" i="43"/>
  <c r="M35" i="43"/>
  <c r="O34" i="43"/>
  <c r="P34" i="43" s="1"/>
  <c r="M34" i="43"/>
  <c r="O33" i="43"/>
  <c r="P33" i="43" s="1"/>
  <c r="M33" i="43"/>
  <c r="O32" i="43"/>
  <c r="P32" i="43" s="1"/>
  <c r="S32" i="43" s="1"/>
  <c r="AM32" i="13" s="1"/>
  <c r="M32" i="43"/>
  <c r="O31" i="43"/>
  <c r="M31" i="43"/>
  <c r="O30" i="43"/>
  <c r="P30" i="43" s="1"/>
  <c r="M30" i="43"/>
  <c r="O29" i="43"/>
  <c r="P29" i="43" s="1"/>
  <c r="S29" i="43" s="1"/>
  <c r="AM29" i="13" s="1"/>
  <c r="M29" i="43"/>
  <c r="O28" i="43"/>
  <c r="R28" i="43" s="1"/>
  <c r="L28" i="13" s="1"/>
  <c r="M28" i="43"/>
  <c r="O27" i="43"/>
  <c r="M27" i="43"/>
  <c r="O26" i="43"/>
  <c r="P26" i="43" s="1"/>
  <c r="S26" i="43" s="1"/>
  <c r="AM26" i="13" s="1"/>
  <c r="M26" i="43"/>
  <c r="O25" i="43"/>
  <c r="R25" i="43" s="1"/>
  <c r="L25" i="13" s="1"/>
  <c r="M25" i="43"/>
  <c r="O24" i="43"/>
  <c r="M24" i="43"/>
  <c r="O23" i="43"/>
  <c r="M23" i="43"/>
  <c r="O22" i="43"/>
  <c r="P22" i="43" s="1"/>
  <c r="S22" i="43" s="1"/>
  <c r="AM22" i="13" s="1"/>
  <c r="M22" i="43"/>
  <c r="O21" i="43"/>
  <c r="M21" i="43"/>
  <c r="O20" i="43"/>
  <c r="M20" i="43"/>
  <c r="O19" i="43"/>
  <c r="M19" i="43"/>
  <c r="O18" i="43"/>
  <c r="R18" i="43" s="1"/>
  <c r="L18" i="13" s="1"/>
  <c r="M18" i="43"/>
  <c r="O17" i="43"/>
  <c r="M17" i="43"/>
  <c r="O16" i="43"/>
  <c r="R16" i="43" s="1"/>
  <c r="L16" i="13" s="1"/>
  <c r="M16" i="43"/>
  <c r="O15" i="43"/>
  <c r="M15" i="43"/>
  <c r="O14" i="43"/>
  <c r="R14" i="43" s="1"/>
  <c r="L14" i="13" s="1"/>
  <c r="M14" i="43"/>
  <c r="O13" i="43"/>
  <c r="M13" i="43"/>
  <c r="O12" i="43"/>
  <c r="R12" i="43" s="1"/>
  <c r="L12" i="13" s="1"/>
  <c r="M12" i="43"/>
  <c r="O11" i="43"/>
  <c r="M11" i="43"/>
  <c r="O10" i="43"/>
  <c r="R10" i="43" s="1"/>
  <c r="L10" i="13" s="1"/>
  <c r="M10" i="43"/>
  <c r="C10" i="43"/>
  <c r="C14" i="43" s="1"/>
  <c r="O9" i="43"/>
  <c r="M9" i="43"/>
  <c r="C9" i="43"/>
  <c r="O8" i="43"/>
  <c r="M8" i="43"/>
  <c r="O7" i="43"/>
  <c r="M7" i="43"/>
  <c r="O6" i="43"/>
  <c r="R6" i="43" s="1"/>
  <c r="L6" i="13" s="1"/>
  <c r="M6" i="43"/>
  <c r="J6" i="43"/>
  <c r="J7" i="43" s="1"/>
  <c r="J8" i="43" s="1"/>
  <c r="J9" i="43" s="1"/>
  <c r="J10" i="43" s="1"/>
  <c r="J11" i="43" s="1"/>
  <c r="J12" i="43" s="1"/>
  <c r="J13" i="43" s="1"/>
  <c r="J14" i="43" s="1"/>
  <c r="J15" i="43" s="1"/>
  <c r="J16" i="43" s="1"/>
  <c r="J17" i="43" s="1"/>
  <c r="J18" i="43" s="1"/>
  <c r="J19" i="43" s="1"/>
  <c r="J20" i="43" s="1"/>
  <c r="J21" i="43" s="1"/>
  <c r="J22" i="43" s="1"/>
  <c r="J23" i="43" s="1"/>
  <c r="J24" i="43" s="1"/>
  <c r="J25" i="43" s="1"/>
  <c r="J26" i="43" s="1"/>
  <c r="J27" i="43" s="1"/>
  <c r="J28" i="43" s="1"/>
  <c r="J29" i="43" s="1"/>
  <c r="J30" i="43" s="1"/>
  <c r="J31" i="43" s="1"/>
  <c r="J32" i="43" s="1"/>
  <c r="J33" i="43" s="1"/>
  <c r="J34" i="43" s="1"/>
  <c r="J35" i="43" s="1"/>
  <c r="J36" i="43" s="1"/>
  <c r="J37" i="43" s="1"/>
  <c r="J38" i="43" s="1"/>
  <c r="J39" i="43" s="1"/>
  <c r="J40" i="43" s="1"/>
  <c r="J41" i="43" s="1"/>
  <c r="J42" i="43" s="1"/>
  <c r="J43" i="43" s="1"/>
  <c r="J44" i="43" s="1"/>
  <c r="J45" i="43" s="1"/>
  <c r="J46" i="43" s="1"/>
  <c r="J47" i="43" s="1"/>
  <c r="J48" i="43" s="1"/>
  <c r="J49" i="43" s="1"/>
  <c r="J50" i="43" s="1"/>
  <c r="J51" i="43" s="1"/>
  <c r="J52" i="43" s="1"/>
  <c r="J53" i="43" s="1"/>
  <c r="J54" i="43" s="1"/>
  <c r="J55" i="43" s="1"/>
  <c r="J56" i="43" s="1"/>
  <c r="J57" i="43" s="1"/>
  <c r="J58" i="43" s="1"/>
  <c r="J59" i="43" s="1"/>
  <c r="J60" i="43" s="1"/>
  <c r="J61" i="43" s="1"/>
  <c r="J62" i="43" s="1"/>
  <c r="J63" i="43" s="1"/>
  <c r="J64" i="43" s="1"/>
  <c r="J65" i="43" s="1"/>
  <c r="J66" i="43" s="1"/>
  <c r="J67" i="43" s="1"/>
  <c r="J68" i="43" s="1"/>
  <c r="J69" i="43" s="1"/>
  <c r="J70" i="43" s="1"/>
  <c r="J71" i="43" s="1"/>
  <c r="J72" i="43" s="1"/>
  <c r="J73" i="43" s="1"/>
  <c r="J74" i="43" s="1"/>
  <c r="J75" i="43" s="1"/>
  <c r="J76" i="43" s="1"/>
  <c r="J77" i="43" s="1"/>
  <c r="J78" i="43" s="1"/>
  <c r="J79" i="43" s="1"/>
  <c r="J80" i="43" s="1"/>
  <c r="J81" i="43" s="1"/>
  <c r="J82" i="43" s="1"/>
  <c r="J83" i="43" s="1"/>
  <c r="J84" i="43" s="1"/>
  <c r="J85" i="43" s="1"/>
  <c r="J86" i="43" s="1"/>
  <c r="J87" i="43" s="1"/>
  <c r="J88" i="43" s="1"/>
  <c r="J89" i="43" s="1"/>
  <c r="J90" i="43" s="1"/>
  <c r="J91" i="43" s="1"/>
  <c r="J92" i="43" s="1"/>
  <c r="J93" i="43" s="1"/>
  <c r="J94" i="43" s="1"/>
  <c r="J95" i="43" s="1"/>
  <c r="J96" i="43" s="1"/>
  <c r="J97" i="43" s="1"/>
  <c r="J98" i="43" s="1"/>
  <c r="J99" i="43" s="1"/>
  <c r="J100" i="43" s="1"/>
  <c r="J101" i="43" s="1"/>
  <c r="J102" i="43" s="1"/>
  <c r="J103" i="43" s="1"/>
  <c r="J104" i="43" s="1"/>
  <c r="J105" i="43" s="1"/>
  <c r="J106" i="43" s="1"/>
  <c r="J107" i="43" s="1"/>
  <c r="J108" i="43" s="1"/>
  <c r="J109" i="43" s="1"/>
  <c r="J110" i="43" s="1"/>
  <c r="J111" i="43" s="1"/>
  <c r="J112" i="43" s="1"/>
  <c r="J113" i="43" s="1"/>
  <c r="J114" i="43" s="1"/>
  <c r="J115" i="43" s="1"/>
  <c r="J116" i="43" s="1"/>
  <c r="J117" i="43" s="1"/>
  <c r="J118" i="43" s="1"/>
  <c r="J119" i="43" s="1"/>
  <c r="J120" i="43" s="1"/>
  <c r="J121" i="43" s="1"/>
  <c r="J122" i="43" s="1"/>
  <c r="J123" i="43" s="1"/>
  <c r="J124" i="43" s="1"/>
  <c r="J125" i="43" s="1"/>
  <c r="J126" i="43" s="1"/>
  <c r="J127" i="43" s="1"/>
  <c r="J128" i="43" s="1"/>
  <c r="J129" i="43" s="1"/>
  <c r="J130" i="43" s="1"/>
  <c r="J131" i="43" s="1"/>
  <c r="J132" i="43" s="1"/>
  <c r="J133" i="43" s="1"/>
  <c r="J134" i="43" s="1"/>
  <c r="J135" i="43" s="1"/>
  <c r="J136" i="43" s="1"/>
  <c r="J137" i="43" s="1"/>
  <c r="J138" i="43" s="1"/>
  <c r="J139" i="43" s="1"/>
  <c r="J140" i="43" s="1"/>
  <c r="J141" i="43" s="1"/>
  <c r="J142" i="43" s="1"/>
  <c r="J143" i="43" s="1"/>
  <c r="J144" i="43" s="1"/>
  <c r="J145" i="43" s="1"/>
  <c r="J146" i="43" s="1"/>
  <c r="J147" i="43" s="1"/>
  <c r="J148" i="43" s="1"/>
  <c r="J149" i="43" s="1"/>
  <c r="J150" i="43" s="1"/>
  <c r="J151" i="43" s="1"/>
  <c r="J152" i="43" s="1"/>
  <c r="J153" i="43" s="1"/>
  <c r="J154" i="43" s="1"/>
  <c r="J155" i="43" s="1"/>
  <c r="J156" i="43" s="1"/>
  <c r="J157" i="43" s="1"/>
  <c r="J158" i="43" s="1"/>
  <c r="J159" i="43" s="1"/>
  <c r="J160" i="43" s="1"/>
  <c r="J161" i="43" s="1"/>
  <c r="J162" i="43" s="1"/>
  <c r="J163" i="43" s="1"/>
  <c r="J164" i="43" s="1"/>
  <c r="J165" i="43" s="1"/>
  <c r="J166" i="43" s="1"/>
  <c r="J167" i="43" s="1"/>
  <c r="J168" i="43" s="1"/>
  <c r="J169" i="43" s="1"/>
  <c r="J170" i="43" s="1"/>
  <c r="J171" i="43" s="1"/>
  <c r="J172" i="43" s="1"/>
  <c r="J173" i="43" s="1"/>
  <c r="J174" i="43" s="1"/>
  <c r="J175" i="43" s="1"/>
  <c r="J176" i="43" s="1"/>
  <c r="J177" i="43" s="1"/>
  <c r="J178" i="43" s="1"/>
  <c r="J179" i="43" s="1"/>
  <c r="J180" i="43" s="1"/>
  <c r="J181" i="43" s="1"/>
  <c r="J182" i="43" s="1"/>
  <c r="J183" i="43" s="1"/>
  <c r="J184" i="43" s="1"/>
  <c r="J185" i="43" s="1"/>
  <c r="J186" i="43" s="1"/>
  <c r="J187" i="43" s="1"/>
  <c r="J188" i="43" s="1"/>
  <c r="J189" i="43" s="1"/>
  <c r="J190" i="43" s="1"/>
  <c r="J191" i="43" s="1"/>
  <c r="J192" i="43" s="1"/>
  <c r="J193" i="43" s="1"/>
  <c r="J194" i="43" s="1"/>
  <c r="J195" i="43" s="1"/>
  <c r="J196" i="43" s="1"/>
  <c r="J197" i="43" s="1"/>
  <c r="J198" i="43" s="1"/>
  <c r="J199" i="43" s="1"/>
  <c r="J200" i="43" s="1"/>
  <c r="J201" i="43" s="1"/>
  <c r="J202" i="43" s="1"/>
  <c r="J203" i="43" s="1"/>
  <c r="J204" i="43" s="1"/>
  <c r="J205" i="43" s="1"/>
  <c r="J206" i="43" s="1"/>
  <c r="J207" i="43" s="1"/>
  <c r="J208" i="43" s="1"/>
  <c r="J209" i="43" s="1"/>
  <c r="J210" i="43" s="1"/>
  <c r="J211" i="43" s="1"/>
  <c r="J212" i="43" s="1"/>
  <c r="J213" i="43" s="1"/>
  <c r="J214" i="43" s="1"/>
  <c r="J215" i="43" s="1"/>
  <c r="J216" i="43" s="1"/>
  <c r="J217" i="43" s="1"/>
  <c r="J218" i="43" s="1"/>
  <c r="J219" i="43" s="1"/>
  <c r="J220" i="43" s="1"/>
  <c r="J221" i="43" s="1"/>
  <c r="J222" i="43" s="1"/>
  <c r="J223" i="43" s="1"/>
  <c r="J224" i="43" s="1"/>
  <c r="J225" i="43" s="1"/>
  <c r="J226" i="43" s="1"/>
  <c r="J227" i="43" s="1"/>
  <c r="J228" i="43" s="1"/>
  <c r="J229" i="43" s="1"/>
  <c r="J230" i="43" s="1"/>
  <c r="J231" i="43" s="1"/>
  <c r="J232" i="43" s="1"/>
  <c r="J233" i="43" s="1"/>
  <c r="J234" i="43" s="1"/>
  <c r="J235" i="43" s="1"/>
  <c r="J236" i="43" s="1"/>
  <c r="J237" i="43" s="1"/>
  <c r="J238" i="43" s="1"/>
  <c r="J239" i="43" s="1"/>
  <c r="J240" i="43" s="1"/>
  <c r="J241" i="43" s="1"/>
  <c r="J242" i="43" s="1"/>
  <c r="J243" i="43" s="1"/>
  <c r="J244" i="43" s="1"/>
  <c r="J245" i="43" s="1"/>
  <c r="J246" i="43" s="1"/>
  <c r="J247" i="43" s="1"/>
  <c r="J248" i="43" s="1"/>
  <c r="J249" i="43" s="1"/>
  <c r="J250" i="43" s="1"/>
  <c r="J251" i="43" s="1"/>
  <c r="J252" i="43" s="1"/>
  <c r="J253" i="43" s="1"/>
  <c r="J254" i="43" s="1"/>
  <c r="J255" i="43" s="1"/>
  <c r="J256" i="43" s="1"/>
  <c r="J257" i="43" s="1"/>
  <c r="J258" i="43" s="1"/>
  <c r="J259" i="43" s="1"/>
  <c r="J260" i="43" s="1"/>
  <c r="J261" i="43" s="1"/>
  <c r="J262" i="43" s="1"/>
  <c r="J263" i="43" s="1"/>
  <c r="J264" i="43" s="1"/>
  <c r="J265" i="43" s="1"/>
  <c r="J266" i="43" s="1"/>
  <c r="J267" i="43" s="1"/>
  <c r="J268" i="43" s="1"/>
  <c r="J269" i="43" s="1"/>
  <c r="J270" i="43" s="1"/>
  <c r="J271" i="43" s="1"/>
  <c r="J272" i="43" s="1"/>
  <c r="J273" i="43" s="1"/>
  <c r="J274" i="43" s="1"/>
  <c r="J275" i="43" s="1"/>
  <c r="J276" i="43" s="1"/>
  <c r="J277" i="43" s="1"/>
  <c r="J278" i="43" s="1"/>
  <c r="J279" i="43" s="1"/>
  <c r="J280" i="43" s="1"/>
  <c r="J281" i="43" s="1"/>
  <c r="J282" i="43" s="1"/>
  <c r="J283" i="43" s="1"/>
  <c r="J284" i="43" s="1"/>
  <c r="J285" i="43" s="1"/>
  <c r="J286" i="43" s="1"/>
  <c r="J287" i="43" s="1"/>
  <c r="J288" i="43" s="1"/>
  <c r="J289" i="43" s="1"/>
  <c r="J290" i="43" s="1"/>
  <c r="J291" i="43" s="1"/>
  <c r="J292" i="43" s="1"/>
  <c r="J293" i="43" s="1"/>
  <c r="J294" i="43" s="1"/>
  <c r="J295" i="43" s="1"/>
  <c r="J296" i="43" s="1"/>
  <c r="J297" i="43" s="1"/>
  <c r="J298" i="43" s="1"/>
  <c r="J299" i="43" s="1"/>
  <c r="J300" i="43" s="1"/>
  <c r="J301" i="43" s="1"/>
  <c r="J302" i="43" s="1"/>
  <c r="J303" i="43" s="1"/>
  <c r="J304" i="43" s="1"/>
  <c r="J305" i="43" s="1"/>
  <c r="J306" i="43" s="1"/>
  <c r="J307" i="43" s="1"/>
  <c r="J308" i="43" s="1"/>
  <c r="J309" i="43" s="1"/>
  <c r="J310" i="43" s="1"/>
  <c r="J311" i="43" s="1"/>
  <c r="J312" i="43" s="1"/>
  <c r="J313" i="43" s="1"/>
  <c r="J314" i="43" s="1"/>
  <c r="J315" i="43" s="1"/>
  <c r="J316" i="43" s="1"/>
  <c r="J317" i="43" s="1"/>
  <c r="J318" i="43" s="1"/>
  <c r="J319" i="43" s="1"/>
  <c r="J320" i="43" s="1"/>
  <c r="J321" i="43" s="1"/>
  <c r="J322" i="43" s="1"/>
  <c r="J323" i="43" s="1"/>
  <c r="J324" i="43" s="1"/>
  <c r="J325" i="43" s="1"/>
  <c r="J326" i="43" s="1"/>
  <c r="J327" i="43" s="1"/>
  <c r="J328" i="43" s="1"/>
  <c r="J329" i="43" s="1"/>
  <c r="J330" i="43" s="1"/>
  <c r="J331" i="43" s="1"/>
  <c r="J332" i="43" s="1"/>
  <c r="J333" i="43" s="1"/>
  <c r="J334" i="43" s="1"/>
  <c r="J335" i="43" s="1"/>
  <c r="J336" i="43" s="1"/>
  <c r="J337" i="43" s="1"/>
  <c r="J338" i="43" s="1"/>
  <c r="J339" i="43" s="1"/>
  <c r="J340" i="43" s="1"/>
  <c r="J341" i="43" s="1"/>
  <c r="J342" i="43" s="1"/>
  <c r="J343" i="43" s="1"/>
  <c r="J344" i="43" s="1"/>
  <c r="J345" i="43" s="1"/>
  <c r="J346" i="43" s="1"/>
  <c r="J347" i="43" s="1"/>
  <c r="J348" i="43" s="1"/>
  <c r="J349" i="43" s="1"/>
  <c r="J350" i="43" s="1"/>
  <c r="J351" i="43" s="1"/>
  <c r="J352" i="43" s="1"/>
  <c r="J353" i="43" s="1"/>
  <c r="J354" i="43" s="1"/>
  <c r="J355" i="43" s="1"/>
  <c r="J356" i="43" s="1"/>
  <c r="J357" i="43" s="1"/>
  <c r="J358" i="43" s="1"/>
  <c r="J359" i="43" s="1"/>
  <c r="J360" i="43" s="1"/>
  <c r="J361" i="43" s="1"/>
  <c r="J362" i="43" s="1"/>
  <c r="J363" i="43" s="1"/>
  <c r="J364" i="43" s="1"/>
  <c r="J365" i="43" s="1"/>
  <c r="J366" i="43" s="1"/>
  <c r="J367" i="43" s="1"/>
  <c r="J368" i="43" s="1"/>
  <c r="J369" i="43" s="1"/>
  <c r="I6" i="43"/>
  <c r="I7" i="43" s="1"/>
  <c r="I8" i="43" s="1"/>
  <c r="I9" i="43" s="1"/>
  <c r="I10" i="43" s="1"/>
  <c r="I11" i="43" s="1"/>
  <c r="I12" i="43" s="1"/>
  <c r="I13" i="43" s="1"/>
  <c r="I14" i="43" s="1"/>
  <c r="I15" i="43" s="1"/>
  <c r="I16" i="43" s="1"/>
  <c r="I17" i="43" s="1"/>
  <c r="I18" i="43" s="1"/>
  <c r="I19" i="43" s="1"/>
  <c r="I20" i="43" s="1"/>
  <c r="I21" i="43" s="1"/>
  <c r="I22" i="43" s="1"/>
  <c r="I23" i="43" s="1"/>
  <c r="I24" i="43" s="1"/>
  <c r="I25" i="43" s="1"/>
  <c r="I26" i="43" s="1"/>
  <c r="I27" i="43" s="1"/>
  <c r="I28" i="43" s="1"/>
  <c r="I29" i="43" s="1"/>
  <c r="I30" i="43" s="1"/>
  <c r="I31" i="43" s="1"/>
  <c r="I32" i="43" s="1"/>
  <c r="I33" i="43" s="1"/>
  <c r="I34" i="43" s="1"/>
  <c r="I35" i="43" s="1"/>
  <c r="O5" i="43"/>
  <c r="M5" i="43"/>
  <c r="D5" i="43"/>
  <c r="D7" i="43" s="1"/>
  <c r="O369" i="42"/>
  <c r="M369" i="42"/>
  <c r="O368" i="42"/>
  <c r="M368" i="42"/>
  <c r="O367" i="42"/>
  <c r="M367" i="42"/>
  <c r="O366" i="42"/>
  <c r="P366" i="42" s="1"/>
  <c r="M366" i="42"/>
  <c r="O365" i="42"/>
  <c r="P365" i="42" s="1"/>
  <c r="M365" i="42"/>
  <c r="O364" i="42"/>
  <c r="M364" i="42"/>
  <c r="O363" i="42"/>
  <c r="M363" i="42"/>
  <c r="O362" i="42"/>
  <c r="P362" i="42" s="1"/>
  <c r="M362" i="42"/>
  <c r="O361" i="42"/>
  <c r="P361" i="42" s="1"/>
  <c r="M361" i="42"/>
  <c r="O360" i="42"/>
  <c r="P360" i="42" s="1"/>
  <c r="M360" i="42"/>
  <c r="O359" i="42"/>
  <c r="M359" i="42"/>
  <c r="O358" i="42"/>
  <c r="M358" i="42"/>
  <c r="O357" i="42"/>
  <c r="P357" i="42" s="1"/>
  <c r="M357" i="42"/>
  <c r="O356" i="42"/>
  <c r="M356" i="42"/>
  <c r="O355" i="42"/>
  <c r="M355" i="42"/>
  <c r="O354" i="42"/>
  <c r="P354" i="42" s="1"/>
  <c r="M354" i="42"/>
  <c r="O353" i="42"/>
  <c r="M353" i="42"/>
  <c r="O352" i="42"/>
  <c r="M352" i="42"/>
  <c r="O351" i="42"/>
  <c r="M351" i="42"/>
  <c r="O350" i="42"/>
  <c r="M350" i="42"/>
  <c r="O349" i="42"/>
  <c r="P349" i="42" s="1"/>
  <c r="M349" i="42"/>
  <c r="O348" i="42"/>
  <c r="M348" i="42"/>
  <c r="O347" i="42"/>
  <c r="M347" i="42"/>
  <c r="O346" i="42"/>
  <c r="P346" i="42" s="1"/>
  <c r="M346" i="42"/>
  <c r="O345" i="42"/>
  <c r="P345" i="42" s="1"/>
  <c r="M345" i="42"/>
  <c r="O344" i="42"/>
  <c r="P344" i="42" s="1"/>
  <c r="M344" i="42"/>
  <c r="I344" i="42"/>
  <c r="I345" i="42" s="1"/>
  <c r="I346" i="42" s="1"/>
  <c r="I347" i="42" s="1"/>
  <c r="I348" i="42" s="1"/>
  <c r="I349" i="42" s="1"/>
  <c r="I350" i="42" s="1"/>
  <c r="I351" i="42" s="1"/>
  <c r="I352" i="42" s="1"/>
  <c r="I353" i="42" s="1"/>
  <c r="I354" i="42" s="1"/>
  <c r="I355" i="42" s="1"/>
  <c r="I356" i="42" s="1"/>
  <c r="I357" i="42" s="1"/>
  <c r="I358" i="42" s="1"/>
  <c r="I359" i="42" s="1"/>
  <c r="I360" i="42" s="1"/>
  <c r="I361" i="42" s="1"/>
  <c r="I362" i="42" s="1"/>
  <c r="I363" i="42" s="1"/>
  <c r="I364" i="42" s="1"/>
  <c r="I365" i="42" s="1"/>
  <c r="I366" i="42" s="1"/>
  <c r="I367" i="42" s="1"/>
  <c r="I368" i="42" s="1"/>
  <c r="I369" i="42" s="1"/>
  <c r="O343" i="42"/>
  <c r="M343" i="42"/>
  <c r="O342" i="42"/>
  <c r="M342" i="42"/>
  <c r="O341" i="42"/>
  <c r="P341" i="42" s="1"/>
  <c r="M341" i="42"/>
  <c r="O340" i="42"/>
  <c r="P340" i="42" s="1"/>
  <c r="S340" i="42" s="1"/>
  <c r="AL340" i="13" s="1"/>
  <c r="M340" i="42"/>
  <c r="I340" i="42"/>
  <c r="I341" i="42" s="1"/>
  <c r="I342" i="42" s="1"/>
  <c r="I343" i="42" s="1"/>
  <c r="O339" i="42"/>
  <c r="M339" i="42"/>
  <c r="O338" i="42"/>
  <c r="P338" i="42" s="1"/>
  <c r="M338" i="42"/>
  <c r="O337" i="42"/>
  <c r="M337" i="42"/>
  <c r="O336" i="42"/>
  <c r="M336" i="42"/>
  <c r="O335" i="42"/>
  <c r="M335" i="42"/>
  <c r="O334" i="42"/>
  <c r="P334" i="42" s="1"/>
  <c r="M334" i="42"/>
  <c r="O333" i="42"/>
  <c r="P333" i="42" s="1"/>
  <c r="M333" i="42"/>
  <c r="O332" i="42"/>
  <c r="M332" i="42"/>
  <c r="O331" i="42"/>
  <c r="P331" i="42" s="1"/>
  <c r="M331" i="42"/>
  <c r="O330" i="42"/>
  <c r="P330" i="42" s="1"/>
  <c r="M330" i="42"/>
  <c r="O329" i="42"/>
  <c r="M329" i="42"/>
  <c r="O328" i="42"/>
  <c r="M328" i="42"/>
  <c r="O327" i="42"/>
  <c r="P327" i="42" s="1"/>
  <c r="M327" i="42"/>
  <c r="O326" i="42"/>
  <c r="M326" i="42"/>
  <c r="O325" i="42"/>
  <c r="M325" i="42"/>
  <c r="O324" i="42"/>
  <c r="M324" i="42"/>
  <c r="O323" i="42"/>
  <c r="P323" i="42" s="1"/>
  <c r="M323" i="42"/>
  <c r="O322" i="42"/>
  <c r="P322" i="42" s="1"/>
  <c r="M322" i="42"/>
  <c r="O321" i="42"/>
  <c r="M321" i="42"/>
  <c r="O320" i="42"/>
  <c r="M320" i="42"/>
  <c r="O319" i="42"/>
  <c r="M319" i="42"/>
  <c r="O318" i="42"/>
  <c r="P318" i="42" s="1"/>
  <c r="M318" i="42"/>
  <c r="O317" i="42"/>
  <c r="P317" i="42" s="1"/>
  <c r="M317" i="42"/>
  <c r="O316" i="42"/>
  <c r="M316" i="42"/>
  <c r="O315" i="42"/>
  <c r="M315" i="42"/>
  <c r="O314" i="42"/>
  <c r="P314" i="42" s="1"/>
  <c r="M314" i="42"/>
  <c r="O313" i="42"/>
  <c r="P313" i="42" s="1"/>
  <c r="S313" i="42" s="1"/>
  <c r="AL313" i="13" s="1"/>
  <c r="M313" i="42"/>
  <c r="I313" i="42"/>
  <c r="I314" i="42" s="1"/>
  <c r="I315" i="42" s="1"/>
  <c r="I316" i="42" s="1"/>
  <c r="I317" i="42" s="1"/>
  <c r="I318" i="42" s="1"/>
  <c r="I319" i="42" s="1"/>
  <c r="I320" i="42" s="1"/>
  <c r="I321" i="42" s="1"/>
  <c r="I322" i="42" s="1"/>
  <c r="I323" i="42" s="1"/>
  <c r="I324" i="42" s="1"/>
  <c r="I325" i="42" s="1"/>
  <c r="I326" i="42" s="1"/>
  <c r="I327" i="42" s="1"/>
  <c r="I328" i="42" s="1"/>
  <c r="I329" i="42" s="1"/>
  <c r="I330" i="42" s="1"/>
  <c r="I331" i="42" s="1"/>
  <c r="I332" i="42" s="1"/>
  <c r="I333" i="42" s="1"/>
  <c r="I334" i="42" s="1"/>
  <c r="I335" i="42" s="1"/>
  <c r="I336" i="42" s="1"/>
  <c r="I337" i="42" s="1"/>
  <c r="I338" i="42" s="1"/>
  <c r="O312" i="42"/>
  <c r="P312" i="42" s="1"/>
  <c r="M312" i="42"/>
  <c r="O311" i="42"/>
  <c r="P311" i="42" s="1"/>
  <c r="M311" i="42"/>
  <c r="I311" i="42"/>
  <c r="I312" i="42" s="1"/>
  <c r="O310" i="42"/>
  <c r="M310" i="42"/>
  <c r="I310" i="42"/>
  <c r="O309" i="42"/>
  <c r="M309" i="42"/>
  <c r="O308" i="42"/>
  <c r="M308" i="42"/>
  <c r="O307" i="42"/>
  <c r="P307" i="42" s="1"/>
  <c r="M307" i="42"/>
  <c r="O306" i="42"/>
  <c r="M306" i="42"/>
  <c r="O305" i="42"/>
  <c r="P305" i="42" s="1"/>
  <c r="M305" i="42"/>
  <c r="O304" i="42"/>
  <c r="P304" i="42" s="1"/>
  <c r="M304" i="42"/>
  <c r="O303" i="42"/>
  <c r="P303" i="42" s="1"/>
  <c r="M303" i="42"/>
  <c r="O302" i="42"/>
  <c r="M302" i="42"/>
  <c r="O301" i="42"/>
  <c r="P301" i="42" s="1"/>
  <c r="S301" i="42" s="1"/>
  <c r="AL301" i="13" s="1"/>
  <c r="M301" i="42"/>
  <c r="O300" i="42"/>
  <c r="M300" i="42"/>
  <c r="O299" i="42"/>
  <c r="M299" i="42"/>
  <c r="O298" i="42"/>
  <c r="P298" i="42" s="1"/>
  <c r="M298" i="42"/>
  <c r="O297" i="42"/>
  <c r="P297" i="42" s="1"/>
  <c r="M297" i="42"/>
  <c r="O296" i="42"/>
  <c r="M296" i="42"/>
  <c r="O295" i="42"/>
  <c r="M295" i="42"/>
  <c r="O294" i="42"/>
  <c r="P294" i="42" s="1"/>
  <c r="M294" i="42"/>
  <c r="O293" i="42"/>
  <c r="M293" i="42"/>
  <c r="O292" i="42"/>
  <c r="P292" i="42" s="1"/>
  <c r="M292" i="42"/>
  <c r="I292" i="42"/>
  <c r="I293" i="42" s="1"/>
  <c r="I294" i="42" s="1"/>
  <c r="I295" i="42" s="1"/>
  <c r="I296" i="42" s="1"/>
  <c r="I297" i="42" s="1"/>
  <c r="I298" i="42" s="1"/>
  <c r="I299" i="42" s="1"/>
  <c r="I300" i="42" s="1"/>
  <c r="I301" i="42" s="1"/>
  <c r="I302" i="42" s="1"/>
  <c r="I303" i="42" s="1"/>
  <c r="I304" i="42" s="1"/>
  <c r="I305" i="42" s="1"/>
  <c r="I306" i="42" s="1"/>
  <c r="I307" i="42" s="1"/>
  <c r="I308" i="42" s="1"/>
  <c r="O291" i="42"/>
  <c r="M291" i="42"/>
  <c r="O290" i="42"/>
  <c r="P290" i="42" s="1"/>
  <c r="S290" i="42" s="1"/>
  <c r="AL290" i="13" s="1"/>
  <c r="M290" i="42"/>
  <c r="O289" i="42"/>
  <c r="P289" i="42" s="1"/>
  <c r="S289" i="42" s="1"/>
  <c r="AL289" i="13" s="1"/>
  <c r="M289" i="42"/>
  <c r="O288" i="42"/>
  <c r="M288" i="42"/>
  <c r="O287" i="42"/>
  <c r="M287" i="42"/>
  <c r="O286" i="42"/>
  <c r="P286" i="42" s="1"/>
  <c r="M286" i="42"/>
  <c r="O285" i="42"/>
  <c r="P285" i="42" s="1"/>
  <c r="S285" i="42" s="1"/>
  <c r="AL285" i="13" s="1"/>
  <c r="M285" i="42"/>
  <c r="O284" i="42"/>
  <c r="M284" i="42"/>
  <c r="O283" i="42"/>
  <c r="M283" i="42"/>
  <c r="O282" i="42"/>
  <c r="P282" i="42" s="1"/>
  <c r="M282" i="42"/>
  <c r="O281" i="42"/>
  <c r="P281" i="42" s="1"/>
  <c r="S281" i="42" s="1"/>
  <c r="AL281" i="13" s="1"/>
  <c r="M281" i="42"/>
  <c r="O280" i="42"/>
  <c r="M280" i="42"/>
  <c r="I280" i="42"/>
  <c r="I281" i="42" s="1"/>
  <c r="I282" i="42" s="1"/>
  <c r="I283" i="42" s="1"/>
  <c r="I284" i="42" s="1"/>
  <c r="I285" i="42" s="1"/>
  <c r="I286" i="42" s="1"/>
  <c r="I287" i="42" s="1"/>
  <c r="I288" i="42" s="1"/>
  <c r="I289" i="42" s="1"/>
  <c r="I290" i="42" s="1"/>
  <c r="I291" i="42" s="1"/>
  <c r="O279" i="42"/>
  <c r="M279" i="42"/>
  <c r="I279" i="42"/>
  <c r="O278" i="42"/>
  <c r="P278" i="42" s="1"/>
  <c r="M278" i="42"/>
  <c r="O277" i="42"/>
  <c r="P277" i="42" s="1"/>
  <c r="M277" i="42"/>
  <c r="O276" i="42"/>
  <c r="M276" i="42"/>
  <c r="O275" i="42"/>
  <c r="P275" i="42" s="1"/>
  <c r="S275" i="42" s="1"/>
  <c r="AL275" i="13" s="1"/>
  <c r="M275" i="42"/>
  <c r="O274" i="42"/>
  <c r="M274" i="42"/>
  <c r="O273" i="42"/>
  <c r="M273" i="42"/>
  <c r="O272" i="42"/>
  <c r="M272" i="42"/>
  <c r="O271" i="42"/>
  <c r="P271" i="42" s="1"/>
  <c r="M271" i="42"/>
  <c r="O270" i="42"/>
  <c r="M270" i="42"/>
  <c r="O269" i="42"/>
  <c r="M269" i="42"/>
  <c r="O268" i="42"/>
  <c r="M268" i="42"/>
  <c r="O267" i="42"/>
  <c r="P267" i="42" s="1"/>
  <c r="M267" i="42"/>
  <c r="O266" i="42"/>
  <c r="M266" i="42"/>
  <c r="O265" i="42"/>
  <c r="M265" i="42"/>
  <c r="O264" i="42"/>
  <c r="M264" i="42"/>
  <c r="P263" i="42"/>
  <c r="O263" i="42"/>
  <c r="M263" i="42"/>
  <c r="R263" i="42" s="1"/>
  <c r="K263" i="13" s="1"/>
  <c r="O262" i="42"/>
  <c r="P262" i="42" s="1"/>
  <c r="S262" i="42" s="1"/>
  <c r="AL262" i="13" s="1"/>
  <c r="M262" i="42"/>
  <c r="O261" i="42"/>
  <c r="M261" i="42"/>
  <c r="I261" i="42"/>
  <c r="I262" i="42" s="1"/>
  <c r="I263" i="42" s="1"/>
  <c r="I264" i="42" s="1"/>
  <c r="I265" i="42" s="1"/>
  <c r="I266" i="42" s="1"/>
  <c r="I267" i="42" s="1"/>
  <c r="I268" i="42" s="1"/>
  <c r="I269" i="42" s="1"/>
  <c r="I270" i="42" s="1"/>
  <c r="I271" i="42" s="1"/>
  <c r="I272" i="42" s="1"/>
  <c r="I273" i="42" s="1"/>
  <c r="I274" i="42" s="1"/>
  <c r="I275" i="42" s="1"/>
  <c r="I276" i="42" s="1"/>
  <c r="I277" i="42" s="1"/>
  <c r="O260" i="42"/>
  <c r="M260" i="42"/>
  <c r="O259" i="42"/>
  <c r="P259" i="42" s="1"/>
  <c r="M259" i="42"/>
  <c r="O258" i="42"/>
  <c r="M258" i="42"/>
  <c r="O257" i="42"/>
  <c r="M257" i="42"/>
  <c r="O256" i="42"/>
  <c r="M256" i="42"/>
  <c r="O255" i="42"/>
  <c r="P255" i="42" s="1"/>
  <c r="M255" i="42"/>
  <c r="O254" i="42"/>
  <c r="P254" i="42" s="1"/>
  <c r="M254" i="42"/>
  <c r="O253" i="42"/>
  <c r="M253" i="42"/>
  <c r="O252" i="42"/>
  <c r="M252" i="42"/>
  <c r="O251" i="42"/>
  <c r="P251" i="42" s="1"/>
  <c r="M251" i="42"/>
  <c r="O250" i="42"/>
  <c r="M250" i="42"/>
  <c r="O249" i="42"/>
  <c r="M249" i="42"/>
  <c r="I249" i="42"/>
  <c r="I250" i="42" s="1"/>
  <c r="I251" i="42" s="1"/>
  <c r="I252" i="42" s="1"/>
  <c r="I253" i="42" s="1"/>
  <c r="I254" i="42" s="1"/>
  <c r="I255" i="42" s="1"/>
  <c r="I256" i="42" s="1"/>
  <c r="I257" i="42" s="1"/>
  <c r="I258" i="42" s="1"/>
  <c r="I259" i="42" s="1"/>
  <c r="I260" i="42" s="1"/>
  <c r="O248" i="42"/>
  <c r="M248" i="42"/>
  <c r="O247" i="42"/>
  <c r="P247" i="42" s="1"/>
  <c r="M247" i="42"/>
  <c r="O246" i="42"/>
  <c r="M246" i="42"/>
  <c r="O245" i="42"/>
  <c r="M245" i="42"/>
  <c r="O244" i="42"/>
  <c r="P244" i="42" s="1"/>
  <c r="M244" i="42"/>
  <c r="O243" i="42"/>
  <c r="P243" i="42" s="1"/>
  <c r="M243" i="42"/>
  <c r="O242" i="42"/>
  <c r="P242" i="42" s="1"/>
  <c r="M242" i="42"/>
  <c r="I242" i="42"/>
  <c r="I243" i="42" s="1"/>
  <c r="I244" i="42" s="1"/>
  <c r="I245" i="42" s="1"/>
  <c r="I246" i="42" s="1"/>
  <c r="I247" i="42" s="1"/>
  <c r="O241" i="42"/>
  <c r="M241" i="42"/>
  <c r="O240" i="42"/>
  <c r="P240" i="42" s="1"/>
  <c r="M240" i="42"/>
  <c r="O239" i="42"/>
  <c r="P239" i="42" s="1"/>
  <c r="M239" i="42"/>
  <c r="O238" i="42"/>
  <c r="M238" i="42"/>
  <c r="O237" i="42"/>
  <c r="M237" i="42"/>
  <c r="O236" i="42"/>
  <c r="P236" i="42" s="1"/>
  <c r="M236" i="42"/>
  <c r="O235" i="42"/>
  <c r="M235" i="42"/>
  <c r="O234" i="42"/>
  <c r="M234" i="42"/>
  <c r="O233" i="42"/>
  <c r="M233" i="42"/>
  <c r="O232" i="42"/>
  <c r="P232" i="42" s="1"/>
  <c r="M232" i="42"/>
  <c r="O231" i="42"/>
  <c r="M231" i="42"/>
  <c r="O230" i="42"/>
  <c r="P230" i="42" s="1"/>
  <c r="M230" i="42"/>
  <c r="O229" i="42"/>
  <c r="P229" i="42" s="1"/>
  <c r="M229" i="42"/>
  <c r="O228" i="42"/>
  <c r="P228" i="42" s="1"/>
  <c r="M228" i="42"/>
  <c r="O227" i="42"/>
  <c r="M227" i="42"/>
  <c r="O226" i="42"/>
  <c r="M226" i="42"/>
  <c r="O225" i="42"/>
  <c r="P225" i="42" s="1"/>
  <c r="M225" i="42"/>
  <c r="O224" i="42"/>
  <c r="P224" i="42" s="1"/>
  <c r="M224" i="42"/>
  <c r="O223" i="42"/>
  <c r="M223" i="42"/>
  <c r="O222" i="42"/>
  <c r="M222" i="42"/>
  <c r="O221" i="42"/>
  <c r="M221" i="42"/>
  <c r="O220" i="42"/>
  <c r="P220" i="42" s="1"/>
  <c r="M220" i="42"/>
  <c r="O219" i="42"/>
  <c r="M219" i="42"/>
  <c r="O218" i="42"/>
  <c r="P218" i="42" s="1"/>
  <c r="S218" i="42" s="1"/>
  <c r="AL218" i="13" s="1"/>
  <c r="M218" i="42"/>
  <c r="I218" i="42"/>
  <c r="I219" i="42" s="1"/>
  <c r="I220" i="42" s="1"/>
  <c r="I221" i="42" s="1"/>
  <c r="I222" i="42" s="1"/>
  <c r="I223" i="42" s="1"/>
  <c r="I224" i="42" s="1"/>
  <c r="I225" i="42" s="1"/>
  <c r="I226" i="42" s="1"/>
  <c r="I227" i="42" s="1"/>
  <c r="I228" i="42" s="1"/>
  <c r="I229" i="42" s="1"/>
  <c r="I230" i="42" s="1"/>
  <c r="I231" i="42" s="1"/>
  <c r="I232" i="42" s="1"/>
  <c r="I233" i="42" s="1"/>
  <c r="I234" i="42" s="1"/>
  <c r="I235" i="42" s="1"/>
  <c r="I236" i="42" s="1"/>
  <c r="I237" i="42" s="1"/>
  <c r="I238" i="42" s="1"/>
  <c r="I239" i="42" s="1"/>
  <c r="I240" i="42" s="1"/>
  <c r="I241" i="42" s="1"/>
  <c r="O217" i="42"/>
  <c r="P217" i="42" s="1"/>
  <c r="M217" i="42"/>
  <c r="S217" i="42" s="1"/>
  <c r="AL217" i="13" s="1"/>
  <c r="O216" i="42"/>
  <c r="M216" i="42"/>
  <c r="O215" i="42"/>
  <c r="P215" i="42" s="1"/>
  <c r="M215" i="42"/>
  <c r="O214" i="42"/>
  <c r="P214" i="42" s="1"/>
  <c r="M214" i="42"/>
  <c r="O213" i="42"/>
  <c r="P213" i="42" s="1"/>
  <c r="M213" i="42"/>
  <c r="O212" i="42"/>
  <c r="M212" i="42"/>
  <c r="O211" i="42"/>
  <c r="P211" i="42" s="1"/>
  <c r="M211" i="42"/>
  <c r="O210" i="42"/>
  <c r="P210" i="42" s="1"/>
  <c r="M210" i="42"/>
  <c r="O209" i="42"/>
  <c r="P209" i="42" s="1"/>
  <c r="M209" i="42"/>
  <c r="O208" i="42"/>
  <c r="M208" i="42"/>
  <c r="O207" i="42"/>
  <c r="P207" i="42" s="1"/>
  <c r="M207" i="42"/>
  <c r="O206" i="42"/>
  <c r="P206" i="42" s="1"/>
  <c r="M206" i="42"/>
  <c r="O205" i="42"/>
  <c r="M205" i="42"/>
  <c r="O204" i="42"/>
  <c r="M204" i="42"/>
  <c r="O203" i="42"/>
  <c r="P203" i="42" s="1"/>
  <c r="M203" i="42"/>
  <c r="O202" i="42"/>
  <c r="P202" i="42" s="1"/>
  <c r="M202" i="42"/>
  <c r="O201" i="42"/>
  <c r="M201" i="42"/>
  <c r="O200" i="42"/>
  <c r="M200" i="42"/>
  <c r="O199" i="42"/>
  <c r="P199" i="42" s="1"/>
  <c r="M199" i="42"/>
  <c r="O198" i="42"/>
  <c r="P198" i="42" s="1"/>
  <c r="M198" i="42"/>
  <c r="O197" i="42"/>
  <c r="P197" i="42" s="1"/>
  <c r="M197" i="42"/>
  <c r="O196" i="42"/>
  <c r="M196" i="42"/>
  <c r="O195" i="42"/>
  <c r="P195" i="42" s="1"/>
  <c r="M195" i="42"/>
  <c r="O194" i="42"/>
  <c r="P194" i="42" s="1"/>
  <c r="M194" i="42"/>
  <c r="O193" i="42"/>
  <c r="P193" i="42" s="1"/>
  <c r="M193" i="42"/>
  <c r="O192" i="42"/>
  <c r="M192" i="42"/>
  <c r="O191" i="42"/>
  <c r="P191" i="42" s="1"/>
  <c r="M191" i="42"/>
  <c r="O190" i="42"/>
  <c r="P190" i="42" s="1"/>
  <c r="M190" i="42"/>
  <c r="O189" i="42"/>
  <c r="M189" i="42"/>
  <c r="I189" i="42"/>
  <c r="I190" i="42" s="1"/>
  <c r="I191" i="42" s="1"/>
  <c r="I192" i="42" s="1"/>
  <c r="I193" i="42" s="1"/>
  <c r="I194" i="42" s="1"/>
  <c r="I195" i="42" s="1"/>
  <c r="I196" i="42" s="1"/>
  <c r="I197" i="42" s="1"/>
  <c r="I198" i="42" s="1"/>
  <c r="I199" i="42" s="1"/>
  <c r="I200" i="42" s="1"/>
  <c r="I201" i="42" s="1"/>
  <c r="I202" i="42" s="1"/>
  <c r="I203" i="42" s="1"/>
  <c r="I204" i="42" s="1"/>
  <c r="I205" i="42" s="1"/>
  <c r="I206" i="42" s="1"/>
  <c r="I207" i="42" s="1"/>
  <c r="I208" i="42" s="1"/>
  <c r="I209" i="42" s="1"/>
  <c r="I210" i="42" s="1"/>
  <c r="I211" i="42" s="1"/>
  <c r="I212" i="42" s="1"/>
  <c r="I213" i="42" s="1"/>
  <c r="I214" i="42" s="1"/>
  <c r="I215" i="42" s="1"/>
  <c r="I216" i="42" s="1"/>
  <c r="O188" i="42"/>
  <c r="M188" i="42"/>
  <c r="I188" i="42"/>
  <c r="O187" i="42"/>
  <c r="P187" i="42" s="1"/>
  <c r="M187" i="42"/>
  <c r="I187" i="42"/>
  <c r="O186" i="42"/>
  <c r="P186" i="42" s="1"/>
  <c r="M186" i="42"/>
  <c r="O185" i="42"/>
  <c r="M185" i="42"/>
  <c r="O184" i="42"/>
  <c r="P184" i="42" s="1"/>
  <c r="S184" i="42" s="1"/>
  <c r="AL184" i="13" s="1"/>
  <c r="M184" i="42"/>
  <c r="O183" i="42"/>
  <c r="P183" i="42" s="1"/>
  <c r="M183" i="42"/>
  <c r="O182" i="42"/>
  <c r="P182" i="42" s="1"/>
  <c r="M182" i="42"/>
  <c r="O181" i="42"/>
  <c r="M181" i="42"/>
  <c r="O180" i="42"/>
  <c r="P180" i="42" s="1"/>
  <c r="M180" i="42"/>
  <c r="O179" i="42"/>
  <c r="P179" i="42" s="1"/>
  <c r="M179" i="42"/>
  <c r="O178" i="42"/>
  <c r="M178" i="42"/>
  <c r="O177" i="42"/>
  <c r="M177" i="42"/>
  <c r="O176" i="42"/>
  <c r="P176" i="42" s="1"/>
  <c r="M176" i="42"/>
  <c r="O175" i="42"/>
  <c r="P175" i="42" s="1"/>
  <c r="M175" i="42"/>
  <c r="O174" i="42"/>
  <c r="M174" i="42"/>
  <c r="O173" i="42"/>
  <c r="M173" i="42"/>
  <c r="O172" i="42"/>
  <c r="P172" i="42" s="1"/>
  <c r="M172" i="42"/>
  <c r="O171" i="42"/>
  <c r="M171" i="42"/>
  <c r="O170" i="42"/>
  <c r="P170" i="42" s="1"/>
  <c r="M170" i="42"/>
  <c r="O169" i="42"/>
  <c r="M169" i="42"/>
  <c r="O168" i="42"/>
  <c r="P168" i="42" s="1"/>
  <c r="M168" i="42"/>
  <c r="O167" i="42"/>
  <c r="P167" i="42" s="1"/>
  <c r="S167" i="42" s="1"/>
  <c r="AL167" i="13" s="1"/>
  <c r="M167" i="42"/>
  <c r="O166" i="42"/>
  <c r="P166" i="42" s="1"/>
  <c r="M166" i="42"/>
  <c r="O165" i="42"/>
  <c r="M165" i="42"/>
  <c r="O164" i="42"/>
  <c r="P164" i="42" s="1"/>
  <c r="M164" i="42"/>
  <c r="O163" i="42"/>
  <c r="P163" i="42" s="1"/>
  <c r="M163" i="42"/>
  <c r="O162" i="42"/>
  <c r="M162" i="42"/>
  <c r="O161" i="42"/>
  <c r="M161" i="42"/>
  <c r="O160" i="42"/>
  <c r="P160" i="42" s="1"/>
  <c r="M160" i="42"/>
  <c r="P159" i="42"/>
  <c r="S159" i="42" s="1"/>
  <c r="AL159" i="13" s="1"/>
  <c r="O159" i="42"/>
  <c r="M159" i="42"/>
  <c r="O158" i="42"/>
  <c r="M158" i="42"/>
  <c r="I158" i="42"/>
  <c r="I159" i="42" s="1"/>
  <c r="I160" i="42" s="1"/>
  <c r="I161" i="42" s="1"/>
  <c r="I162" i="42" s="1"/>
  <c r="I163" i="42" s="1"/>
  <c r="I164" i="42" s="1"/>
  <c r="I165" i="42" s="1"/>
  <c r="I166" i="42" s="1"/>
  <c r="I167" i="42" s="1"/>
  <c r="I168" i="42" s="1"/>
  <c r="I169" i="42" s="1"/>
  <c r="I170" i="42" s="1"/>
  <c r="I171" i="42" s="1"/>
  <c r="I172" i="42" s="1"/>
  <c r="I173" i="42" s="1"/>
  <c r="I174" i="42" s="1"/>
  <c r="I175" i="42" s="1"/>
  <c r="I176" i="42" s="1"/>
  <c r="I177" i="42" s="1"/>
  <c r="I178" i="42" s="1"/>
  <c r="I179" i="42" s="1"/>
  <c r="I180" i="42" s="1"/>
  <c r="I181" i="42" s="1"/>
  <c r="I182" i="42" s="1"/>
  <c r="I183" i="42" s="1"/>
  <c r="I184" i="42" s="1"/>
  <c r="I185" i="42" s="1"/>
  <c r="O157" i="42"/>
  <c r="M157" i="42"/>
  <c r="I157" i="42"/>
  <c r="O156" i="42"/>
  <c r="M156" i="42"/>
  <c r="O155" i="42"/>
  <c r="M155" i="42"/>
  <c r="O154" i="42"/>
  <c r="M154" i="42"/>
  <c r="O153" i="42"/>
  <c r="M153" i="42"/>
  <c r="O152" i="42"/>
  <c r="P152" i="42" s="1"/>
  <c r="M152" i="42"/>
  <c r="O151" i="42"/>
  <c r="M151" i="42"/>
  <c r="O150" i="42"/>
  <c r="M150" i="42"/>
  <c r="O149" i="42"/>
  <c r="P149" i="42" s="1"/>
  <c r="M149" i="42"/>
  <c r="O148" i="42"/>
  <c r="P148" i="42" s="1"/>
  <c r="M148" i="42"/>
  <c r="O147" i="42"/>
  <c r="M147" i="42"/>
  <c r="O146" i="42"/>
  <c r="M146" i="42"/>
  <c r="O145" i="42"/>
  <c r="M145" i="42"/>
  <c r="O144" i="42"/>
  <c r="M144" i="42"/>
  <c r="O143" i="42"/>
  <c r="M143" i="42"/>
  <c r="O142" i="42"/>
  <c r="M142" i="42"/>
  <c r="O141" i="42"/>
  <c r="P141" i="42" s="1"/>
  <c r="M141" i="42"/>
  <c r="O140" i="42"/>
  <c r="P140" i="42" s="1"/>
  <c r="M140" i="42"/>
  <c r="O139" i="42"/>
  <c r="M139" i="42"/>
  <c r="O138" i="42"/>
  <c r="M138" i="42"/>
  <c r="O137" i="42"/>
  <c r="P137" i="42" s="1"/>
  <c r="M137" i="42"/>
  <c r="O136" i="42"/>
  <c r="P136" i="42" s="1"/>
  <c r="M136" i="42"/>
  <c r="R136" i="42" s="1"/>
  <c r="K136" i="13" s="1"/>
  <c r="O135" i="42"/>
  <c r="M135" i="42"/>
  <c r="O134" i="42"/>
  <c r="M134" i="42"/>
  <c r="O133" i="42"/>
  <c r="P133" i="42" s="1"/>
  <c r="M133" i="42"/>
  <c r="O132" i="42"/>
  <c r="P132" i="42" s="1"/>
  <c r="M132" i="42"/>
  <c r="O131" i="42"/>
  <c r="M131" i="42"/>
  <c r="O130" i="42"/>
  <c r="M130" i="42"/>
  <c r="O129" i="42"/>
  <c r="P129" i="42" s="1"/>
  <c r="M129" i="42"/>
  <c r="O128" i="42"/>
  <c r="P128" i="42" s="1"/>
  <c r="M128" i="42"/>
  <c r="O127" i="42"/>
  <c r="R127" i="42" s="1"/>
  <c r="K127" i="13" s="1"/>
  <c r="M127" i="42"/>
  <c r="I127" i="42"/>
  <c r="I128" i="42" s="1"/>
  <c r="I129" i="42" s="1"/>
  <c r="I130" i="42" s="1"/>
  <c r="I131" i="42" s="1"/>
  <c r="I132" i="42" s="1"/>
  <c r="I133" i="42" s="1"/>
  <c r="I134" i="42" s="1"/>
  <c r="I135" i="42" s="1"/>
  <c r="I136" i="42" s="1"/>
  <c r="I137" i="42" s="1"/>
  <c r="I138" i="42" s="1"/>
  <c r="I139" i="42" s="1"/>
  <c r="I140" i="42" s="1"/>
  <c r="I141" i="42" s="1"/>
  <c r="I142" i="42" s="1"/>
  <c r="I143" i="42" s="1"/>
  <c r="I144" i="42" s="1"/>
  <c r="I145" i="42" s="1"/>
  <c r="I146" i="42" s="1"/>
  <c r="I147" i="42" s="1"/>
  <c r="I148" i="42" s="1"/>
  <c r="I149" i="42" s="1"/>
  <c r="I150" i="42" s="1"/>
  <c r="I151" i="42" s="1"/>
  <c r="I152" i="42" s="1"/>
  <c r="I153" i="42" s="1"/>
  <c r="I154" i="42" s="1"/>
  <c r="I155" i="42" s="1"/>
  <c r="O126" i="42"/>
  <c r="M126" i="42"/>
  <c r="I126" i="42"/>
  <c r="O125" i="42"/>
  <c r="P125" i="42" s="1"/>
  <c r="M125" i="42"/>
  <c r="O124" i="42"/>
  <c r="M124" i="42"/>
  <c r="O123" i="42"/>
  <c r="M123" i="42"/>
  <c r="O122" i="42"/>
  <c r="P122" i="42" s="1"/>
  <c r="M122" i="42"/>
  <c r="O121" i="42"/>
  <c r="M121" i="42"/>
  <c r="O120" i="42"/>
  <c r="P120" i="42" s="1"/>
  <c r="M120" i="42"/>
  <c r="O119" i="42"/>
  <c r="M119" i="42"/>
  <c r="O118" i="42"/>
  <c r="P118" i="42" s="1"/>
  <c r="M118" i="42"/>
  <c r="O117" i="42"/>
  <c r="P117" i="42" s="1"/>
  <c r="M117" i="42"/>
  <c r="O116" i="42"/>
  <c r="M116" i="42"/>
  <c r="O115" i="42"/>
  <c r="M115" i="42"/>
  <c r="O114" i="42"/>
  <c r="P114" i="42" s="1"/>
  <c r="M114" i="42"/>
  <c r="O113" i="42"/>
  <c r="P113" i="42" s="1"/>
  <c r="M113" i="42"/>
  <c r="O112" i="42"/>
  <c r="M112" i="42"/>
  <c r="O111" i="42"/>
  <c r="M111" i="42"/>
  <c r="O110" i="42"/>
  <c r="P110" i="42" s="1"/>
  <c r="M110" i="42"/>
  <c r="O109" i="42"/>
  <c r="P109" i="42" s="1"/>
  <c r="M109" i="42"/>
  <c r="O108" i="42"/>
  <c r="M108" i="42"/>
  <c r="O107" i="42"/>
  <c r="M107" i="42"/>
  <c r="O106" i="42"/>
  <c r="P106" i="42" s="1"/>
  <c r="M106" i="42"/>
  <c r="O105" i="42"/>
  <c r="M105" i="42"/>
  <c r="O104" i="42"/>
  <c r="P104" i="42" s="1"/>
  <c r="M104" i="42"/>
  <c r="O103" i="42"/>
  <c r="M103" i="42"/>
  <c r="O102" i="42"/>
  <c r="P102" i="42" s="1"/>
  <c r="M102" i="42"/>
  <c r="O101" i="42"/>
  <c r="P101" i="42" s="1"/>
  <c r="M101" i="42"/>
  <c r="O100" i="42"/>
  <c r="M100" i="42"/>
  <c r="O99" i="42"/>
  <c r="M99" i="42"/>
  <c r="O98" i="42"/>
  <c r="P98" i="42" s="1"/>
  <c r="M98" i="42"/>
  <c r="O97" i="42"/>
  <c r="P97" i="42" s="1"/>
  <c r="M97" i="42"/>
  <c r="O96" i="42"/>
  <c r="M96" i="42"/>
  <c r="I96" i="42"/>
  <c r="I97" i="42" s="1"/>
  <c r="I98" i="42" s="1"/>
  <c r="I99" i="42" s="1"/>
  <c r="I100" i="42" s="1"/>
  <c r="I101" i="42" s="1"/>
  <c r="I102" i="42" s="1"/>
  <c r="I103" i="42" s="1"/>
  <c r="I104" i="42" s="1"/>
  <c r="I105" i="42" s="1"/>
  <c r="I106" i="42" s="1"/>
  <c r="I107" i="42" s="1"/>
  <c r="I108" i="42" s="1"/>
  <c r="I109" i="42" s="1"/>
  <c r="I110" i="42" s="1"/>
  <c r="I111" i="42" s="1"/>
  <c r="I112" i="42" s="1"/>
  <c r="I113" i="42" s="1"/>
  <c r="I114" i="42" s="1"/>
  <c r="I115" i="42" s="1"/>
  <c r="I116" i="42" s="1"/>
  <c r="I117" i="42" s="1"/>
  <c r="I118" i="42" s="1"/>
  <c r="I119" i="42" s="1"/>
  <c r="I120" i="42" s="1"/>
  <c r="I121" i="42" s="1"/>
  <c r="I122" i="42" s="1"/>
  <c r="I123" i="42" s="1"/>
  <c r="I124" i="42" s="1"/>
  <c r="O95" i="42"/>
  <c r="M95" i="42"/>
  <c r="O94" i="42"/>
  <c r="P94" i="42" s="1"/>
  <c r="M94" i="42"/>
  <c r="O93" i="42"/>
  <c r="M93" i="42"/>
  <c r="O92" i="42"/>
  <c r="M92" i="42"/>
  <c r="O91" i="42"/>
  <c r="P91" i="42" s="1"/>
  <c r="M91" i="42"/>
  <c r="O90" i="42"/>
  <c r="P90" i="42" s="1"/>
  <c r="M90" i="42"/>
  <c r="O89" i="42"/>
  <c r="M89" i="42"/>
  <c r="O88" i="42"/>
  <c r="M88" i="42"/>
  <c r="O87" i="42"/>
  <c r="P87" i="42" s="1"/>
  <c r="M87" i="42"/>
  <c r="O86" i="42"/>
  <c r="P86" i="42" s="1"/>
  <c r="M86" i="42"/>
  <c r="O85" i="42"/>
  <c r="M85" i="42"/>
  <c r="O84" i="42"/>
  <c r="M84" i="42"/>
  <c r="O83" i="42"/>
  <c r="P83" i="42" s="1"/>
  <c r="M83" i="42"/>
  <c r="O82" i="42"/>
  <c r="M82" i="42"/>
  <c r="O81" i="42"/>
  <c r="M81" i="42"/>
  <c r="O80" i="42"/>
  <c r="P80" i="42" s="1"/>
  <c r="M80" i="42"/>
  <c r="O79" i="42"/>
  <c r="P79" i="42" s="1"/>
  <c r="M79" i="42"/>
  <c r="O78" i="42"/>
  <c r="M78" i="42"/>
  <c r="O77" i="42"/>
  <c r="M77" i="42"/>
  <c r="O76" i="42"/>
  <c r="P76" i="42" s="1"/>
  <c r="M76" i="42"/>
  <c r="O75" i="42"/>
  <c r="P75" i="42" s="1"/>
  <c r="M75" i="42"/>
  <c r="O74" i="42"/>
  <c r="M74" i="42"/>
  <c r="O73" i="42"/>
  <c r="M73" i="42"/>
  <c r="O72" i="42"/>
  <c r="P72" i="42" s="1"/>
  <c r="M72" i="42"/>
  <c r="O71" i="42"/>
  <c r="P71" i="42" s="1"/>
  <c r="M71" i="42"/>
  <c r="O70" i="42"/>
  <c r="M70" i="42"/>
  <c r="O69" i="42"/>
  <c r="M69" i="42"/>
  <c r="O68" i="42"/>
  <c r="P68" i="42" s="1"/>
  <c r="M68" i="42"/>
  <c r="O67" i="42"/>
  <c r="P67" i="42" s="1"/>
  <c r="M67" i="42"/>
  <c r="O66" i="42"/>
  <c r="M66" i="42"/>
  <c r="O65" i="42"/>
  <c r="M65" i="42"/>
  <c r="I65" i="42"/>
  <c r="I66" i="42" s="1"/>
  <c r="I67" i="42" s="1"/>
  <c r="I68" i="42" s="1"/>
  <c r="I69" i="42" s="1"/>
  <c r="I70" i="42" s="1"/>
  <c r="I71" i="42" s="1"/>
  <c r="I72" i="42" s="1"/>
  <c r="I73" i="42" s="1"/>
  <c r="I74" i="42" s="1"/>
  <c r="I75" i="42" s="1"/>
  <c r="I76" i="42" s="1"/>
  <c r="I77" i="42" s="1"/>
  <c r="I78" i="42" s="1"/>
  <c r="I79" i="42" s="1"/>
  <c r="I80" i="42" s="1"/>
  <c r="I81" i="42" s="1"/>
  <c r="I82" i="42" s="1"/>
  <c r="I83" i="42" s="1"/>
  <c r="I84" i="42" s="1"/>
  <c r="I85" i="42" s="1"/>
  <c r="I86" i="42" s="1"/>
  <c r="I87" i="42" s="1"/>
  <c r="I88" i="42" s="1"/>
  <c r="I89" i="42" s="1"/>
  <c r="I90" i="42" s="1"/>
  <c r="I91" i="42" s="1"/>
  <c r="I92" i="42" s="1"/>
  <c r="I93" i="42" s="1"/>
  <c r="I94" i="42" s="1"/>
  <c r="O64" i="42"/>
  <c r="P64" i="42" s="1"/>
  <c r="M64" i="42"/>
  <c r="O63" i="42"/>
  <c r="P63" i="42" s="1"/>
  <c r="M63" i="42"/>
  <c r="O62" i="42"/>
  <c r="P62" i="42" s="1"/>
  <c r="M62" i="42"/>
  <c r="O61" i="42"/>
  <c r="P61" i="42" s="1"/>
  <c r="M61" i="42"/>
  <c r="O60" i="42"/>
  <c r="P60" i="42" s="1"/>
  <c r="M60" i="42"/>
  <c r="R60" i="42" s="1"/>
  <c r="K60" i="13" s="1"/>
  <c r="O59" i="42"/>
  <c r="P59" i="42" s="1"/>
  <c r="M59" i="42"/>
  <c r="O58" i="42"/>
  <c r="P58" i="42" s="1"/>
  <c r="M58" i="42"/>
  <c r="O57" i="42"/>
  <c r="P57" i="42" s="1"/>
  <c r="M57" i="42"/>
  <c r="O56" i="42"/>
  <c r="P56" i="42" s="1"/>
  <c r="M56" i="42"/>
  <c r="O55" i="42"/>
  <c r="P55" i="42" s="1"/>
  <c r="M55" i="42"/>
  <c r="O54" i="42"/>
  <c r="P54" i="42" s="1"/>
  <c r="M54" i="42"/>
  <c r="O53" i="42"/>
  <c r="P53" i="42" s="1"/>
  <c r="M53" i="42"/>
  <c r="O52" i="42"/>
  <c r="P52" i="42" s="1"/>
  <c r="M52" i="42"/>
  <c r="O51" i="42"/>
  <c r="P51" i="42" s="1"/>
  <c r="M51" i="42"/>
  <c r="O50" i="42"/>
  <c r="P50" i="42" s="1"/>
  <c r="M50" i="42"/>
  <c r="O49" i="42"/>
  <c r="P49" i="42" s="1"/>
  <c r="M49" i="42"/>
  <c r="O48" i="42"/>
  <c r="P48" i="42" s="1"/>
  <c r="M48" i="42"/>
  <c r="O47" i="42"/>
  <c r="P47" i="42" s="1"/>
  <c r="M47" i="42"/>
  <c r="O46" i="42"/>
  <c r="P46" i="42" s="1"/>
  <c r="M46" i="42"/>
  <c r="O45" i="42"/>
  <c r="P45" i="42" s="1"/>
  <c r="M45" i="42"/>
  <c r="O44" i="42"/>
  <c r="P44" i="42" s="1"/>
  <c r="S44" i="42" s="1"/>
  <c r="AL44" i="13" s="1"/>
  <c r="M44" i="42"/>
  <c r="O43" i="42"/>
  <c r="P43" i="42" s="1"/>
  <c r="M43" i="42"/>
  <c r="O42" i="42"/>
  <c r="P42" i="42" s="1"/>
  <c r="M42" i="42"/>
  <c r="O41" i="42"/>
  <c r="P41" i="42" s="1"/>
  <c r="M41" i="42"/>
  <c r="O40" i="42"/>
  <c r="P40" i="42" s="1"/>
  <c r="S40" i="42" s="1"/>
  <c r="AL40" i="13" s="1"/>
  <c r="M40" i="42"/>
  <c r="I40" i="42"/>
  <c r="I41" i="42" s="1"/>
  <c r="I42" i="42" s="1"/>
  <c r="I43" i="42" s="1"/>
  <c r="I44" i="42" s="1"/>
  <c r="I45" i="42" s="1"/>
  <c r="I46" i="42" s="1"/>
  <c r="I47" i="42" s="1"/>
  <c r="I48" i="42" s="1"/>
  <c r="I49" i="42" s="1"/>
  <c r="I50" i="42" s="1"/>
  <c r="I51" i="42" s="1"/>
  <c r="I52" i="42" s="1"/>
  <c r="I53" i="42" s="1"/>
  <c r="I54" i="42" s="1"/>
  <c r="I55" i="42" s="1"/>
  <c r="I56" i="42" s="1"/>
  <c r="I57" i="42" s="1"/>
  <c r="I58" i="42" s="1"/>
  <c r="I59" i="42" s="1"/>
  <c r="I60" i="42" s="1"/>
  <c r="I61" i="42" s="1"/>
  <c r="I62" i="42" s="1"/>
  <c r="I63" i="42" s="1"/>
  <c r="O39" i="42"/>
  <c r="P39" i="42" s="1"/>
  <c r="M39" i="42"/>
  <c r="O38" i="42"/>
  <c r="P38" i="42" s="1"/>
  <c r="M38" i="42"/>
  <c r="I38" i="42"/>
  <c r="I39" i="42" s="1"/>
  <c r="O37" i="42"/>
  <c r="P37" i="42" s="1"/>
  <c r="M37" i="42"/>
  <c r="I37" i="42"/>
  <c r="O36" i="42"/>
  <c r="P36" i="42" s="1"/>
  <c r="M36" i="42"/>
  <c r="R36" i="42" s="1"/>
  <c r="K36" i="13" s="1"/>
  <c r="O35" i="42"/>
  <c r="P35" i="42" s="1"/>
  <c r="M35" i="42"/>
  <c r="O34" i="42"/>
  <c r="P34" i="42" s="1"/>
  <c r="M34" i="42"/>
  <c r="R34" i="42" s="1"/>
  <c r="K34" i="13" s="1"/>
  <c r="O33" i="42"/>
  <c r="P33" i="42" s="1"/>
  <c r="M33" i="42"/>
  <c r="O32" i="42"/>
  <c r="P32" i="42" s="1"/>
  <c r="M32" i="42"/>
  <c r="O31" i="42"/>
  <c r="P31" i="42" s="1"/>
  <c r="M31" i="42"/>
  <c r="O30" i="42"/>
  <c r="P30" i="42" s="1"/>
  <c r="M30" i="42"/>
  <c r="O29" i="42"/>
  <c r="P29" i="42" s="1"/>
  <c r="M29" i="42"/>
  <c r="O28" i="42"/>
  <c r="P28" i="42" s="1"/>
  <c r="M28" i="42"/>
  <c r="O27" i="42"/>
  <c r="P27" i="42" s="1"/>
  <c r="M27" i="42"/>
  <c r="O26" i="42"/>
  <c r="P26" i="42" s="1"/>
  <c r="M26" i="42"/>
  <c r="O25" i="42"/>
  <c r="P25" i="42" s="1"/>
  <c r="M25" i="42"/>
  <c r="O24" i="42"/>
  <c r="M24" i="42"/>
  <c r="O23" i="42"/>
  <c r="P23" i="42" s="1"/>
  <c r="M23" i="42"/>
  <c r="O22" i="42"/>
  <c r="P22" i="42" s="1"/>
  <c r="M22" i="42"/>
  <c r="O21" i="42"/>
  <c r="M21" i="42"/>
  <c r="O20" i="42"/>
  <c r="P20" i="42" s="1"/>
  <c r="M20" i="42"/>
  <c r="O19" i="42"/>
  <c r="R19" i="42" s="1"/>
  <c r="K19" i="13" s="1"/>
  <c r="M19" i="42"/>
  <c r="O18" i="42"/>
  <c r="P18" i="42" s="1"/>
  <c r="M18" i="42"/>
  <c r="O17" i="42"/>
  <c r="M17" i="42"/>
  <c r="O16" i="42"/>
  <c r="P16" i="42" s="1"/>
  <c r="M16" i="42"/>
  <c r="O15" i="42"/>
  <c r="P15" i="42" s="1"/>
  <c r="S15" i="42" s="1"/>
  <c r="AL15" i="13" s="1"/>
  <c r="M15" i="42"/>
  <c r="O14" i="42"/>
  <c r="P14" i="42" s="1"/>
  <c r="M14" i="42"/>
  <c r="O13" i="42"/>
  <c r="M13" i="42"/>
  <c r="O12" i="42"/>
  <c r="P12" i="42" s="1"/>
  <c r="M12" i="42"/>
  <c r="O11" i="42"/>
  <c r="P11" i="42" s="1"/>
  <c r="M11" i="42"/>
  <c r="O10" i="42"/>
  <c r="P10" i="42" s="1"/>
  <c r="M10" i="42"/>
  <c r="C10" i="42"/>
  <c r="C13" i="42" s="1"/>
  <c r="O9" i="42"/>
  <c r="P9" i="42" s="1"/>
  <c r="S9" i="42" s="1"/>
  <c r="AL9" i="13" s="1"/>
  <c r="M9" i="42"/>
  <c r="C9" i="42"/>
  <c r="O8" i="42"/>
  <c r="P8" i="42" s="1"/>
  <c r="M8" i="42"/>
  <c r="O7" i="42"/>
  <c r="M7" i="42"/>
  <c r="O6" i="42"/>
  <c r="P6" i="42" s="1"/>
  <c r="M6" i="42"/>
  <c r="J6" i="42"/>
  <c r="J7" i="42" s="1"/>
  <c r="J8" i="42" s="1"/>
  <c r="J9" i="42" s="1"/>
  <c r="J10" i="42" s="1"/>
  <c r="J11" i="42" s="1"/>
  <c r="J12" i="42" s="1"/>
  <c r="J13" i="42" s="1"/>
  <c r="J14" i="42" s="1"/>
  <c r="J15" i="42" s="1"/>
  <c r="J16" i="42" s="1"/>
  <c r="J17" i="42" s="1"/>
  <c r="J18" i="42" s="1"/>
  <c r="J19" i="42" s="1"/>
  <c r="J20" i="42" s="1"/>
  <c r="J21" i="42" s="1"/>
  <c r="J22" i="42" s="1"/>
  <c r="J23" i="42" s="1"/>
  <c r="J24" i="42" s="1"/>
  <c r="J25" i="42" s="1"/>
  <c r="J26" i="42" s="1"/>
  <c r="J27" i="42" s="1"/>
  <c r="J28" i="42" s="1"/>
  <c r="J29" i="42" s="1"/>
  <c r="J30" i="42" s="1"/>
  <c r="J31" i="42" s="1"/>
  <c r="J32" i="42" s="1"/>
  <c r="J33" i="42" s="1"/>
  <c r="J34" i="42" s="1"/>
  <c r="J35" i="42" s="1"/>
  <c r="J36" i="42" s="1"/>
  <c r="J37" i="42" s="1"/>
  <c r="J38" i="42" s="1"/>
  <c r="J39" i="42" s="1"/>
  <c r="J40" i="42" s="1"/>
  <c r="J41" i="42" s="1"/>
  <c r="J42" i="42" s="1"/>
  <c r="J43" i="42" s="1"/>
  <c r="J44" i="42" s="1"/>
  <c r="J45" i="42" s="1"/>
  <c r="J46" i="42" s="1"/>
  <c r="J47" i="42" s="1"/>
  <c r="J48" i="42" s="1"/>
  <c r="J49" i="42" s="1"/>
  <c r="J50" i="42" s="1"/>
  <c r="J51" i="42" s="1"/>
  <c r="J52" i="42" s="1"/>
  <c r="J53" i="42" s="1"/>
  <c r="J54" i="42" s="1"/>
  <c r="J55" i="42" s="1"/>
  <c r="J56" i="42" s="1"/>
  <c r="J57" i="42" s="1"/>
  <c r="J58" i="42" s="1"/>
  <c r="J59" i="42" s="1"/>
  <c r="J60" i="42" s="1"/>
  <c r="J61" i="42" s="1"/>
  <c r="J62" i="42" s="1"/>
  <c r="J63" i="42" s="1"/>
  <c r="J64" i="42" s="1"/>
  <c r="J65" i="42" s="1"/>
  <c r="J66" i="42" s="1"/>
  <c r="J67" i="42" s="1"/>
  <c r="J68" i="42" s="1"/>
  <c r="J69" i="42" s="1"/>
  <c r="J70" i="42" s="1"/>
  <c r="J71" i="42" s="1"/>
  <c r="J72" i="42" s="1"/>
  <c r="J73" i="42" s="1"/>
  <c r="J74" i="42" s="1"/>
  <c r="J75" i="42" s="1"/>
  <c r="J76" i="42" s="1"/>
  <c r="J77" i="42" s="1"/>
  <c r="J78" i="42" s="1"/>
  <c r="J79" i="42" s="1"/>
  <c r="J80" i="42" s="1"/>
  <c r="J81" i="42" s="1"/>
  <c r="J82" i="42" s="1"/>
  <c r="J83" i="42" s="1"/>
  <c r="J84" i="42" s="1"/>
  <c r="J85" i="42" s="1"/>
  <c r="J86" i="42" s="1"/>
  <c r="J87" i="42" s="1"/>
  <c r="J88" i="42" s="1"/>
  <c r="J89" i="42" s="1"/>
  <c r="J90" i="42" s="1"/>
  <c r="J91" i="42" s="1"/>
  <c r="J92" i="42" s="1"/>
  <c r="J93" i="42" s="1"/>
  <c r="J94" i="42" s="1"/>
  <c r="J95" i="42" s="1"/>
  <c r="J96" i="42" s="1"/>
  <c r="J97" i="42" s="1"/>
  <c r="J98" i="42" s="1"/>
  <c r="J99" i="42" s="1"/>
  <c r="J100" i="42" s="1"/>
  <c r="J101" i="42" s="1"/>
  <c r="J102" i="42" s="1"/>
  <c r="J103" i="42" s="1"/>
  <c r="J104" i="42" s="1"/>
  <c r="J105" i="42" s="1"/>
  <c r="J106" i="42" s="1"/>
  <c r="J107" i="42" s="1"/>
  <c r="J108" i="42" s="1"/>
  <c r="J109" i="42" s="1"/>
  <c r="J110" i="42" s="1"/>
  <c r="J111" i="42" s="1"/>
  <c r="J112" i="42" s="1"/>
  <c r="J113" i="42" s="1"/>
  <c r="J114" i="42" s="1"/>
  <c r="J115" i="42" s="1"/>
  <c r="J116" i="42" s="1"/>
  <c r="J117" i="42" s="1"/>
  <c r="J118" i="42" s="1"/>
  <c r="J119" i="42" s="1"/>
  <c r="J120" i="42" s="1"/>
  <c r="J121" i="42" s="1"/>
  <c r="J122" i="42" s="1"/>
  <c r="J123" i="42" s="1"/>
  <c r="J124" i="42" s="1"/>
  <c r="J125" i="42" s="1"/>
  <c r="J126" i="42" s="1"/>
  <c r="J127" i="42" s="1"/>
  <c r="J128" i="42" s="1"/>
  <c r="J129" i="42" s="1"/>
  <c r="J130" i="42" s="1"/>
  <c r="J131" i="42" s="1"/>
  <c r="J132" i="42" s="1"/>
  <c r="J133" i="42" s="1"/>
  <c r="J134" i="42" s="1"/>
  <c r="J135" i="42" s="1"/>
  <c r="J136" i="42" s="1"/>
  <c r="J137" i="42" s="1"/>
  <c r="J138" i="42" s="1"/>
  <c r="J139" i="42" s="1"/>
  <c r="J140" i="42" s="1"/>
  <c r="J141" i="42" s="1"/>
  <c r="J142" i="42" s="1"/>
  <c r="J143" i="42" s="1"/>
  <c r="J144" i="42" s="1"/>
  <c r="J145" i="42" s="1"/>
  <c r="J146" i="42" s="1"/>
  <c r="J147" i="42" s="1"/>
  <c r="J148" i="42" s="1"/>
  <c r="J149" i="42" s="1"/>
  <c r="J150" i="42" s="1"/>
  <c r="J151" i="42" s="1"/>
  <c r="J152" i="42" s="1"/>
  <c r="J153" i="42" s="1"/>
  <c r="J154" i="42" s="1"/>
  <c r="J155" i="42" s="1"/>
  <c r="J156" i="42" s="1"/>
  <c r="J157" i="42" s="1"/>
  <c r="J158" i="42" s="1"/>
  <c r="J159" i="42" s="1"/>
  <c r="J160" i="42" s="1"/>
  <c r="J161" i="42" s="1"/>
  <c r="J162" i="42" s="1"/>
  <c r="J163" i="42" s="1"/>
  <c r="J164" i="42" s="1"/>
  <c r="J165" i="42" s="1"/>
  <c r="J166" i="42" s="1"/>
  <c r="J167" i="42" s="1"/>
  <c r="J168" i="42" s="1"/>
  <c r="J169" i="42" s="1"/>
  <c r="J170" i="42" s="1"/>
  <c r="J171" i="42" s="1"/>
  <c r="J172" i="42" s="1"/>
  <c r="J173" i="42" s="1"/>
  <c r="J174" i="42" s="1"/>
  <c r="J175" i="42" s="1"/>
  <c r="J176" i="42" s="1"/>
  <c r="J177" i="42" s="1"/>
  <c r="J178" i="42" s="1"/>
  <c r="J179" i="42" s="1"/>
  <c r="J180" i="42" s="1"/>
  <c r="J181" i="42" s="1"/>
  <c r="J182" i="42" s="1"/>
  <c r="J183" i="42" s="1"/>
  <c r="J184" i="42" s="1"/>
  <c r="J185" i="42" s="1"/>
  <c r="J186" i="42" s="1"/>
  <c r="J187" i="42" s="1"/>
  <c r="J188" i="42" s="1"/>
  <c r="J189" i="42" s="1"/>
  <c r="J190" i="42" s="1"/>
  <c r="J191" i="42" s="1"/>
  <c r="J192" i="42" s="1"/>
  <c r="J193" i="42" s="1"/>
  <c r="J194" i="42" s="1"/>
  <c r="J195" i="42" s="1"/>
  <c r="J196" i="42" s="1"/>
  <c r="J197" i="42" s="1"/>
  <c r="J198" i="42" s="1"/>
  <c r="J199" i="42" s="1"/>
  <c r="J200" i="42" s="1"/>
  <c r="J201" i="42" s="1"/>
  <c r="J202" i="42" s="1"/>
  <c r="J203" i="42" s="1"/>
  <c r="J204" i="42" s="1"/>
  <c r="J205" i="42" s="1"/>
  <c r="J206" i="42" s="1"/>
  <c r="J207" i="42" s="1"/>
  <c r="J208" i="42" s="1"/>
  <c r="J209" i="42" s="1"/>
  <c r="J210" i="42" s="1"/>
  <c r="J211" i="42" s="1"/>
  <c r="J212" i="42" s="1"/>
  <c r="J213" i="42" s="1"/>
  <c r="J214" i="42" s="1"/>
  <c r="J215" i="42" s="1"/>
  <c r="J216" i="42" s="1"/>
  <c r="J217" i="42" s="1"/>
  <c r="J218" i="42" s="1"/>
  <c r="J219" i="42" s="1"/>
  <c r="J220" i="42" s="1"/>
  <c r="J221" i="42" s="1"/>
  <c r="J222" i="42" s="1"/>
  <c r="J223" i="42" s="1"/>
  <c r="J224" i="42" s="1"/>
  <c r="J225" i="42" s="1"/>
  <c r="J226" i="42" s="1"/>
  <c r="J227" i="42" s="1"/>
  <c r="J228" i="42" s="1"/>
  <c r="J229" i="42" s="1"/>
  <c r="J230" i="42" s="1"/>
  <c r="J231" i="42" s="1"/>
  <c r="J232" i="42" s="1"/>
  <c r="J233" i="42" s="1"/>
  <c r="J234" i="42" s="1"/>
  <c r="J235" i="42" s="1"/>
  <c r="J236" i="42" s="1"/>
  <c r="J237" i="42" s="1"/>
  <c r="J238" i="42" s="1"/>
  <c r="J239" i="42" s="1"/>
  <c r="J240" i="42" s="1"/>
  <c r="J241" i="42" s="1"/>
  <c r="J242" i="42" s="1"/>
  <c r="J243" i="42" s="1"/>
  <c r="J244" i="42" s="1"/>
  <c r="J245" i="42" s="1"/>
  <c r="J246" i="42" s="1"/>
  <c r="J247" i="42" s="1"/>
  <c r="J248" i="42" s="1"/>
  <c r="J249" i="42" s="1"/>
  <c r="J250" i="42" s="1"/>
  <c r="J251" i="42" s="1"/>
  <c r="J252" i="42" s="1"/>
  <c r="J253" i="42" s="1"/>
  <c r="J254" i="42" s="1"/>
  <c r="J255" i="42" s="1"/>
  <c r="J256" i="42" s="1"/>
  <c r="J257" i="42" s="1"/>
  <c r="J258" i="42" s="1"/>
  <c r="J259" i="42" s="1"/>
  <c r="J260" i="42" s="1"/>
  <c r="J261" i="42" s="1"/>
  <c r="J262" i="42" s="1"/>
  <c r="J263" i="42" s="1"/>
  <c r="J264" i="42" s="1"/>
  <c r="J265" i="42" s="1"/>
  <c r="J266" i="42" s="1"/>
  <c r="J267" i="42" s="1"/>
  <c r="J268" i="42" s="1"/>
  <c r="J269" i="42" s="1"/>
  <c r="J270" i="42" s="1"/>
  <c r="J271" i="42" s="1"/>
  <c r="J272" i="42" s="1"/>
  <c r="J273" i="42" s="1"/>
  <c r="J274" i="42" s="1"/>
  <c r="J275" i="42" s="1"/>
  <c r="J276" i="42" s="1"/>
  <c r="J277" i="42" s="1"/>
  <c r="J278" i="42" s="1"/>
  <c r="J279" i="42" s="1"/>
  <c r="J280" i="42" s="1"/>
  <c r="J281" i="42" s="1"/>
  <c r="J282" i="42" s="1"/>
  <c r="J283" i="42" s="1"/>
  <c r="J284" i="42" s="1"/>
  <c r="J285" i="42" s="1"/>
  <c r="J286" i="42" s="1"/>
  <c r="J287" i="42" s="1"/>
  <c r="J288" i="42" s="1"/>
  <c r="J289" i="42" s="1"/>
  <c r="J290" i="42" s="1"/>
  <c r="J291" i="42" s="1"/>
  <c r="J292" i="42" s="1"/>
  <c r="J293" i="42" s="1"/>
  <c r="J294" i="42" s="1"/>
  <c r="J295" i="42" s="1"/>
  <c r="J296" i="42" s="1"/>
  <c r="J297" i="42" s="1"/>
  <c r="J298" i="42" s="1"/>
  <c r="J299" i="42" s="1"/>
  <c r="J300" i="42" s="1"/>
  <c r="J301" i="42" s="1"/>
  <c r="J302" i="42" s="1"/>
  <c r="J303" i="42" s="1"/>
  <c r="J304" i="42" s="1"/>
  <c r="J305" i="42" s="1"/>
  <c r="J306" i="42" s="1"/>
  <c r="J307" i="42" s="1"/>
  <c r="J308" i="42" s="1"/>
  <c r="J309" i="42" s="1"/>
  <c r="J310" i="42" s="1"/>
  <c r="J311" i="42" s="1"/>
  <c r="J312" i="42" s="1"/>
  <c r="J313" i="42" s="1"/>
  <c r="J314" i="42" s="1"/>
  <c r="J315" i="42" s="1"/>
  <c r="J316" i="42" s="1"/>
  <c r="J317" i="42" s="1"/>
  <c r="J318" i="42" s="1"/>
  <c r="J319" i="42" s="1"/>
  <c r="J320" i="42" s="1"/>
  <c r="J321" i="42" s="1"/>
  <c r="J322" i="42" s="1"/>
  <c r="J323" i="42" s="1"/>
  <c r="J324" i="42" s="1"/>
  <c r="J325" i="42" s="1"/>
  <c r="J326" i="42" s="1"/>
  <c r="J327" i="42" s="1"/>
  <c r="J328" i="42" s="1"/>
  <c r="J329" i="42" s="1"/>
  <c r="J330" i="42" s="1"/>
  <c r="J331" i="42" s="1"/>
  <c r="J332" i="42" s="1"/>
  <c r="J333" i="42" s="1"/>
  <c r="J334" i="42" s="1"/>
  <c r="J335" i="42" s="1"/>
  <c r="J336" i="42" s="1"/>
  <c r="J337" i="42" s="1"/>
  <c r="J338" i="42" s="1"/>
  <c r="J339" i="42" s="1"/>
  <c r="J340" i="42" s="1"/>
  <c r="J341" i="42" s="1"/>
  <c r="J342" i="42" s="1"/>
  <c r="J343" i="42" s="1"/>
  <c r="J344" i="42" s="1"/>
  <c r="J345" i="42" s="1"/>
  <c r="J346" i="42" s="1"/>
  <c r="J347" i="42" s="1"/>
  <c r="J348" i="42" s="1"/>
  <c r="J349" i="42" s="1"/>
  <c r="J350" i="42" s="1"/>
  <c r="J351" i="42" s="1"/>
  <c r="J352" i="42" s="1"/>
  <c r="J353" i="42" s="1"/>
  <c r="J354" i="42" s="1"/>
  <c r="J355" i="42" s="1"/>
  <c r="J356" i="42" s="1"/>
  <c r="J357" i="42" s="1"/>
  <c r="J358" i="42" s="1"/>
  <c r="J359" i="42" s="1"/>
  <c r="J360" i="42" s="1"/>
  <c r="J361" i="42" s="1"/>
  <c r="J362" i="42" s="1"/>
  <c r="J363" i="42" s="1"/>
  <c r="J364" i="42" s="1"/>
  <c r="J365" i="42" s="1"/>
  <c r="J366" i="42" s="1"/>
  <c r="J367" i="42" s="1"/>
  <c r="J368" i="42" s="1"/>
  <c r="J369" i="42" s="1"/>
  <c r="I6" i="42"/>
  <c r="I7" i="42" s="1"/>
  <c r="I8" i="42" s="1"/>
  <c r="I9" i="42" s="1"/>
  <c r="I10" i="42" s="1"/>
  <c r="I11" i="42" s="1"/>
  <c r="I12" i="42" s="1"/>
  <c r="I13" i="42" s="1"/>
  <c r="I14" i="42" s="1"/>
  <c r="I15" i="42" s="1"/>
  <c r="I16" i="42" s="1"/>
  <c r="I17" i="42" s="1"/>
  <c r="I18" i="42" s="1"/>
  <c r="I19" i="42" s="1"/>
  <c r="I20" i="42" s="1"/>
  <c r="I21" i="42" s="1"/>
  <c r="I22" i="42" s="1"/>
  <c r="I23" i="42" s="1"/>
  <c r="I24" i="42" s="1"/>
  <c r="I25" i="42" s="1"/>
  <c r="I26" i="42" s="1"/>
  <c r="I27" i="42" s="1"/>
  <c r="I28" i="42" s="1"/>
  <c r="I29" i="42" s="1"/>
  <c r="I30" i="42" s="1"/>
  <c r="I31" i="42" s="1"/>
  <c r="I32" i="42" s="1"/>
  <c r="I33" i="42" s="1"/>
  <c r="I34" i="42" s="1"/>
  <c r="I35" i="42" s="1"/>
  <c r="O5" i="42"/>
  <c r="M5" i="42"/>
  <c r="D5" i="42"/>
  <c r="O369" i="41"/>
  <c r="P369" i="41" s="1"/>
  <c r="S369" i="41" s="1"/>
  <c r="AK369" i="13" s="1"/>
  <c r="M369" i="41"/>
  <c r="O368" i="41"/>
  <c r="R368" i="41" s="1"/>
  <c r="J368" i="13" s="1"/>
  <c r="M368" i="41"/>
  <c r="O367" i="41"/>
  <c r="M367" i="41"/>
  <c r="O366" i="41"/>
  <c r="M366" i="41"/>
  <c r="O365" i="41"/>
  <c r="P365" i="41" s="1"/>
  <c r="S365" i="41" s="1"/>
  <c r="AK365" i="13" s="1"/>
  <c r="M365" i="41"/>
  <c r="O364" i="41"/>
  <c r="R364" i="41" s="1"/>
  <c r="J364" i="13" s="1"/>
  <c r="M364" i="41"/>
  <c r="O363" i="41"/>
  <c r="M363" i="41"/>
  <c r="O362" i="41"/>
  <c r="M362" i="41"/>
  <c r="O361" i="41"/>
  <c r="P361" i="41" s="1"/>
  <c r="S361" i="41" s="1"/>
  <c r="AK361" i="13" s="1"/>
  <c r="M361" i="41"/>
  <c r="O360" i="41"/>
  <c r="R360" i="41" s="1"/>
  <c r="J360" i="13" s="1"/>
  <c r="M360" i="41"/>
  <c r="O359" i="41"/>
  <c r="M359" i="41"/>
  <c r="O358" i="41"/>
  <c r="M358" i="41"/>
  <c r="O357" i="41"/>
  <c r="P357" i="41" s="1"/>
  <c r="S357" i="41" s="1"/>
  <c r="AK357" i="13" s="1"/>
  <c r="M357" i="41"/>
  <c r="O356" i="41"/>
  <c r="R356" i="41" s="1"/>
  <c r="J356" i="13" s="1"/>
  <c r="M356" i="41"/>
  <c r="O355" i="41"/>
  <c r="M355" i="41"/>
  <c r="O354" i="41"/>
  <c r="M354" i="41"/>
  <c r="O353" i="41"/>
  <c r="P353" i="41" s="1"/>
  <c r="S353" i="41" s="1"/>
  <c r="AK353" i="13" s="1"/>
  <c r="M353" i="41"/>
  <c r="O352" i="41"/>
  <c r="M352" i="41"/>
  <c r="O351" i="41"/>
  <c r="P351" i="41" s="1"/>
  <c r="M351" i="41"/>
  <c r="O350" i="41"/>
  <c r="M350" i="41"/>
  <c r="O349" i="41"/>
  <c r="P349" i="41" s="1"/>
  <c r="M349" i="41"/>
  <c r="O348" i="41"/>
  <c r="M348" i="41"/>
  <c r="O347" i="41"/>
  <c r="M347" i="41"/>
  <c r="O346" i="41"/>
  <c r="M346" i="41"/>
  <c r="O345" i="41"/>
  <c r="P345" i="41" s="1"/>
  <c r="M345" i="41"/>
  <c r="O344" i="41"/>
  <c r="P344" i="41" s="1"/>
  <c r="M344" i="41"/>
  <c r="O343" i="41"/>
  <c r="M343" i="41"/>
  <c r="I343" i="41"/>
  <c r="I344" i="41" s="1"/>
  <c r="I345" i="41" s="1"/>
  <c r="I346" i="41" s="1"/>
  <c r="I347" i="41" s="1"/>
  <c r="I348" i="41" s="1"/>
  <c r="I349" i="41" s="1"/>
  <c r="I350" i="41" s="1"/>
  <c r="I351" i="41" s="1"/>
  <c r="I352" i="41" s="1"/>
  <c r="I353" i="41" s="1"/>
  <c r="I354" i="41" s="1"/>
  <c r="I355" i="41" s="1"/>
  <c r="I356" i="41" s="1"/>
  <c r="I357" i="41" s="1"/>
  <c r="I358" i="41" s="1"/>
  <c r="I359" i="41" s="1"/>
  <c r="I360" i="41" s="1"/>
  <c r="I361" i="41" s="1"/>
  <c r="I362" i="41" s="1"/>
  <c r="I363" i="41" s="1"/>
  <c r="I364" i="41" s="1"/>
  <c r="I365" i="41" s="1"/>
  <c r="I366" i="41" s="1"/>
  <c r="I367" i="41" s="1"/>
  <c r="I368" i="41" s="1"/>
  <c r="I369" i="41" s="1"/>
  <c r="O342" i="41"/>
  <c r="M342" i="41"/>
  <c r="O341" i="41"/>
  <c r="M341" i="41"/>
  <c r="O340" i="41"/>
  <c r="M340" i="41"/>
  <c r="I340" i="41"/>
  <c r="I341" i="41" s="1"/>
  <c r="I342" i="41" s="1"/>
  <c r="O339" i="41"/>
  <c r="M339" i="41"/>
  <c r="O338" i="41"/>
  <c r="P338" i="41" s="1"/>
  <c r="M338" i="41"/>
  <c r="O337" i="41"/>
  <c r="P337" i="41" s="1"/>
  <c r="S337" i="41" s="1"/>
  <c r="AK337" i="13" s="1"/>
  <c r="M337" i="41"/>
  <c r="O336" i="41"/>
  <c r="M336" i="41"/>
  <c r="O335" i="41"/>
  <c r="M335" i="41"/>
  <c r="O334" i="41"/>
  <c r="P334" i="41" s="1"/>
  <c r="M334" i="41"/>
  <c r="O333" i="41"/>
  <c r="P333" i="41" s="1"/>
  <c r="M333" i="41"/>
  <c r="O332" i="41"/>
  <c r="M332" i="41"/>
  <c r="O331" i="41"/>
  <c r="M331" i="41"/>
  <c r="O330" i="41"/>
  <c r="P330" i="41" s="1"/>
  <c r="M330" i="41"/>
  <c r="O329" i="41"/>
  <c r="M329" i="41"/>
  <c r="O328" i="41"/>
  <c r="M328" i="41"/>
  <c r="O327" i="41"/>
  <c r="M327" i="41"/>
  <c r="O326" i="41"/>
  <c r="P326" i="41" s="1"/>
  <c r="S326" i="41" s="1"/>
  <c r="AK326" i="13" s="1"/>
  <c r="M326" i="41"/>
  <c r="O325" i="41"/>
  <c r="P325" i="41" s="1"/>
  <c r="S325" i="41" s="1"/>
  <c r="AK325" i="13" s="1"/>
  <c r="M325" i="41"/>
  <c r="O324" i="41"/>
  <c r="M324" i="41"/>
  <c r="O323" i="41"/>
  <c r="M323" i="41"/>
  <c r="O322" i="41"/>
  <c r="P322" i="41" s="1"/>
  <c r="M322" i="41"/>
  <c r="O321" i="41"/>
  <c r="M321" i="41"/>
  <c r="O320" i="41"/>
  <c r="M320" i="41"/>
  <c r="O319" i="41"/>
  <c r="M319" i="41"/>
  <c r="O318" i="41"/>
  <c r="P318" i="41" s="1"/>
  <c r="M318" i="41"/>
  <c r="O317" i="41"/>
  <c r="R317" i="41" s="1"/>
  <c r="J317" i="13" s="1"/>
  <c r="M317" i="41"/>
  <c r="O316" i="41"/>
  <c r="M316" i="41"/>
  <c r="O315" i="41"/>
  <c r="M315" i="41"/>
  <c r="O314" i="41"/>
  <c r="P314" i="41" s="1"/>
  <c r="M314" i="41"/>
  <c r="O313" i="41"/>
  <c r="P313" i="41" s="1"/>
  <c r="M313" i="41"/>
  <c r="O312" i="41"/>
  <c r="P312" i="41" s="1"/>
  <c r="M312" i="41"/>
  <c r="O311" i="41"/>
  <c r="M311" i="41"/>
  <c r="O310" i="41"/>
  <c r="M310" i="41"/>
  <c r="I310" i="41"/>
  <c r="I311" i="41" s="1"/>
  <c r="I312" i="41" s="1"/>
  <c r="I313" i="41" s="1"/>
  <c r="I314" i="41" s="1"/>
  <c r="I315" i="41" s="1"/>
  <c r="I316" i="41" s="1"/>
  <c r="I317" i="41" s="1"/>
  <c r="I318" i="41" s="1"/>
  <c r="I319" i="41" s="1"/>
  <c r="I320" i="41" s="1"/>
  <c r="I321" i="41" s="1"/>
  <c r="I322" i="41" s="1"/>
  <c r="I323" i="41" s="1"/>
  <c r="I324" i="41" s="1"/>
  <c r="I325" i="41" s="1"/>
  <c r="I326" i="41" s="1"/>
  <c r="I327" i="41" s="1"/>
  <c r="I328" i="41" s="1"/>
  <c r="I329" i="41" s="1"/>
  <c r="I330" i="41" s="1"/>
  <c r="I331" i="41" s="1"/>
  <c r="I332" i="41" s="1"/>
  <c r="I333" i="41" s="1"/>
  <c r="I334" i="41" s="1"/>
  <c r="I335" i="41" s="1"/>
  <c r="I336" i="41" s="1"/>
  <c r="I337" i="41" s="1"/>
  <c r="I338" i="41" s="1"/>
  <c r="O309" i="41"/>
  <c r="M309" i="41"/>
  <c r="O308" i="41"/>
  <c r="M308" i="41"/>
  <c r="O307" i="41"/>
  <c r="P307" i="41" s="1"/>
  <c r="M307" i="41"/>
  <c r="O306" i="41"/>
  <c r="M306" i="41"/>
  <c r="O305" i="41"/>
  <c r="M305" i="41"/>
  <c r="O304" i="41"/>
  <c r="M304" i="41"/>
  <c r="O303" i="41"/>
  <c r="P303" i="41" s="1"/>
  <c r="M303" i="41"/>
  <c r="O302" i="41"/>
  <c r="M302" i="41"/>
  <c r="O301" i="41"/>
  <c r="M301" i="41"/>
  <c r="O300" i="41"/>
  <c r="P300" i="41" s="1"/>
  <c r="M300" i="41"/>
  <c r="O299" i="41"/>
  <c r="M299" i="41"/>
  <c r="O298" i="41"/>
  <c r="M298" i="41"/>
  <c r="O297" i="41"/>
  <c r="P297" i="41" s="1"/>
  <c r="S297" i="41" s="1"/>
  <c r="AK297" i="13" s="1"/>
  <c r="M297" i="41"/>
  <c r="O296" i="41"/>
  <c r="P296" i="41" s="1"/>
  <c r="M296" i="41"/>
  <c r="O295" i="41"/>
  <c r="M295" i="41"/>
  <c r="O294" i="41"/>
  <c r="M294" i="41"/>
  <c r="O293" i="41"/>
  <c r="M293" i="41"/>
  <c r="O292" i="41"/>
  <c r="P292" i="41" s="1"/>
  <c r="M292" i="41"/>
  <c r="O291" i="41"/>
  <c r="M291" i="41"/>
  <c r="O290" i="41"/>
  <c r="M290" i="41"/>
  <c r="O289" i="41"/>
  <c r="P289" i="41" s="1"/>
  <c r="S289" i="41" s="1"/>
  <c r="AK289" i="13" s="1"/>
  <c r="M289" i="41"/>
  <c r="O288" i="41"/>
  <c r="R288" i="41" s="1"/>
  <c r="J288" i="13" s="1"/>
  <c r="M288" i="41"/>
  <c r="O287" i="41"/>
  <c r="M287" i="41"/>
  <c r="O286" i="41"/>
  <c r="P286" i="41" s="1"/>
  <c r="M286" i="41"/>
  <c r="O285" i="41"/>
  <c r="M285" i="41"/>
  <c r="O284" i="41"/>
  <c r="R284" i="41" s="1"/>
  <c r="J284" i="13" s="1"/>
  <c r="M284" i="41"/>
  <c r="O283" i="41"/>
  <c r="M283" i="41"/>
  <c r="O282" i="41"/>
  <c r="M282" i="41"/>
  <c r="I282" i="41"/>
  <c r="I283" i="41" s="1"/>
  <c r="I284" i="41" s="1"/>
  <c r="I285" i="41" s="1"/>
  <c r="I286" i="41" s="1"/>
  <c r="I287" i="41" s="1"/>
  <c r="I288" i="41" s="1"/>
  <c r="I289" i="41" s="1"/>
  <c r="I290" i="41" s="1"/>
  <c r="I291" i="41" s="1"/>
  <c r="I292" i="41" s="1"/>
  <c r="I293" i="41" s="1"/>
  <c r="I294" i="41" s="1"/>
  <c r="I295" i="41" s="1"/>
  <c r="I296" i="41" s="1"/>
  <c r="I297" i="41" s="1"/>
  <c r="I298" i="41" s="1"/>
  <c r="I299" i="41" s="1"/>
  <c r="I300" i="41" s="1"/>
  <c r="I301" i="41" s="1"/>
  <c r="I302" i="41" s="1"/>
  <c r="I303" i="41" s="1"/>
  <c r="I304" i="41" s="1"/>
  <c r="I305" i="41" s="1"/>
  <c r="I306" i="41" s="1"/>
  <c r="I307" i="41" s="1"/>
  <c r="I308" i="41" s="1"/>
  <c r="O281" i="41"/>
  <c r="P281" i="41" s="1"/>
  <c r="M281" i="41"/>
  <c r="O280" i="41"/>
  <c r="P280" i="41" s="1"/>
  <c r="M280" i="41"/>
  <c r="I280" i="41"/>
  <c r="I281" i="41" s="1"/>
  <c r="O279" i="41"/>
  <c r="M279" i="41"/>
  <c r="I279" i="41"/>
  <c r="O278" i="41"/>
  <c r="M278" i="41"/>
  <c r="O277" i="41"/>
  <c r="M277" i="41"/>
  <c r="O276" i="41"/>
  <c r="M276" i="41"/>
  <c r="O275" i="41"/>
  <c r="P275" i="41" s="1"/>
  <c r="S275" i="41" s="1"/>
  <c r="AK275" i="13" s="1"/>
  <c r="M275" i="41"/>
  <c r="O274" i="41"/>
  <c r="P274" i="41" s="1"/>
  <c r="M274" i="41"/>
  <c r="O273" i="41"/>
  <c r="P273" i="41" s="1"/>
  <c r="M273" i="41"/>
  <c r="O272" i="41"/>
  <c r="M272" i="41"/>
  <c r="O271" i="41"/>
  <c r="M271" i="41"/>
  <c r="O270" i="41"/>
  <c r="P270" i="41" s="1"/>
  <c r="M270" i="41"/>
  <c r="O269" i="41"/>
  <c r="P269" i="41" s="1"/>
  <c r="M269" i="41"/>
  <c r="O268" i="41"/>
  <c r="R268" i="41" s="1"/>
  <c r="J268" i="13" s="1"/>
  <c r="M268" i="41"/>
  <c r="O267" i="41"/>
  <c r="M267" i="41"/>
  <c r="O266" i="41"/>
  <c r="P266" i="41" s="1"/>
  <c r="M266" i="41"/>
  <c r="O265" i="41"/>
  <c r="P265" i="41" s="1"/>
  <c r="M265" i="41"/>
  <c r="P264" i="41"/>
  <c r="O264" i="41"/>
  <c r="M264" i="41"/>
  <c r="O263" i="41"/>
  <c r="P263" i="41" s="1"/>
  <c r="M263" i="41"/>
  <c r="O262" i="41"/>
  <c r="M262" i="41"/>
  <c r="O261" i="41"/>
  <c r="P261" i="41" s="1"/>
  <c r="M261" i="41"/>
  <c r="O260" i="41"/>
  <c r="M260" i="41"/>
  <c r="O259" i="41"/>
  <c r="M259" i="41"/>
  <c r="O258" i="41"/>
  <c r="M258" i="41"/>
  <c r="O257" i="41"/>
  <c r="P257" i="41" s="1"/>
  <c r="M257" i="41"/>
  <c r="O256" i="41"/>
  <c r="P256" i="41" s="1"/>
  <c r="M256" i="41"/>
  <c r="O255" i="41"/>
  <c r="M255" i="41"/>
  <c r="I255" i="41"/>
  <c r="I256" i="41" s="1"/>
  <c r="I257" i="41" s="1"/>
  <c r="I258" i="41" s="1"/>
  <c r="I259" i="41" s="1"/>
  <c r="I260" i="41" s="1"/>
  <c r="I261" i="41" s="1"/>
  <c r="I262" i="41" s="1"/>
  <c r="I263" i="41" s="1"/>
  <c r="I264" i="41" s="1"/>
  <c r="I265" i="41" s="1"/>
  <c r="I266" i="41" s="1"/>
  <c r="I267" i="41" s="1"/>
  <c r="I268" i="41" s="1"/>
  <c r="I269" i="41" s="1"/>
  <c r="I270" i="41" s="1"/>
  <c r="I271" i="41" s="1"/>
  <c r="I272" i="41" s="1"/>
  <c r="I273" i="41" s="1"/>
  <c r="I274" i="41" s="1"/>
  <c r="I275" i="41" s="1"/>
  <c r="I276" i="41" s="1"/>
  <c r="I277" i="41" s="1"/>
  <c r="O254" i="41"/>
  <c r="M254" i="41"/>
  <c r="O253" i="41"/>
  <c r="P253" i="41" s="1"/>
  <c r="M253" i="41"/>
  <c r="O252" i="41"/>
  <c r="M252" i="41"/>
  <c r="O251" i="41"/>
  <c r="M251" i="41"/>
  <c r="O250" i="41"/>
  <c r="M250" i="41"/>
  <c r="O249" i="41"/>
  <c r="M249" i="41"/>
  <c r="I249" i="41"/>
  <c r="I250" i="41" s="1"/>
  <c r="I251" i="41" s="1"/>
  <c r="I252" i="41" s="1"/>
  <c r="I253" i="41" s="1"/>
  <c r="I254" i="41" s="1"/>
  <c r="O248" i="41"/>
  <c r="M248" i="41"/>
  <c r="O247" i="41"/>
  <c r="M247" i="41"/>
  <c r="O246" i="41"/>
  <c r="P246" i="41" s="1"/>
  <c r="M246" i="41"/>
  <c r="O245" i="41"/>
  <c r="P245" i="41" s="1"/>
  <c r="M245" i="41"/>
  <c r="R245" i="41" s="1"/>
  <c r="J245" i="13" s="1"/>
  <c r="O244" i="41"/>
  <c r="R244" i="41" s="1"/>
  <c r="J244" i="13" s="1"/>
  <c r="M244" i="41"/>
  <c r="O243" i="41"/>
  <c r="M243" i="41"/>
  <c r="O242" i="41"/>
  <c r="P242" i="41" s="1"/>
  <c r="M242" i="41"/>
  <c r="O241" i="41"/>
  <c r="P241" i="41" s="1"/>
  <c r="M241" i="41"/>
  <c r="O240" i="41"/>
  <c r="P240" i="41" s="1"/>
  <c r="M240" i="41"/>
  <c r="O239" i="41"/>
  <c r="M239" i="41"/>
  <c r="O238" i="41"/>
  <c r="R238" i="41" s="1"/>
  <c r="J238" i="13" s="1"/>
  <c r="M238" i="41"/>
  <c r="O237" i="41"/>
  <c r="M237" i="41"/>
  <c r="O236" i="41"/>
  <c r="M236" i="41"/>
  <c r="O235" i="41"/>
  <c r="M235" i="41"/>
  <c r="O234" i="41"/>
  <c r="R234" i="41" s="1"/>
  <c r="J234" i="13" s="1"/>
  <c r="M234" i="41"/>
  <c r="O233" i="41"/>
  <c r="M233" i="41"/>
  <c r="O232" i="41"/>
  <c r="M232" i="41"/>
  <c r="O231" i="41"/>
  <c r="M231" i="41"/>
  <c r="O230" i="41"/>
  <c r="P230" i="41" s="1"/>
  <c r="M230" i="41"/>
  <c r="O229" i="41"/>
  <c r="M229" i="41"/>
  <c r="O228" i="41"/>
  <c r="M228" i="41"/>
  <c r="O227" i="41"/>
  <c r="M227" i="41"/>
  <c r="O226" i="41"/>
  <c r="P226" i="41" s="1"/>
  <c r="M226" i="41"/>
  <c r="O225" i="41"/>
  <c r="M225" i="41"/>
  <c r="O224" i="41"/>
  <c r="M224" i="41"/>
  <c r="I224" i="41"/>
  <c r="I225" i="41" s="1"/>
  <c r="I226" i="41" s="1"/>
  <c r="I227" i="41" s="1"/>
  <c r="I228" i="41" s="1"/>
  <c r="I229" i="41" s="1"/>
  <c r="I230" i="41" s="1"/>
  <c r="I231" i="41" s="1"/>
  <c r="I232" i="41" s="1"/>
  <c r="I233" i="41" s="1"/>
  <c r="I234" i="41" s="1"/>
  <c r="I235" i="41" s="1"/>
  <c r="I236" i="41" s="1"/>
  <c r="I237" i="41" s="1"/>
  <c r="I238" i="41" s="1"/>
  <c r="I239" i="41" s="1"/>
  <c r="I240" i="41" s="1"/>
  <c r="I241" i="41" s="1"/>
  <c r="I242" i="41" s="1"/>
  <c r="I243" i="41" s="1"/>
  <c r="I244" i="41" s="1"/>
  <c r="I245" i="41" s="1"/>
  <c r="I246" i="41" s="1"/>
  <c r="I247" i="41" s="1"/>
  <c r="O223" i="41"/>
  <c r="M223" i="41"/>
  <c r="O222" i="41"/>
  <c r="P222" i="41" s="1"/>
  <c r="M222" i="41"/>
  <c r="O221" i="41"/>
  <c r="M221" i="41"/>
  <c r="O220" i="41"/>
  <c r="M220" i="41"/>
  <c r="O219" i="41"/>
  <c r="M219" i="41"/>
  <c r="O218" i="41"/>
  <c r="M218" i="41"/>
  <c r="I218" i="41"/>
  <c r="I219" i="41" s="1"/>
  <c r="I220" i="41" s="1"/>
  <c r="I221" i="41" s="1"/>
  <c r="I222" i="41" s="1"/>
  <c r="I223" i="41" s="1"/>
  <c r="O217" i="41"/>
  <c r="P217" i="41" s="1"/>
  <c r="M217" i="41"/>
  <c r="O216" i="41"/>
  <c r="M216" i="41"/>
  <c r="O215" i="41"/>
  <c r="P215" i="41" s="1"/>
  <c r="M215" i="41"/>
  <c r="O214" i="41"/>
  <c r="M214" i="41"/>
  <c r="O213" i="41"/>
  <c r="M213" i="41"/>
  <c r="O212" i="41"/>
  <c r="M212" i="41"/>
  <c r="O211" i="41"/>
  <c r="P211" i="41" s="1"/>
  <c r="M211" i="41"/>
  <c r="O210" i="41"/>
  <c r="M210" i="41"/>
  <c r="O209" i="41"/>
  <c r="M209" i="41"/>
  <c r="O208" i="41"/>
  <c r="M208" i="41"/>
  <c r="O207" i="41"/>
  <c r="P207" i="41" s="1"/>
  <c r="M207" i="41"/>
  <c r="O206" i="41"/>
  <c r="P206" i="41" s="1"/>
  <c r="S206" i="41" s="1"/>
  <c r="AK206" i="13" s="1"/>
  <c r="M206" i="41"/>
  <c r="O205" i="41"/>
  <c r="R205" i="41" s="1"/>
  <c r="J205" i="13" s="1"/>
  <c r="M205" i="41"/>
  <c r="O204" i="41"/>
  <c r="M204" i="41"/>
  <c r="O203" i="41"/>
  <c r="P203" i="41" s="1"/>
  <c r="M203" i="41"/>
  <c r="O202" i="41"/>
  <c r="P202" i="41" s="1"/>
  <c r="S202" i="41" s="1"/>
  <c r="AK202" i="13" s="1"/>
  <c r="M202" i="41"/>
  <c r="O201" i="41"/>
  <c r="M201" i="41"/>
  <c r="O200" i="41"/>
  <c r="M200" i="41"/>
  <c r="O199" i="41"/>
  <c r="P199" i="41" s="1"/>
  <c r="M199" i="41"/>
  <c r="O198" i="41"/>
  <c r="M198" i="41"/>
  <c r="O197" i="41"/>
  <c r="M197" i="41"/>
  <c r="O196" i="41"/>
  <c r="M196" i="41"/>
  <c r="O195" i="41"/>
  <c r="P195" i="41" s="1"/>
  <c r="M195" i="41"/>
  <c r="O194" i="41"/>
  <c r="P194" i="41" s="1"/>
  <c r="M194" i="41"/>
  <c r="O193" i="41"/>
  <c r="M193" i="41"/>
  <c r="I193" i="41"/>
  <c r="I194" i="41" s="1"/>
  <c r="I195" i="41" s="1"/>
  <c r="I196" i="41" s="1"/>
  <c r="I197" i="41" s="1"/>
  <c r="I198" i="41" s="1"/>
  <c r="I199" i="41" s="1"/>
  <c r="I200" i="41" s="1"/>
  <c r="I201" i="41" s="1"/>
  <c r="I202" i="41" s="1"/>
  <c r="I203" i="41" s="1"/>
  <c r="I204" i="41" s="1"/>
  <c r="I205" i="41" s="1"/>
  <c r="I206" i="41" s="1"/>
  <c r="I207" i="41" s="1"/>
  <c r="I208" i="41" s="1"/>
  <c r="I209" i="41" s="1"/>
  <c r="I210" i="41" s="1"/>
  <c r="I211" i="41" s="1"/>
  <c r="I212" i="41" s="1"/>
  <c r="I213" i="41" s="1"/>
  <c r="I214" i="41" s="1"/>
  <c r="I215" i="41" s="1"/>
  <c r="I216" i="41" s="1"/>
  <c r="O192" i="41"/>
  <c r="M192" i="41"/>
  <c r="O191" i="41"/>
  <c r="P191" i="41" s="1"/>
  <c r="S191" i="41" s="1"/>
  <c r="AK191" i="13" s="1"/>
  <c r="M191" i="41"/>
  <c r="O190" i="41"/>
  <c r="M190" i="41"/>
  <c r="O189" i="41"/>
  <c r="M189" i="41"/>
  <c r="O188" i="41"/>
  <c r="M188" i="41"/>
  <c r="O187" i="41"/>
  <c r="M187" i="41"/>
  <c r="I187" i="41"/>
  <c r="I188" i="41" s="1"/>
  <c r="I189" i="41" s="1"/>
  <c r="I190" i="41" s="1"/>
  <c r="I191" i="41" s="1"/>
  <c r="I192" i="41" s="1"/>
  <c r="O186" i="41"/>
  <c r="M186" i="41"/>
  <c r="O185" i="41"/>
  <c r="M185" i="41"/>
  <c r="O184" i="41"/>
  <c r="P184" i="41" s="1"/>
  <c r="M184" i="41"/>
  <c r="O183" i="41"/>
  <c r="M183" i="41"/>
  <c r="O182" i="41"/>
  <c r="M182" i="41"/>
  <c r="O181" i="41"/>
  <c r="M181" i="41"/>
  <c r="O180" i="41"/>
  <c r="P180" i="41" s="1"/>
  <c r="M180" i="41"/>
  <c r="O179" i="41"/>
  <c r="P179" i="41" s="1"/>
  <c r="M179" i="41"/>
  <c r="O178" i="41"/>
  <c r="M178" i="41"/>
  <c r="O177" i="41"/>
  <c r="M177" i="41"/>
  <c r="O176" i="41"/>
  <c r="P176" i="41" s="1"/>
  <c r="M176" i="41"/>
  <c r="O175" i="41"/>
  <c r="M175" i="41"/>
  <c r="O174" i="41"/>
  <c r="P174" i="41" s="1"/>
  <c r="M174" i="41"/>
  <c r="O173" i="41"/>
  <c r="M173" i="41"/>
  <c r="O172" i="41"/>
  <c r="M172" i="41"/>
  <c r="I172" i="41"/>
  <c r="I173" i="41" s="1"/>
  <c r="I174" i="41" s="1"/>
  <c r="I175" i="41" s="1"/>
  <c r="I176" i="41" s="1"/>
  <c r="I177" i="41" s="1"/>
  <c r="I178" i="41" s="1"/>
  <c r="I179" i="41" s="1"/>
  <c r="I180" i="41" s="1"/>
  <c r="I181" i="41" s="1"/>
  <c r="I182" i="41" s="1"/>
  <c r="I183" i="41" s="1"/>
  <c r="I184" i="41" s="1"/>
  <c r="I185" i="41" s="1"/>
  <c r="O171" i="41"/>
  <c r="M171" i="41"/>
  <c r="O170" i="41"/>
  <c r="R170" i="41" s="1"/>
  <c r="J170" i="13" s="1"/>
  <c r="M170" i="41"/>
  <c r="O169" i="41"/>
  <c r="P169" i="41" s="1"/>
  <c r="M169" i="41"/>
  <c r="O168" i="41"/>
  <c r="P168" i="41" s="1"/>
  <c r="M168" i="41"/>
  <c r="O167" i="41"/>
  <c r="M167" i="41"/>
  <c r="O166" i="41"/>
  <c r="R166" i="41" s="1"/>
  <c r="J166" i="13" s="1"/>
  <c r="M166" i="41"/>
  <c r="O165" i="41"/>
  <c r="P165" i="41" s="1"/>
  <c r="M165" i="41"/>
  <c r="O164" i="41"/>
  <c r="P164" i="41" s="1"/>
  <c r="M164" i="41"/>
  <c r="O163" i="41"/>
  <c r="M163" i="41"/>
  <c r="O162" i="41"/>
  <c r="M162" i="41"/>
  <c r="O161" i="41"/>
  <c r="M161" i="41"/>
  <c r="O160" i="41"/>
  <c r="M160" i="41"/>
  <c r="I160" i="41"/>
  <c r="I161" i="41" s="1"/>
  <c r="I162" i="41" s="1"/>
  <c r="I163" i="41" s="1"/>
  <c r="I164" i="41" s="1"/>
  <c r="I165" i="41" s="1"/>
  <c r="I166" i="41" s="1"/>
  <c r="I167" i="41" s="1"/>
  <c r="I168" i="41" s="1"/>
  <c r="I169" i="41" s="1"/>
  <c r="I170" i="41" s="1"/>
  <c r="I171" i="41" s="1"/>
  <c r="O159" i="41"/>
  <c r="M159" i="41"/>
  <c r="O158" i="41"/>
  <c r="M158" i="41"/>
  <c r="O157" i="41"/>
  <c r="M157" i="41"/>
  <c r="I157" i="41"/>
  <c r="I158" i="41" s="1"/>
  <c r="I159" i="41" s="1"/>
  <c r="O156" i="41"/>
  <c r="M156" i="41"/>
  <c r="O155" i="41"/>
  <c r="P155" i="41" s="1"/>
  <c r="M155" i="41"/>
  <c r="O154" i="41"/>
  <c r="P154" i="41" s="1"/>
  <c r="M154" i="41"/>
  <c r="O153" i="41"/>
  <c r="R153" i="41" s="1"/>
  <c r="J153" i="13" s="1"/>
  <c r="M153" i="41"/>
  <c r="O152" i="41"/>
  <c r="M152" i="41"/>
  <c r="O151" i="41"/>
  <c r="P151" i="41" s="1"/>
  <c r="M151" i="41"/>
  <c r="O150" i="41"/>
  <c r="P150" i="41" s="1"/>
  <c r="M150" i="41"/>
  <c r="O149" i="41"/>
  <c r="R149" i="41" s="1"/>
  <c r="J149" i="13" s="1"/>
  <c r="M149" i="41"/>
  <c r="O148" i="41"/>
  <c r="M148" i="41"/>
  <c r="O147" i="41"/>
  <c r="M147" i="41"/>
  <c r="O146" i="41"/>
  <c r="M146" i="41"/>
  <c r="O145" i="41"/>
  <c r="M145" i="41"/>
  <c r="O144" i="41"/>
  <c r="M144" i="41"/>
  <c r="O143" i="41"/>
  <c r="P143" i="41" s="1"/>
  <c r="M143" i="41"/>
  <c r="O142" i="41"/>
  <c r="P142" i="41" s="1"/>
  <c r="M142" i="41"/>
  <c r="O141" i="41"/>
  <c r="M141" i="41"/>
  <c r="O140" i="41"/>
  <c r="M140" i="41"/>
  <c r="O139" i="41"/>
  <c r="P139" i="41" s="1"/>
  <c r="M139" i="41"/>
  <c r="O138" i="41"/>
  <c r="P138" i="41" s="1"/>
  <c r="M138" i="41"/>
  <c r="O137" i="41"/>
  <c r="M137" i="41"/>
  <c r="O136" i="41"/>
  <c r="M136" i="41"/>
  <c r="O135" i="41"/>
  <c r="P135" i="41" s="1"/>
  <c r="M135" i="41"/>
  <c r="O134" i="41"/>
  <c r="M134" i="41"/>
  <c r="O133" i="41"/>
  <c r="M133" i="41"/>
  <c r="O132" i="41"/>
  <c r="M132" i="41"/>
  <c r="O131" i="41"/>
  <c r="P131" i="41" s="1"/>
  <c r="M131" i="41"/>
  <c r="O130" i="41"/>
  <c r="M130" i="41"/>
  <c r="O129" i="41"/>
  <c r="M129" i="41"/>
  <c r="O128" i="41"/>
  <c r="M128" i="41"/>
  <c r="O127" i="41"/>
  <c r="M127" i="41"/>
  <c r="O126" i="41"/>
  <c r="P126" i="41" s="1"/>
  <c r="M126" i="41"/>
  <c r="I126" i="41"/>
  <c r="I127" i="41" s="1"/>
  <c r="I128" i="41" s="1"/>
  <c r="I129" i="41" s="1"/>
  <c r="I130" i="41" s="1"/>
  <c r="I131" i="41" s="1"/>
  <c r="I132" i="41" s="1"/>
  <c r="I133" i="41" s="1"/>
  <c r="I134" i="41" s="1"/>
  <c r="I135" i="41" s="1"/>
  <c r="I136" i="41" s="1"/>
  <c r="I137" i="41" s="1"/>
  <c r="I138" i="41" s="1"/>
  <c r="I139" i="41" s="1"/>
  <c r="I140" i="41" s="1"/>
  <c r="I141" i="41" s="1"/>
  <c r="I142" i="41" s="1"/>
  <c r="I143" i="41" s="1"/>
  <c r="I144" i="41" s="1"/>
  <c r="I145" i="41" s="1"/>
  <c r="I146" i="41" s="1"/>
  <c r="I147" i="41" s="1"/>
  <c r="I148" i="41" s="1"/>
  <c r="I149" i="41" s="1"/>
  <c r="I150" i="41" s="1"/>
  <c r="I151" i="41" s="1"/>
  <c r="I152" i="41" s="1"/>
  <c r="I153" i="41" s="1"/>
  <c r="I154" i="41" s="1"/>
  <c r="I155" i="41" s="1"/>
  <c r="O125" i="41"/>
  <c r="M125" i="41"/>
  <c r="O124" i="41"/>
  <c r="P124" i="41" s="1"/>
  <c r="M124" i="41"/>
  <c r="R124" i="41" s="1"/>
  <c r="J124" i="13" s="1"/>
  <c r="O123" i="41"/>
  <c r="M123" i="41"/>
  <c r="O122" i="41"/>
  <c r="M122" i="41"/>
  <c r="O121" i="41"/>
  <c r="M121" i="41"/>
  <c r="O120" i="41"/>
  <c r="M120" i="41"/>
  <c r="O119" i="41"/>
  <c r="P119" i="41" s="1"/>
  <c r="M119" i="41"/>
  <c r="O118" i="41"/>
  <c r="R118" i="41" s="1"/>
  <c r="J118" i="13" s="1"/>
  <c r="M118" i="41"/>
  <c r="O117" i="41"/>
  <c r="M117" i="41"/>
  <c r="O116" i="41"/>
  <c r="P116" i="41" s="1"/>
  <c r="M116" i="41"/>
  <c r="O115" i="41"/>
  <c r="M115" i="41"/>
  <c r="O114" i="41"/>
  <c r="M114" i="41"/>
  <c r="O113" i="41"/>
  <c r="M113" i="41"/>
  <c r="O112" i="41"/>
  <c r="P112" i="41" s="1"/>
  <c r="S112" i="41" s="1"/>
  <c r="AK112" i="13" s="1"/>
  <c r="M112" i="41"/>
  <c r="O111" i="41"/>
  <c r="M111" i="41"/>
  <c r="O110" i="41"/>
  <c r="M110" i="41"/>
  <c r="O109" i="41"/>
  <c r="M109" i="41"/>
  <c r="O108" i="41"/>
  <c r="P108" i="41" s="1"/>
  <c r="S108" i="41" s="1"/>
  <c r="AK108" i="13" s="1"/>
  <c r="M108" i="41"/>
  <c r="O107" i="41"/>
  <c r="P107" i="41" s="1"/>
  <c r="M107" i="41"/>
  <c r="O106" i="41"/>
  <c r="M106" i="41"/>
  <c r="O105" i="41"/>
  <c r="M105" i="41"/>
  <c r="O104" i="41"/>
  <c r="M104" i="41"/>
  <c r="O103" i="41"/>
  <c r="P103" i="41" s="1"/>
  <c r="M103" i="41"/>
  <c r="O102" i="41"/>
  <c r="R102" i="41" s="1"/>
  <c r="J102" i="13" s="1"/>
  <c r="M102" i="41"/>
  <c r="O101" i="41"/>
  <c r="P101" i="41" s="1"/>
  <c r="S101" i="41" s="1"/>
  <c r="AK101" i="13" s="1"/>
  <c r="M101" i="41"/>
  <c r="O100" i="41"/>
  <c r="P100" i="41" s="1"/>
  <c r="M100" i="41"/>
  <c r="O99" i="41"/>
  <c r="P99" i="41" s="1"/>
  <c r="M99" i="41"/>
  <c r="O98" i="41"/>
  <c r="P98" i="41" s="1"/>
  <c r="M98" i="41"/>
  <c r="O97" i="41"/>
  <c r="M97" i="41"/>
  <c r="I97" i="41"/>
  <c r="I98" i="41" s="1"/>
  <c r="I99" i="41" s="1"/>
  <c r="I100" i="41" s="1"/>
  <c r="I101" i="41" s="1"/>
  <c r="I102" i="41" s="1"/>
  <c r="I103" i="41" s="1"/>
  <c r="I104" i="41" s="1"/>
  <c r="I105" i="41" s="1"/>
  <c r="I106" i="41" s="1"/>
  <c r="I107" i="41" s="1"/>
  <c r="I108" i="41" s="1"/>
  <c r="I109" i="41" s="1"/>
  <c r="I110" i="41" s="1"/>
  <c r="I111" i="41" s="1"/>
  <c r="I112" i="41" s="1"/>
  <c r="I113" i="41" s="1"/>
  <c r="I114" i="41" s="1"/>
  <c r="I115" i="41" s="1"/>
  <c r="I116" i="41" s="1"/>
  <c r="I117" i="41" s="1"/>
  <c r="I118" i="41" s="1"/>
  <c r="I119" i="41" s="1"/>
  <c r="I120" i="41" s="1"/>
  <c r="I121" i="41" s="1"/>
  <c r="I122" i="41" s="1"/>
  <c r="I123" i="41" s="1"/>
  <c r="I124" i="41" s="1"/>
  <c r="O96" i="41"/>
  <c r="P96" i="41" s="1"/>
  <c r="M96" i="41"/>
  <c r="I96" i="41"/>
  <c r="O95" i="41"/>
  <c r="P95" i="41" s="1"/>
  <c r="M95" i="41"/>
  <c r="O94" i="41"/>
  <c r="P94" i="41" s="1"/>
  <c r="S94" i="41" s="1"/>
  <c r="AK94" i="13" s="1"/>
  <c r="M94" i="41"/>
  <c r="O93" i="41"/>
  <c r="P93" i="41" s="1"/>
  <c r="S93" i="41" s="1"/>
  <c r="AK93" i="13" s="1"/>
  <c r="M93" i="41"/>
  <c r="O92" i="41"/>
  <c r="M92" i="41"/>
  <c r="O91" i="41"/>
  <c r="M91" i="41"/>
  <c r="O90" i="41"/>
  <c r="M90" i="41"/>
  <c r="O89" i="41"/>
  <c r="P89" i="41" s="1"/>
  <c r="S89" i="41" s="1"/>
  <c r="AK89" i="13" s="1"/>
  <c r="M89" i="41"/>
  <c r="O88" i="41"/>
  <c r="P88" i="41" s="1"/>
  <c r="M88" i="41"/>
  <c r="O87" i="41"/>
  <c r="M87" i="41"/>
  <c r="O86" i="41"/>
  <c r="P86" i="41" s="1"/>
  <c r="M86" i="41"/>
  <c r="O85" i="41"/>
  <c r="M85" i="41"/>
  <c r="O84" i="41"/>
  <c r="M84" i="41"/>
  <c r="O83" i="41"/>
  <c r="M83" i="41"/>
  <c r="O82" i="41"/>
  <c r="M82" i="41"/>
  <c r="O81" i="41"/>
  <c r="P81" i="41" s="1"/>
  <c r="M81" i="41"/>
  <c r="O80" i="41"/>
  <c r="P80" i="41" s="1"/>
  <c r="M80" i="41"/>
  <c r="O79" i="41"/>
  <c r="M79" i="41"/>
  <c r="O78" i="41"/>
  <c r="P78" i="41" s="1"/>
  <c r="M78" i="41"/>
  <c r="O77" i="41"/>
  <c r="P77" i="41" s="1"/>
  <c r="S77" i="41" s="1"/>
  <c r="AK77" i="13" s="1"/>
  <c r="M77" i="41"/>
  <c r="O76" i="41"/>
  <c r="P76" i="41" s="1"/>
  <c r="M76" i="41"/>
  <c r="O75" i="41"/>
  <c r="P75" i="41" s="1"/>
  <c r="M75" i="41"/>
  <c r="O74" i="41"/>
  <c r="M74" i="41"/>
  <c r="O73" i="41"/>
  <c r="P73" i="41" s="1"/>
  <c r="M73" i="41"/>
  <c r="O72" i="41"/>
  <c r="P72" i="41" s="1"/>
  <c r="M72" i="41"/>
  <c r="O71" i="41"/>
  <c r="P71" i="41" s="1"/>
  <c r="M71" i="41"/>
  <c r="O70" i="41"/>
  <c r="M70" i="41"/>
  <c r="O69" i="41"/>
  <c r="P69" i="41" s="1"/>
  <c r="M69" i="41"/>
  <c r="O68" i="41"/>
  <c r="R68" i="41" s="1"/>
  <c r="J68" i="13" s="1"/>
  <c r="M68" i="41"/>
  <c r="I68" i="41"/>
  <c r="I69" i="41" s="1"/>
  <c r="I70" i="41" s="1"/>
  <c r="I71" i="41" s="1"/>
  <c r="I72" i="41" s="1"/>
  <c r="I73" i="41" s="1"/>
  <c r="I74" i="41" s="1"/>
  <c r="I75" i="41" s="1"/>
  <c r="I76" i="41" s="1"/>
  <c r="I77" i="41" s="1"/>
  <c r="I78" i="41" s="1"/>
  <c r="I79" i="41" s="1"/>
  <c r="I80" i="41" s="1"/>
  <c r="I81" i="41" s="1"/>
  <c r="I82" i="41" s="1"/>
  <c r="I83" i="41" s="1"/>
  <c r="I84" i="41" s="1"/>
  <c r="I85" i="41" s="1"/>
  <c r="I86" i="41" s="1"/>
  <c r="I87" i="41" s="1"/>
  <c r="I88" i="41" s="1"/>
  <c r="I89" i="41" s="1"/>
  <c r="I90" i="41" s="1"/>
  <c r="I91" i="41" s="1"/>
  <c r="I92" i="41" s="1"/>
  <c r="I93" i="41" s="1"/>
  <c r="I94" i="41" s="1"/>
  <c r="O67" i="41"/>
  <c r="M67" i="41"/>
  <c r="I67" i="41"/>
  <c r="O66" i="41"/>
  <c r="M66" i="41"/>
  <c r="I66" i="41"/>
  <c r="O65" i="41"/>
  <c r="P65" i="41" s="1"/>
  <c r="M65" i="41"/>
  <c r="I65" i="41"/>
  <c r="O64" i="41"/>
  <c r="P64" i="41" s="1"/>
  <c r="M64" i="41"/>
  <c r="O63" i="41"/>
  <c r="M63" i="41"/>
  <c r="O62" i="41"/>
  <c r="P62" i="41" s="1"/>
  <c r="M62" i="41"/>
  <c r="O61" i="41"/>
  <c r="M61" i="41"/>
  <c r="O60" i="41"/>
  <c r="M60" i="41"/>
  <c r="O59" i="41"/>
  <c r="M59" i="41"/>
  <c r="O58" i="41"/>
  <c r="M58" i="41"/>
  <c r="O57" i="41"/>
  <c r="P57" i="41" s="1"/>
  <c r="M57" i="41"/>
  <c r="O56" i="41"/>
  <c r="M56" i="41"/>
  <c r="O55" i="41"/>
  <c r="M55" i="41"/>
  <c r="O54" i="41"/>
  <c r="P54" i="41" s="1"/>
  <c r="M54" i="41"/>
  <c r="O53" i="41"/>
  <c r="P53" i="41" s="1"/>
  <c r="M53" i="41"/>
  <c r="O52" i="41"/>
  <c r="M52" i="41"/>
  <c r="O51" i="41"/>
  <c r="M51" i="41"/>
  <c r="O50" i="41"/>
  <c r="P50" i="41" s="1"/>
  <c r="M50" i="41"/>
  <c r="O49" i="41"/>
  <c r="M49" i="41"/>
  <c r="O48" i="41"/>
  <c r="M48" i="41"/>
  <c r="O47" i="41"/>
  <c r="M47" i="41"/>
  <c r="O46" i="41"/>
  <c r="P46" i="41" s="1"/>
  <c r="M46" i="41"/>
  <c r="O45" i="41"/>
  <c r="M45" i="41"/>
  <c r="O44" i="41"/>
  <c r="M44" i="41"/>
  <c r="O43" i="41"/>
  <c r="M43" i="41"/>
  <c r="O42" i="41"/>
  <c r="M42" i="41"/>
  <c r="O41" i="41"/>
  <c r="P41" i="41" s="1"/>
  <c r="M41" i="41"/>
  <c r="O40" i="41"/>
  <c r="M40" i="41"/>
  <c r="O39" i="41"/>
  <c r="M39" i="41"/>
  <c r="O38" i="41"/>
  <c r="P38" i="41" s="1"/>
  <c r="M38" i="41"/>
  <c r="O37" i="41"/>
  <c r="P37" i="41" s="1"/>
  <c r="M37" i="41"/>
  <c r="I37" i="41"/>
  <c r="I38" i="41" s="1"/>
  <c r="I39" i="41" s="1"/>
  <c r="I40" i="41" s="1"/>
  <c r="I41" i="41" s="1"/>
  <c r="I42" i="41" s="1"/>
  <c r="I43" i="41" s="1"/>
  <c r="I44" i="41" s="1"/>
  <c r="I45" i="41" s="1"/>
  <c r="I46" i="41" s="1"/>
  <c r="I47" i="41" s="1"/>
  <c r="I48" i="41" s="1"/>
  <c r="I49" i="41" s="1"/>
  <c r="I50" i="41" s="1"/>
  <c r="I51" i="41" s="1"/>
  <c r="I52" i="41" s="1"/>
  <c r="I53" i="41" s="1"/>
  <c r="I54" i="41" s="1"/>
  <c r="I55" i="41" s="1"/>
  <c r="I56" i="41" s="1"/>
  <c r="I57" i="41" s="1"/>
  <c r="I58" i="41" s="1"/>
  <c r="I59" i="41" s="1"/>
  <c r="I60" i="41" s="1"/>
  <c r="I61" i="41" s="1"/>
  <c r="I62" i="41" s="1"/>
  <c r="I63" i="41" s="1"/>
  <c r="O36" i="41"/>
  <c r="M36" i="41"/>
  <c r="O35" i="41"/>
  <c r="P35" i="41" s="1"/>
  <c r="M35" i="41"/>
  <c r="O34" i="41"/>
  <c r="R34" i="41" s="1"/>
  <c r="J34" i="13" s="1"/>
  <c r="M34" i="41"/>
  <c r="O33" i="41"/>
  <c r="M33" i="41"/>
  <c r="O32" i="41"/>
  <c r="M32" i="41"/>
  <c r="O31" i="41"/>
  <c r="M31" i="41"/>
  <c r="O30" i="41"/>
  <c r="P30" i="41" s="1"/>
  <c r="M30" i="41"/>
  <c r="O29" i="41"/>
  <c r="M29" i="41"/>
  <c r="O28" i="41"/>
  <c r="M28" i="41"/>
  <c r="O27" i="41"/>
  <c r="P27" i="41" s="1"/>
  <c r="M27" i="41"/>
  <c r="P26" i="41"/>
  <c r="S26" i="41" s="1"/>
  <c r="AK26" i="13" s="1"/>
  <c r="O26" i="41"/>
  <c r="M26" i="41"/>
  <c r="O25" i="41"/>
  <c r="M25" i="41"/>
  <c r="O24" i="41"/>
  <c r="M24" i="41"/>
  <c r="O23" i="41"/>
  <c r="P23" i="41" s="1"/>
  <c r="S23" i="41" s="1"/>
  <c r="AK23" i="13" s="1"/>
  <c r="M23" i="41"/>
  <c r="O22" i="41"/>
  <c r="M22" i="41"/>
  <c r="O21" i="41"/>
  <c r="M21" i="41"/>
  <c r="O20" i="41"/>
  <c r="M20" i="41"/>
  <c r="O19" i="41"/>
  <c r="M19" i="41"/>
  <c r="O18" i="41"/>
  <c r="P18" i="41" s="1"/>
  <c r="M18" i="41"/>
  <c r="O17" i="41"/>
  <c r="P17" i="41" s="1"/>
  <c r="M17" i="41"/>
  <c r="O16" i="41"/>
  <c r="P16" i="41" s="1"/>
  <c r="M16" i="41"/>
  <c r="O15" i="41"/>
  <c r="M15" i="41"/>
  <c r="O14" i="41"/>
  <c r="P14" i="41" s="1"/>
  <c r="M14" i="41"/>
  <c r="O13" i="41"/>
  <c r="P13" i="41" s="1"/>
  <c r="M13" i="41"/>
  <c r="O12" i="41"/>
  <c r="P12" i="41" s="1"/>
  <c r="M12" i="41"/>
  <c r="O11" i="41"/>
  <c r="M11" i="41"/>
  <c r="O10" i="41"/>
  <c r="P10" i="41" s="1"/>
  <c r="M10" i="41"/>
  <c r="C10" i="41"/>
  <c r="C11" i="41" s="1"/>
  <c r="O9" i="41"/>
  <c r="P9" i="41" s="1"/>
  <c r="M9" i="41"/>
  <c r="C9" i="41"/>
  <c r="O8" i="41"/>
  <c r="P8" i="41" s="1"/>
  <c r="M8" i="41"/>
  <c r="O7" i="41"/>
  <c r="P7" i="41" s="1"/>
  <c r="M7" i="41"/>
  <c r="O6" i="41"/>
  <c r="P6" i="41" s="1"/>
  <c r="M6" i="41"/>
  <c r="J6" i="41"/>
  <c r="J7" i="41" s="1"/>
  <c r="J8" i="41" s="1"/>
  <c r="J9" i="41" s="1"/>
  <c r="J10" i="41" s="1"/>
  <c r="J11" i="41" s="1"/>
  <c r="J12" i="41" s="1"/>
  <c r="J13" i="41" s="1"/>
  <c r="J14" i="41" s="1"/>
  <c r="J15" i="41" s="1"/>
  <c r="J16" i="41" s="1"/>
  <c r="J17" i="41" s="1"/>
  <c r="J18" i="41" s="1"/>
  <c r="J19" i="41" s="1"/>
  <c r="J20" i="41" s="1"/>
  <c r="J21" i="41" s="1"/>
  <c r="J22" i="41" s="1"/>
  <c r="J23" i="41" s="1"/>
  <c r="J24" i="41" s="1"/>
  <c r="J25" i="41" s="1"/>
  <c r="J26" i="41" s="1"/>
  <c r="J27" i="41" s="1"/>
  <c r="J28" i="41" s="1"/>
  <c r="J29" i="41" s="1"/>
  <c r="J30" i="41" s="1"/>
  <c r="J31" i="41" s="1"/>
  <c r="J32" i="41" s="1"/>
  <c r="J33" i="41" s="1"/>
  <c r="J34" i="41" s="1"/>
  <c r="J35" i="41" s="1"/>
  <c r="J36" i="41" s="1"/>
  <c r="J37" i="41" s="1"/>
  <c r="J38" i="41" s="1"/>
  <c r="J39" i="41" s="1"/>
  <c r="J40" i="41" s="1"/>
  <c r="J41" i="41" s="1"/>
  <c r="J42" i="41" s="1"/>
  <c r="J43" i="41" s="1"/>
  <c r="J44" i="41" s="1"/>
  <c r="J45" i="41" s="1"/>
  <c r="J46" i="41" s="1"/>
  <c r="J47" i="41" s="1"/>
  <c r="J48" i="41" s="1"/>
  <c r="J49" i="41" s="1"/>
  <c r="J50" i="41" s="1"/>
  <c r="J51" i="41" s="1"/>
  <c r="J52" i="41" s="1"/>
  <c r="J53" i="41" s="1"/>
  <c r="J54" i="41" s="1"/>
  <c r="J55" i="41" s="1"/>
  <c r="J56" i="41" s="1"/>
  <c r="J57" i="41" s="1"/>
  <c r="J58" i="41" s="1"/>
  <c r="J59" i="41" s="1"/>
  <c r="J60" i="41" s="1"/>
  <c r="J61" i="41" s="1"/>
  <c r="J62" i="41" s="1"/>
  <c r="J63" i="41" s="1"/>
  <c r="J64" i="41" s="1"/>
  <c r="J65" i="41" s="1"/>
  <c r="J66" i="41" s="1"/>
  <c r="J67" i="41" s="1"/>
  <c r="J68" i="41" s="1"/>
  <c r="J69" i="41" s="1"/>
  <c r="J70" i="41" s="1"/>
  <c r="J71" i="41" s="1"/>
  <c r="J72" i="41" s="1"/>
  <c r="J73" i="41" s="1"/>
  <c r="J74" i="41" s="1"/>
  <c r="J75" i="41" s="1"/>
  <c r="J76" i="41" s="1"/>
  <c r="J77" i="41" s="1"/>
  <c r="J78" i="41" s="1"/>
  <c r="J79" i="41" s="1"/>
  <c r="J80" i="41" s="1"/>
  <c r="J81" i="41" s="1"/>
  <c r="J82" i="41" s="1"/>
  <c r="J83" i="41" s="1"/>
  <c r="J84" i="41" s="1"/>
  <c r="J85" i="41" s="1"/>
  <c r="J86" i="41" s="1"/>
  <c r="J87" i="41" s="1"/>
  <c r="J88" i="41" s="1"/>
  <c r="J89" i="41" s="1"/>
  <c r="J90" i="41" s="1"/>
  <c r="J91" i="41" s="1"/>
  <c r="J92" i="41" s="1"/>
  <c r="J93" i="41" s="1"/>
  <c r="J94" i="41" s="1"/>
  <c r="J95" i="41" s="1"/>
  <c r="J96" i="41" s="1"/>
  <c r="J97" i="41" s="1"/>
  <c r="J98" i="41" s="1"/>
  <c r="J99" i="41" s="1"/>
  <c r="J100" i="41" s="1"/>
  <c r="J101" i="41" s="1"/>
  <c r="J102" i="41" s="1"/>
  <c r="J103" i="41" s="1"/>
  <c r="J104" i="41" s="1"/>
  <c r="J105" i="41" s="1"/>
  <c r="J106" i="41" s="1"/>
  <c r="J107" i="41" s="1"/>
  <c r="J108" i="41" s="1"/>
  <c r="J109" i="41" s="1"/>
  <c r="J110" i="41" s="1"/>
  <c r="J111" i="41" s="1"/>
  <c r="J112" i="41" s="1"/>
  <c r="J113" i="41" s="1"/>
  <c r="J114" i="41" s="1"/>
  <c r="J115" i="41" s="1"/>
  <c r="J116" i="41" s="1"/>
  <c r="J117" i="41" s="1"/>
  <c r="J118" i="41" s="1"/>
  <c r="J119" i="41" s="1"/>
  <c r="J120" i="41" s="1"/>
  <c r="J121" i="41" s="1"/>
  <c r="J122" i="41" s="1"/>
  <c r="J123" i="41" s="1"/>
  <c r="J124" i="41" s="1"/>
  <c r="J125" i="41" s="1"/>
  <c r="J126" i="41" s="1"/>
  <c r="J127" i="41" s="1"/>
  <c r="J128" i="41" s="1"/>
  <c r="J129" i="41" s="1"/>
  <c r="J130" i="41" s="1"/>
  <c r="J131" i="41" s="1"/>
  <c r="J132" i="41" s="1"/>
  <c r="J133" i="41" s="1"/>
  <c r="J134" i="41" s="1"/>
  <c r="J135" i="41" s="1"/>
  <c r="J136" i="41" s="1"/>
  <c r="J137" i="41" s="1"/>
  <c r="J138" i="41" s="1"/>
  <c r="J139" i="41" s="1"/>
  <c r="J140" i="41" s="1"/>
  <c r="J141" i="41" s="1"/>
  <c r="J142" i="41" s="1"/>
  <c r="J143" i="41" s="1"/>
  <c r="J144" i="41" s="1"/>
  <c r="J145" i="41" s="1"/>
  <c r="J146" i="41" s="1"/>
  <c r="J147" i="41" s="1"/>
  <c r="J148" i="41" s="1"/>
  <c r="J149" i="41" s="1"/>
  <c r="J150" i="41" s="1"/>
  <c r="J151" i="41" s="1"/>
  <c r="J152" i="41" s="1"/>
  <c r="J153" i="41" s="1"/>
  <c r="J154" i="41" s="1"/>
  <c r="J155" i="41" s="1"/>
  <c r="J156" i="41" s="1"/>
  <c r="J157" i="41" s="1"/>
  <c r="J158" i="41" s="1"/>
  <c r="J159" i="41" s="1"/>
  <c r="J160" i="41" s="1"/>
  <c r="J161" i="41" s="1"/>
  <c r="J162" i="41" s="1"/>
  <c r="J163" i="41" s="1"/>
  <c r="J164" i="41" s="1"/>
  <c r="J165" i="41" s="1"/>
  <c r="J166" i="41" s="1"/>
  <c r="J167" i="41" s="1"/>
  <c r="J168" i="41" s="1"/>
  <c r="J169" i="41" s="1"/>
  <c r="J170" i="41" s="1"/>
  <c r="J171" i="41" s="1"/>
  <c r="J172" i="41" s="1"/>
  <c r="J173" i="41" s="1"/>
  <c r="J174" i="41" s="1"/>
  <c r="J175" i="41" s="1"/>
  <c r="J176" i="41" s="1"/>
  <c r="J177" i="41" s="1"/>
  <c r="J178" i="41" s="1"/>
  <c r="J179" i="41" s="1"/>
  <c r="J180" i="41" s="1"/>
  <c r="J181" i="41" s="1"/>
  <c r="J182" i="41" s="1"/>
  <c r="J183" i="41" s="1"/>
  <c r="J184" i="41" s="1"/>
  <c r="J185" i="41" s="1"/>
  <c r="J186" i="41" s="1"/>
  <c r="J187" i="41" s="1"/>
  <c r="J188" i="41" s="1"/>
  <c r="J189" i="41" s="1"/>
  <c r="J190" i="41" s="1"/>
  <c r="J191" i="41" s="1"/>
  <c r="J192" i="41" s="1"/>
  <c r="J193" i="41" s="1"/>
  <c r="J194" i="41" s="1"/>
  <c r="J195" i="41" s="1"/>
  <c r="J196" i="41" s="1"/>
  <c r="J197" i="41" s="1"/>
  <c r="J198" i="41" s="1"/>
  <c r="J199" i="41" s="1"/>
  <c r="J200" i="41" s="1"/>
  <c r="J201" i="41" s="1"/>
  <c r="J202" i="41" s="1"/>
  <c r="J203" i="41" s="1"/>
  <c r="J204" i="41" s="1"/>
  <c r="J205" i="41" s="1"/>
  <c r="J206" i="41" s="1"/>
  <c r="J207" i="41" s="1"/>
  <c r="J208" i="41" s="1"/>
  <c r="J209" i="41" s="1"/>
  <c r="J210" i="41" s="1"/>
  <c r="J211" i="41" s="1"/>
  <c r="J212" i="41" s="1"/>
  <c r="J213" i="41" s="1"/>
  <c r="J214" i="41" s="1"/>
  <c r="J215" i="41" s="1"/>
  <c r="J216" i="41" s="1"/>
  <c r="J217" i="41" s="1"/>
  <c r="J218" i="41" s="1"/>
  <c r="J219" i="41" s="1"/>
  <c r="J220" i="41" s="1"/>
  <c r="J221" i="41" s="1"/>
  <c r="J222" i="41" s="1"/>
  <c r="J223" i="41" s="1"/>
  <c r="J224" i="41" s="1"/>
  <c r="J225" i="41" s="1"/>
  <c r="J226" i="41" s="1"/>
  <c r="J227" i="41" s="1"/>
  <c r="J228" i="41" s="1"/>
  <c r="J229" i="41" s="1"/>
  <c r="J230" i="41" s="1"/>
  <c r="J231" i="41" s="1"/>
  <c r="J232" i="41" s="1"/>
  <c r="J233" i="41" s="1"/>
  <c r="J234" i="41" s="1"/>
  <c r="J235" i="41" s="1"/>
  <c r="J236" i="41" s="1"/>
  <c r="J237" i="41" s="1"/>
  <c r="J238" i="41" s="1"/>
  <c r="J239" i="41" s="1"/>
  <c r="J240" i="41" s="1"/>
  <c r="J241" i="41" s="1"/>
  <c r="J242" i="41" s="1"/>
  <c r="J243" i="41" s="1"/>
  <c r="J244" i="41" s="1"/>
  <c r="J245" i="41" s="1"/>
  <c r="J246" i="41" s="1"/>
  <c r="J247" i="41" s="1"/>
  <c r="J248" i="41" s="1"/>
  <c r="J249" i="41" s="1"/>
  <c r="J250" i="41" s="1"/>
  <c r="J251" i="41" s="1"/>
  <c r="J252" i="41" s="1"/>
  <c r="J253" i="41" s="1"/>
  <c r="J254" i="41" s="1"/>
  <c r="J255" i="41" s="1"/>
  <c r="J256" i="41" s="1"/>
  <c r="J257" i="41" s="1"/>
  <c r="J258" i="41" s="1"/>
  <c r="J259" i="41" s="1"/>
  <c r="J260" i="41" s="1"/>
  <c r="J261" i="41" s="1"/>
  <c r="J262" i="41" s="1"/>
  <c r="J263" i="41" s="1"/>
  <c r="J264" i="41" s="1"/>
  <c r="J265" i="41" s="1"/>
  <c r="J266" i="41" s="1"/>
  <c r="J267" i="41" s="1"/>
  <c r="J268" i="41" s="1"/>
  <c r="J269" i="41" s="1"/>
  <c r="J270" i="41" s="1"/>
  <c r="J271" i="41" s="1"/>
  <c r="J272" i="41" s="1"/>
  <c r="J273" i="41" s="1"/>
  <c r="J274" i="41" s="1"/>
  <c r="J275" i="41" s="1"/>
  <c r="J276" i="41" s="1"/>
  <c r="J277" i="41" s="1"/>
  <c r="J278" i="41" s="1"/>
  <c r="J279" i="41" s="1"/>
  <c r="J280" i="41" s="1"/>
  <c r="J281" i="41" s="1"/>
  <c r="J282" i="41" s="1"/>
  <c r="J283" i="41" s="1"/>
  <c r="J284" i="41" s="1"/>
  <c r="J285" i="41" s="1"/>
  <c r="J286" i="41" s="1"/>
  <c r="J287" i="41" s="1"/>
  <c r="J288" i="41" s="1"/>
  <c r="J289" i="41" s="1"/>
  <c r="J290" i="41" s="1"/>
  <c r="J291" i="41" s="1"/>
  <c r="J292" i="41" s="1"/>
  <c r="J293" i="41" s="1"/>
  <c r="J294" i="41" s="1"/>
  <c r="J295" i="41" s="1"/>
  <c r="J296" i="41" s="1"/>
  <c r="J297" i="41" s="1"/>
  <c r="J298" i="41" s="1"/>
  <c r="J299" i="41" s="1"/>
  <c r="J300" i="41" s="1"/>
  <c r="J301" i="41" s="1"/>
  <c r="J302" i="41" s="1"/>
  <c r="J303" i="41" s="1"/>
  <c r="J304" i="41" s="1"/>
  <c r="J305" i="41" s="1"/>
  <c r="J306" i="41" s="1"/>
  <c r="J307" i="41" s="1"/>
  <c r="J308" i="41" s="1"/>
  <c r="J309" i="41" s="1"/>
  <c r="J310" i="41" s="1"/>
  <c r="J311" i="41" s="1"/>
  <c r="J312" i="41" s="1"/>
  <c r="J313" i="41" s="1"/>
  <c r="J314" i="41" s="1"/>
  <c r="J315" i="41" s="1"/>
  <c r="J316" i="41" s="1"/>
  <c r="J317" i="41" s="1"/>
  <c r="J318" i="41" s="1"/>
  <c r="J319" i="41" s="1"/>
  <c r="J320" i="41" s="1"/>
  <c r="J321" i="41" s="1"/>
  <c r="J322" i="41" s="1"/>
  <c r="J323" i="41" s="1"/>
  <c r="J324" i="41" s="1"/>
  <c r="J325" i="41" s="1"/>
  <c r="J326" i="41" s="1"/>
  <c r="J327" i="41" s="1"/>
  <c r="J328" i="41" s="1"/>
  <c r="J329" i="41" s="1"/>
  <c r="J330" i="41" s="1"/>
  <c r="J331" i="41" s="1"/>
  <c r="J332" i="41" s="1"/>
  <c r="J333" i="41" s="1"/>
  <c r="J334" i="41" s="1"/>
  <c r="J335" i="41" s="1"/>
  <c r="J336" i="41" s="1"/>
  <c r="J337" i="41" s="1"/>
  <c r="J338" i="41" s="1"/>
  <c r="J339" i="41" s="1"/>
  <c r="J340" i="41" s="1"/>
  <c r="J341" i="41" s="1"/>
  <c r="J342" i="41" s="1"/>
  <c r="J343" i="41" s="1"/>
  <c r="J344" i="41" s="1"/>
  <c r="J345" i="41" s="1"/>
  <c r="J346" i="41" s="1"/>
  <c r="J347" i="41" s="1"/>
  <c r="J348" i="41" s="1"/>
  <c r="J349" i="41" s="1"/>
  <c r="J350" i="41" s="1"/>
  <c r="J351" i="41" s="1"/>
  <c r="J352" i="41" s="1"/>
  <c r="J353" i="41" s="1"/>
  <c r="J354" i="41" s="1"/>
  <c r="J355" i="41" s="1"/>
  <c r="J356" i="41" s="1"/>
  <c r="J357" i="41" s="1"/>
  <c r="J358" i="41" s="1"/>
  <c r="J359" i="41" s="1"/>
  <c r="J360" i="41" s="1"/>
  <c r="J361" i="41" s="1"/>
  <c r="J362" i="41" s="1"/>
  <c r="J363" i="41" s="1"/>
  <c r="J364" i="41" s="1"/>
  <c r="J365" i="41" s="1"/>
  <c r="J366" i="41" s="1"/>
  <c r="J367" i="41" s="1"/>
  <c r="J368" i="41" s="1"/>
  <c r="J369" i="41" s="1"/>
  <c r="I6" i="41"/>
  <c r="I7" i="41" s="1"/>
  <c r="I8" i="41" s="1"/>
  <c r="I9" i="41" s="1"/>
  <c r="I10" i="41" s="1"/>
  <c r="I11" i="41" s="1"/>
  <c r="I12" i="41" s="1"/>
  <c r="I13" i="41" s="1"/>
  <c r="I14" i="41" s="1"/>
  <c r="I15" i="41" s="1"/>
  <c r="I16" i="41" s="1"/>
  <c r="I17" i="41" s="1"/>
  <c r="I18" i="41" s="1"/>
  <c r="I19" i="41" s="1"/>
  <c r="I20" i="41" s="1"/>
  <c r="I21" i="41" s="1"/>
  <c r="I22" i="41" s="1"/>
  <c r="I23" i="41" s="1"/>
  <c r="I24" i="41" s="1"/>
  <c r="I25" i="41" s="1"/>
  <c r="I26" i="41" s="1"/>
  <c r="I27" i="41" s="1"/>
  <c r="I28" i="41" s="1"/>
  <c r="I29" i="41" s="1"/>
  <c r="I30" i="41" s="1"/>
  <c r="I31" i="41" s="1"/>
  <c r="I32" i="41" s="1"/>
  <c r="I33" i="41" s="1"/>
  <c r="I34" i="41" s="1"/>
  <c r="I35" i="41" s="1"/>
  <c r="O5" i="41"/>
  <c r="P5" i="41" s="1"/>
  <c r="M5" i="41"/>
  <c r="D5" i="41"/>
  <c r="O369" i="40"/>
  <c r="P369" i="40" s="1"/>
  <c r="M369" i="40"/>
  <c r="O368" i="40"/>
  <c r="P368" i="40" s="1"/>
  <c r="M368" i="40"/>
  <c r="O367" i="40"/>
  <c r="M367" i="40"/>
  <c r="O366" i="40"/>
  <c r="P366" i="40" s="1"/>
  <c r="M366" i="40"/>
  <c r="O365" i="40"/>
  <c r="M365" i="40"/>
  <c r="O364" i="40"/>
  <c r="M364" i="40"/>
  <c r="O363" i="40"/>
  <c r="M363" i="40"/>
  <c r="O362" i="40"/>
  <c r="P362" i="40" s="1"/>
  <c r="M362" i="40"/>
  <c r="O361" i="40"/>
  <c r="M361" i="40"/>
  <c r="O360" i="40"/>
  <c r="P360" i="40" s="1"/>
  <c r="M360" i="40"/>
  <c r="O359" i="40"/>
  <c r="M359" i="40"/>
  <c r="O358" i="40"/>
  <c r="P358" i="40" s="1"/>
  <c r="M358" i="40"/>
  <c r="O357" i="40"/>
  <c r="M357" i="40"/>
  <c r="O356" i="40"/>
  <c r="P356" i="40" s="1"/>
  <c r="M356" i="40"/>
  <c r="O355" i="40"/>
  <c r="M355" i="40"/>
  <c r="O354" i="40"/>
  <c r="P354" i="40" s="1"/>
  <c r="M354" i="40"/>
  <c r="O353" i="40"/>
  <c r="P353" i="40" s="1"/>
  <c r="M353" i="40"/>
  <c r="O352" i="40"/>
  <c r="M352" i="40"/>
  <c r="O351" i="40"/>
  <c r="M351" i="40"/>
  <c r="O350" i="40"/>
  <c r="P350" i="40" s="1"/>
  <c r="M350" i="40"/>
  <c r="O349" i="40"/>
  <c r="P349" i="40" s="1"/>
  <c r="M349" i="40"/>
  <c r="O348" i="40"/>
  <c r="P348" i="40" s="1"/>
  <c r="M348" i="40"/>
  <c r="O347" i="40"/>
  <c r="M347" i="40"/>
  <c r="O346" i="40"/>
  <c r="P346" i="40" s="1"/>
  <c r="M346" i="40"/>
  <c r="O345" i="40"/>
  <c r="P345" i="40" s="1"/>
  <c r="S345" i="40" s="1"/>
  <c r="AJ345" i="13" s="1"/>
  <c r="M345" i="40"/>
  <c r="O344" i="40"/>
  <c r="M344" i="40"/>
  <c r="I344" i="40"/>
  <c r="I345" i="40" s="1"/>
  <c r="I346" i="40" s="1"/>
  <c r="I347" i="40" s="1"/>
  <c r="I348" i="40" s="1"/>
  <c r="I349" i="40" s="1"/>
  <c r="I350" i="40" s="1"/>
  <c r="I351" i="40" s="1"/>
  <c r="I352" i="40" s="1"/>
  <c r="I353" i="40" s="1"/>
  <c r="I354" i="40" s="1"/>
  <c r="I355" i="40" s="1"/>
  <c r="I356" i="40" s="1"/>
  <c r="I357" i="40" s="1"/>
  <c r="I358" i="40" s="1"/>
  <c r="I359" i="40" s="1"/>
  <c r="I360" i="40" s="1"/>
  <c r="I361" i="40" s="1"/>
  <c r="I362" i="40" s="1"/>
  <c r="I363" i="40" s="1"/>
  <c r="I364" i="40" s="1"/>
  <c r="I365" i="40" s="1"/>
  <c r="I366" i="40" s="1"/>
  <c r="I367" i="40" s="1"/>
  <c r="I368" i="40" s="1"/>
  <c r="I369" i="40" s="1"/>
  <c r="O343" i="40"/>
  <c r="M343" i="40"/>
  <c r="O342" i="40"/>
  <c r="P342" i="40" s="1"/>
  <c r="M342" i="40"/>
  <c r="O341" i="40"/>
  <c r="M341" i="40"/>
  <c r="O340" i="40"/>
  <c r="M340" i="40"/>
  <c r="I340" i="40"/>
  <c r="I341" i="40" s="1"/>
  <c r="I342" i="40" s="1"/>
  <c r="I343" i="40" s="1"/>
  <c r="O339" i="40"/>
  <c r="M339" i="40"/>
  <c r="O338" i="40"/>
  <c r="P338" i="40" s="1"/>
  <c r="M338" i="40"/>
  <c r="O337" i="40"/>
  <c r="M337" i="40"/>
  <c r="O336" i="40"/>
  <c r="M336" i="40"/>
  <c r="O335" i="40"/>
  <c r="P335" i="40" s="1"/>
  <c r="M335" i="40"/>
  <c r="O334" i="40"/>
  <c r="P334" i="40" s="1"/>
  <c r="M334" i="40"/>
  <c r="O333" i="40"/>
  <c r="M333" i="40"/>
  <c r="O332" i="40"/>
  <c r="M332" i="40"/>
  <c r="O331" i="40"/>
  <c r="P331" i="40" s="1"/>
  <c r="M331" i="40"/>
  <c r="O330" i="40"/>
  <c r="P330" i="40" s="1"/>
  <c r="M330" i="40"/>
  <c r="O329" i="40"/>
  <c r="P329" i="40" s="1"/>
  <c r="S329" i="40" s="1"/>
  <c r="AJ329" i="13" s="1"/>
  <c r="M329" i="40"/>
  <c r="O328" i="40"/>
  <c r="M328" i="40"/>
  <c r="O327" i="40"/>
  <c r="P327" i="40" s="1"/>
  <c r="M327" i="40"/>
  <c r="O326" i="40"/>
  <c r="P326" i="40" s="1"/>
  <c r="M326" i="40"/>
  <c r="P325" i="40"/>
  <c r="O325" i="40"/>
  <c r="M325" i="40"/>
  <c r="O324" i="40"/>
  <c r="M324" i="40"/>
  <c r="O323" i="40"/>
  <c r="P323" i="40" s="1"/>
  <c r="M323" i="40"/>
  <c r="O322" i="40"/>
  <c r="M322" i="40"/>
  <c r="O321" i="40"/>
  <c r="M321" i="40"/>
  <c r="O320" i="40"/>
  <c r="M320" i="40"/>
  <c r="O319" i="40"/>
  <c r="P319" i="40" s="1"/>
  <c r="M319" i="40"/>
  <c r="O318" i="40"/>
  <c r="M318" i="40"/>
  <c r="O317" i="40"/>
  <c r="M317" i="40"/>
  <c r="O316" i="40"/>
  <c r="M316" i="40"/>
  <c r="O315" i="40"/>
  <c r="P315" i="40" s="1"/>
  <c r="M315" i="40"/>
  <c r="O314" i="40"/>
  <c r="M314" i="40"/>
  <c r="O313" i="40"/>
  <c r="M313" i="40"/>
  <c r="O312" i="40"/>
  <c r="M312" i="40"/>
  <c r="O311" i="40"/>
  <c r="P311" i="40" s="1"/>
  <c r="M311" i="40"/>
  <c r="O310" i="40"/>
  <c r="P310" i="40" s="1"/>
  <c r="M310" i="40"/>
  <c r="I310" i="40"/>
  <c r="I311" i="40" s="1"/>
  <c r="I312" i="40" s="1"/>
  <c r="I313" i="40" s="1"/>
  <c r="I314" i="40" s="1"/>
  <c r="I315" i="40" s="1"/>
  <c r="I316" i="40" s="1"/>
  <c r="I317" i="40" s="1"/>
  <c r="I318" i="40" s="1"/>
  <c r="I319" i="40" s="1"/>
  <c r="I320" i="40" s="1"/>
  <c r="I321" i="40" s="1"/>
  <c r="I322" i="40" s="1"/>
  <c r="I323" i="40" s="1"/>
  <c r="I324" i="40" s="1"/>
  <c r="I325" i="40" s="1"/>
  <c r="I326" i="40" s="1"/>
  <c r="I327" i="40" s="1"/>
  <c r="I328" i="40" s="1"/>
  <c r="I329" i="40" s="1"/>
  <c r="I330" i="40" s="1"/>
  <c r="I331" i="40" s="1"/>
  <c r="I332" i="40" s="1"/>
  <c r="I333" i="40" s="1"/>
  <c r="I334" i="40" s="1"/>
  <c r="I335" i="40" s="1"/>
  <c r="I336" i="40" s="1"/>
  <c r="I337" i="40" s="1"/>
  <c r="I338" i="40" s="1"/>
  <c r="O309" i="40"/>
  <c r="P309" i="40" s="1"/>
  <c r="M309" i="40"/>
  <c r="O308" i="40"/>
  <c r="P308" i="40" s="1"/>
  <c r="M308" i="40"/>
  <c r="O307" i="40"/>
  <c r="P307" i="40" s="1"/>
  <c r="M307" i="40"/>
  <c r="O306" i="40"/>
  <c r="P306" i="40" s="1"/>
  <c r="M306" i="40"/>
  <c r="O305" i="40"/>
  <c r="M305" i="40"/>
  <c r="O304" i="40"/>
  <c r="P304" i="40" s="1"/>
  <c r="M304" i="40"/>
  <c r="O303" i="40"/>
  <c r="P303" i="40" s="1"/>
  <c r="M303" i="40"/>
  <c r="O302" i="40"/>
  <c r="M302" i="40"/>
  <c r="O301" i="40"/>
  <c r="M301" i="40"/>
  <c r="O300" i="40"/>
  <c r="M300" i="40"/>
  <c r="O299" i="40"/>
  <c r="P299" i="40" s="1"/>
  <c r="M299" i="40"/>
  <c r="O298" i="40"/>
  <c r="P298" i="40" s="1"/>
  <c r="M298" i="40"/>
  <c r="O297" i="40"/>
  <c r="P297" i="40" s="1"/>
  <c r="M297" i="40"/>
  <c r="O296" i="40"/>
  <c r="M296" i="40"/>
  <c r="O295" i="40"/>
  <c r="P295" i="40" s="1"/>
  <c r="M295" i="40"/>
  <c r="O294" i="40"/>
  <c r="P294" i="40" s="1"/>
  <c r="M294" i="40"/>
  <c r="O293" i="40"/>
  <c r="M293" i="40"/>
  <c r="O292" i="40"/>
  <c r="M292" i="40"/>
  <c r="O291" i="40"/>
  <c r="P291" i="40" s="1"/>
  <c r="M291" i="40"/>
  <c r="P290" i="40"/>
  <c r="O290" i="40"/>
  <c r="M290" i="40"/>
  <c r="O289" i="40"/>
  <c r="M289" i="40"/>
  <c r="O288" i="40"/>
  <c r="M288" i="40"/>
  <c r="O287" i="40"/>
  <c r="P287" i="40" s="1"/>
  <c r="M287" i="40"/>
  <c r="O286" i="40"/>
  <c r="P286" i="40" s="1"/>
  <c r="M286" i="40"/>
  <c r="O285" i="40"/>
  <c r="M285" i="40"/>
  <c r="O284" i="40"/>
  <c r="M284" i="40"/>
  <c r="O283" i="40"/>
  <c r="P283" i="40" s="1"/>
  <c r="M283" i="40"/>
  <c r="O282" i="40"/>
  <c r="M282" i="40"/>
  <c r="O281" i="40"/>
  <c r="P281" i="40" s="1"/>
  <c r="M281" i="40"/>
  <c r="I281" i="40"/>
  <c r="I282" i="40" s="1"/>
  <c r="I283" i="40" s="1"/>
  <c r="I284" i="40" s="1"/>
  <c r="I285" i="40" s="1"/>
  <c r="I286" i="40" s="1"/>
  <c r="I287" i="40" s="1"/>
  <c r="I288" i="40" s="1"/>
  <c r="I289" i="40" s="1"/>
  <c r="I290" i="40" s="1"/>
  <c r="I291" i="40" s="1"/>
  <c r="I292" i="40" s="1"/>
  <c r="I293" i="40" s="1"/>
  <c r="I294" i="40" s="1"/>
  <c r="I295" i="40" s="1"/>
  <c r="I296" i="40" s="1"/>
  <c r="I297" i="40" s="1"/>
  <c r="I298" i="40" s="1"/>
  <c r="I299" i="40" s="1"/>
  <c r="I300" i="40" s="1"/>
  <c r="I301" i="40" s="1"/>
  <c r="I302" i="40" s="1"/>
  <c r="I303" i="40" s="1"/>
  <c r="I304" i="40" s="1"/>
  <c r="I305" i="40" s="1"/>
  <c r="I306" i="40" s="1"/>
  <c r="I307" i="40" s="1"/>
  <c r="I308" i="40" s="1"/>
  <c r="O280" i="40"/>
  <c r="M280" i="40"/>
  <c r="O279" i="40"/>
  <c r="P279" i="40" s="1"/>
  <c r="M279" i="40"/>
  <c r="I279" i="40"/>
  <c r="I280" i="40" s="1"/>
  <c r="O278" i="40"/>
  <c r="P278" i="40" s="1"/>
  <c r="M278" i="40"/>
  <c r="O277" i="40"/>
  <c r="M277" i="40"/>
  <c r="O276" i="40"/>
  <c r="P276" i="40" s="1"/>
  <c r="M276" i="40"/>
  <c r="O275" i="40"/>
  <c r="P275" i="40" s="1"/>
  <c r="M275" i="40"/>
  <c r="R275" i="40" s="1"/>
  <c r="I275" i="13" s="1"/>
  <c r="O274" i="40"/>
  <c r="M274" i="40"/>
  <c r="O273" i="40"/>
  <c r="M273" i="40"/>
  <c r="O272" i="40"/>
  <c r="P272" i="40" s="1"/>
  <c r="M272" i="40"/>
  <c r="O271" i="40"/>
  <c r="P271" i="40" s="1"/>
  <c r="M271" i="40"/>
  <c r="O270" i="40"/>
  <c r="M270" i="40"/>
  <c r="O269" i="40"/>
  <c r="M269" i="40"/>
  <c r="O268" i="40"/>
  <c r="P268" i="40" s="1"/>
  <c r="M268" i="40"/>
  <c r="O267" i="40"/>
  <c r="P267" i="40" s="1"/>
  <c r="M267" i="40"/>
  <c r="R267" i="40" s="1"/>
  <c r="I267" i="13" s="1"/>
  <c r="O266" i="40"/>
  <c r="M266" i="40"/>
  <c r="O265" i="40"/>
  <c r="M265" i="40"/>
  <c r="O264" i="40"/>
  <c r="P264" i="40" s="1"/>
  <c r="M264" i="40"/>
  <c r="O263" i="40"/>
  <c r="P263" i="40" s="1"/>
  <c r="M263" i="40"/>
  <c r="O262" i="40"/>
  <c r="M262" i="40"/>
  <c r="O261" i="40"/>
  <c r="M261" i="40"/>
  <c r="O260" i="40"/>
  <c r="P260" i="40" s="1"/>
  <c r="M260" i="40"/>
  <c r="O259" i="40"/>
  <c r="P259" i="40" s="1"/>
  <c r="M259" i="40"/>
  <c r="R259" i="40" s="1"/>
  <c r="I259" i="13" s="1"/>
  <c r="O258" i="40"/>
  <c r="M258" i="40"/>
  <c r="O257" i="40"/>
  <c r="M257" i="40"/>
  <c r="O256" i="40"/>
  <c r="P256" i="40" s="1"/>
  <c r="M256" i="40"/>
  <c r="O255" i="40"/>
  <c r="P255" i="40" s="1"/>
  <c r="M255" i="40"/>
  <c r="O254" i="40"/>
  <c r="M254" i="40"/>
  <c r="O253" i="40"/>
  <c r="M253" i="40"/>
  <c r="O252" i="40"/>
  <c r="P252" i="40" s="1"/>
  <c r="M252" i="40"/>
  <c r="O251" i="40"/>
  <c r="P251" i="40" s="1"/>
  <c r="M251" i="40"/>
  <c r="O250" i="40"/>
  <c r="P250" i="40" s="1"/>
  <c r="M250" i="40"/>
  <c r="I250" i="40"/>
  <c r="I251" i="40" s="1"/>
  <c r="I252" i="40" s="1"/>
  <c r="I253" i="40" s="1"/>
  <c r="I254" i="40" s="1"/>
  <c r="I255" i="40" s="1"/>
  <c r="I256" i="40" s="1"/>
  <c r="I257" i="40" s="1"/>
  <c r="I258" i="40" s="1"/>
  <c r="I259" i="40" s="1"/>
  <c r="I260" i="40" s="1"/>
  <c r="I261" i="40" s="1"/>
  <c r="I262" i="40" s="1"/>
  <c r="I263" i="40" s="1"/>
  <c r="I264" i="40" s="1"/>
  <c r="I265" i="40" s="1"/>
  <c r="I266" i="40" s="1"/>
  <c r="I267" i="40" s="1"/>
  <c r="I268" i="40" s="1"/>
  <c r="I269" i="40" s="1"/>
  <c r="I270" i="40" s="1"/>
  <c r="I271" i="40" s="1"/>
  <c r="I272" i="40" s="1"/>
  <c r="I273" i="40" s="1"/>
  <c r="I274" i="40" s="1"/>
  <c r="I275" i="40" s="1"/>
  <c r="I276" i="40" s="1"/>
  <c r="I277" i="40" s="1"/>
  <c r="O249" i="40"/>
  <c r="M249" i="40"/>
  <c r="I249" i="40"/>
  <c r="O248" i="40"/>
  <c r="M248" i="40"/>
  <c r="O247" i="40"/>
  <c r="M247" i="40"/>
  <c r="O246" i="40"/>
  <c r="M246" i="40"/>
  <c r="O245" i="40"/>
  <c r="P245" i="40" s="1"/>
  <c r="M245" i="40"/>
  <c r="O244" i="40"/>
  <c r="P244" i="40" s="1"/>
  <c r="M244" i="40"/>
  <c r="O243" i="40"/>
  <c r="P243" i="40" s="1"/>
  <c r="M243" i="40"/>
  <c r="O242" i="40"/>
  <c r="M242" i="40"/>
  <c r="O241" i="40"/>
  <c r="P241" i="40" s="1"/>
  <c r="M241" i="40"/>
  <c r="O240" i="40"/>
  <c r="P240" i="40" s="1"/>
  <c r="M240" i="40"/>
  <c r="O239" i="40"/>
  <c r="M239" i="40"/>
  <c r="O238" i="40"/>
  <c r="M238" i="40"/>
  <c r="O237" i="40"/>
  <c r="P237" i="40" s="1"/>
  <c r="M237" i="40"/>
  <c r="O236" i="40"/>
  <c r="P236" i="40" s="1"/>
  <c r="M236" i="40"/>
  <c r="O235" i="40"/>
  <c r="P235" i="40" s="1"/>
  <c r="M235" i="40"/>
  <c r="O234" i="40"/>
  <c r="M234" i="40"/>
  <c r="O233" i="40"/>
  <c r="P233" i="40" s="1"/>
  <c r="M233" i="40"/>
  <c r="O232" i="40"/>
  <c r="P232" i="40" s="1"/>
  <c r="M232" i="40"/>
  <c r="O231" i="40"/>
  <c r="P231" i="40" s="1"/>
  <c r="M231" i="40"/>
  <c r="O230" i="40"/>
  <c r="M230" i="40"/>
  <c r="O229" i="40"/>
  <c r="P229" i="40" s="1"/>
  <c r="M229" i="40"/>
  <c r="O228" i="40"/>
  <c r="P228" i="40" s="1"/>
  <c r="M228" i="40"/>
  <c r="O227" i="40"/>
  <c r="P227" i="40" s="1"/>
  <c r="M227" i="40"/>
  <c r="O226" i="40"/>
  <c r="M226" i="40"/>
  <c r="O225" i="40"/>
  <c r="P225" i="40" s="1"/>
  <c r="M225" i="40"/>
  <c r="O224" i="40"/>
  <c r="P224" i="40" s="1"/>
  <c r="M224" i="40"/>
  <c r="O223" i="40"/>
  <c r="M223" i="40"/>
  <c r="O222" i="40"/>
  <c r="M222" i="40"/>
  <c r="O221" i="40"/>
  <c r="P221" i="40" s="1"/>
  <c r="M221" i="40"/>
  <c r="O220" i="40"/>
  <c r="P220" i="40" s="1"/>
  <c r="M220" i="40"/>
  <c r="O219" i="40"/>
  <c r="P219" i="40" s="1"/>
  <c r="M219" i="40"/>
  <c r="I219" i="40"/>
  <c r="I220" i="40" s="1"/>
  <c r="I221" i="40" s="1"/>
  <c r="I222" i="40" s="1"/>
  <c r="I223" i="40" s="1"/>
  <c r="I224" i="40" s="1"/>
  <c r="I225" i="40" s="1"/>
  <c r="I226" i="40" s="1"/>
  <c r="I227" i="40" s="1"/>
  <c r="I228" i="40" s="1"/>
  <c r="I229" i="40" s="1"/>
  <c r="I230" i="40" s="1"/>
  <c r="I231" i="40" s="1"/>
  <c r="I232" i="40" s="1"/>
  <c r="I233" i="40" s="1"/>
  <c r="I234" i="40" s="1"/>
  <c r="I235" i="40" s="1"/>
  <c r="I236" i="40" s="1"/>
  <c r="I237" i="40" s="1"/>
  <c r="I238" i="40" s="1"/>
  <c r="I239" i="40" s="1"/>
  <c r="I240" i="40" s="1"/>
  <c r="I241" i="40" s="1"/>
  <c r="I242" i="40" s="1"/>
  <c r="I243" i="40" s="1"/>
  <c r="I244" i="40" s="1"/>
  <c r="I245" i="40" s="1"/>
  <c r="I246" i="40" s="1"/>
  <c r="I247" i="40" s="1"/>
  <c r="O218" i="40"/>
  <c r="M218" i="40"/>
  <c r="I218" i="40"/>
  <c r="O217" i="40"/>
  <c r="P217" i="40" s="1"/>
  <c r="M217" i="40"/>
  <c r="O216" i="40"/>
  <c r="P216" i="40" s="1"/>
  <c r="M216" i="40"/>
  <c r="O215" i="40"/>
  <c r="M215" i="40"/>
  <c r="O214" i="40"/>
  <c r="P214" i="40" s="1"/>
  <c r="M214" i="40"/>
  <c r="O213" i="40"/>
  <c r="M213" i="40"/>
  <c r="O212" i="40"/>
  <c r="M212" i="40"/>
  <c r="O211" i="40"/>
  <c r="M211" i="40"/>
  <c r="O210" i="40"/>
  <c r="P210" i="40" s="1"/>
  <c r="M210" i="40"/>
  <c r="O209" i="40"/>
  <c r="M209" i="40"/>
  <c r="O208" i="40"/>
  <c r="P208" i="40" s="1"/>
  <c r="M208" i="40"/>
  <c r="O207" i="40"/>
  <c r="M207" i="40"/>
  <c r="O206" i="40"/>
  <c r="P206" i="40" s="1"/>
  <c r="M206" i="40"/>
  <c r="O205" i="40"/>
  <c r="M205" i="40"/>
  <c r="O204" i="40"/>
  <c r="P204" i="40" s="1"/>
  <c r="M204" i="40"/>
  <c r="O203" i="40"/>
  <c r="M203" i="40"/>
  <c r="O202" i="40"/>
  <c r="P202" i="40" s="1"/>
  <c r="M202" i="40"/>
  <c r="O201" i="40"/>
  <c r="M201" i="40"/>
  <c r="O200" i="40"/>
  <c r="P200" i="40" s="1"/>
  <c r="M200" i="40"/>
  <c r="O199" i="40"/>
  <c r="M199" i="40"/>
  <c r="O198" i="40"/>
  <c r="M198" i="40"/>
  <c r="O197" i="40"/>
  <c r="M197" i="40"/>
  <c r="O196" i="40"/>
  <c r="P196" i="40" s="1"/>
  <c r="M196" i="40"/>
  <c r="O195" i="40"/>
  <c r="P195" i="40" s="1"/>
  <c r="M195" i="40"/>
  <c r="O194" i="40"/>
  <c r="P194" i="40" s="1"/>
  <c r="M194" i="40"/>
  <c r="O193" i="40"/>
  <c r="M193" i="40"/>
  <c r="O192" i="40"/>
  <c r="M192" i="40"/>
  <c r="O191" i="40"/>
  <c r="P191" i="40" s="1"/>
  <c r="M191" i="40"/>
  <c r="O190" i="40"/>
  <c r="M190" i="40"/>
  <c r="O189" i="40"/>
  <c r="P189" i="40" s="1"/>
  <c r="M189" i="40"/>
  <c r="O188" i="40"/>
  <c r="M188" i="40"/>
  <c r="O187" i="40"/>
  <c r="M187" i="40"/>
  <c r="I187" i="40"/>
  <c r="I188" i="40" s="1"/>
  <c r="I189" i="40" s="1"/>
  <c r="I190" i="40" s="1"/>
  <c r="I191" i="40" s="1"/>
  <c r="I192" i="40" s="1"/>
  <c r="I193" i="40" s="1"/>
  <c r="I194" i="40" s="1"/>
  <c r="I195" i="40" s="1"/>
  <c r="I196" i="40" s="1"/>
  <c r="I197" i="40" s="1"/>
  <c r="I198" i="40" s="1"/>
  <c r="I199" i="40" s="1"/>
  <c r="I200" i="40" s="1"/>
  <c r="I201" i="40" s="1"/>
  <c r="I202" i="40" s="1"/>
  <c r="I203" i="40" s="1"/>
  <c r="I204" i="40" s="1"/>
  <c r="I205" i="40" s="1"/>
  <c r="I206" i="40" s="1"/>
  <c r="I207" i="40" s="1"/>
  <c r="I208" i="40" s="1"/>
  <c r="I209" i="40" s="1"/>
  <c r="I210" i="40" s="1"/>
  <c r="I211" i="40" s="1"/>
  <c r="I212" i="40" s="1"/>
  <c r="I213" i="40" s="1"/>
  <c r="I214" i="40" s="1"/>
  <c r="I215" i="40" s="1"/>
  <c r="I216" i="40" s="1"/>
  <c r="O186" i="40"/>
  <c r="M186" i="40"/>
  <c r="O185" i="40"/>
  <c r="P185" i="40" s="1"/>
  <c r="M185" i="40"/>
  <c r="O184" i="40"/>
  <c r="M184" i="40"/>
  <c r="O183" i="40"/>
  <c r="M183" i="40"/>
  <c r="O182" i="40"/>
  <c r="P182" i="40" s="1"/>
  <c r="M182" i="40"/>
  <c r="O181" i="40"/>
  <c r="P181" i="40" s="1"/>
  <c r="M181" i="40"/>
  <c r="O180" i="40"/>
  <c r="M180" i="40"/>
  <c r="O179" i="40"/>
  <c r="M179" i="40"/>
  <c r="O178" i="40"/>
  <c r="P178" i="40" s="1"/>
  <c r="M178" i="40"/>
  <c r="O177" i="40"/>
  <c r="P177" i="40" s="1"/>
  <c r="M177" i="40"/>
  <c r="O176" i="40"/>
  <c r="M176" i="40"/>
  <c r="O175" i="40"/>
  <c r="M175" i="40"/>
  <c r="O174" i="40"/>
  <c r="P174" i="40" s="1"/>
  <c r="M174" i="40"/>
  <c r="O173" i="40"/>
  <c r="M173" i="40"/>
  <c r="O172" i="40"/>
  <c r="P172" i="40" s="1"/>
  <c r="M172" i="40"/>
  <c r="O171" i="40"/>
  <c r="M171" i="40"/>
  <c r="O170" i="40"/>
  <c r="P170" i="40" s="1"/>
  <c r="M170" i="40"/>
  <c r="O169" i="40"/>
  <c r="M169" i="40"/>
  <c r="O168" i="40"/>
  <c r="P168" i="40" s="1"/>
  <c r="M168" i="40"/>
  <c r="O167" i="40"/>
  <c r="M167" i="40"/>
  <c r="O166" i="40"/>
  <c r="P166" i="40" s="1"/>
  <c r="M166" i="40"/>
  <c r="O165" i="40"/>
  <c r="M165" i="40"/>
  <c r="O164" i="40"/>
  <c r="P164" i="40" s="1"/>
  <c r="M164" i="40"/>
  <c r="O163" i="40"/>
  <c r="M163" i="40"/>
  <c r="O162" i="40"/>
  <c r="P162" i="40" s="1"/>
  <c r="M162" i="40"/>
  <c r="O161" i="40"/>
  <c r="M161" i="40"/>
  <c r="O160" i="40"/>
  <c r="P160" i="40" s="1"/>
  <c r="M160" i="40"/>
  <c r="O159" i="40"/>
  <c r="M159" i="40"/>
  <c r="O158" i="40"/>
  <c r="P158" i="40" s="1"/>
  <c r="S158" i="40" s="1"/>
  <c r="AJ158" i="13" s="1"/>
  <c r="M158" i="40"/>
  <c r="O157" i="40"/>
  <c r="M157" i="40"/>
  <c r="I157" i="40"/>
  <c r="I158" i="40" s="1"/>
  <c r="I159" i="40" s="1"/>
  <c r="I160" i="40" s="1"/>
  <c r="I161" i="40" s="1"/>
  <c r="I162" i="40" s="1"/>
  <c r="I163" i="40" s="1"/>
  <c r="I164" i="40" s="1"/>
  <c r="I165" i="40" s="1"/>
  <c r="I166" i="40" s="1"/>
  <c r="I167" i="40" s="1"/>
  <c r="I168" i="40" s="1"/>
  <c r="I169" i="40" s="1"/>
  <c r="I170" i="40" s="1"/>
  <c r="I171" i="40" s="1"/>
  <c r="I172" i="40" s="1"/>
  <c r="I173" i="40" s="1"/>
  <c r="I174" i="40" s="1"/>
  <c r="I175" i="40" s="1"/>
  <c r="I176" i="40" s="1"/>
  <c r="I177" i="40" s="1"/>
  <c r="I178" i="40" s="1"/>
  <c r="I179" i="40" s="1"/>
  <c r="I180" i="40" s="1"/>
  <c r="I181" i="40" s="1"/>
  <c r="I182" i="40" s="1"/>
  <c r="I183" i="40" s="1"/>
  <c r="I184" i="40" s="1"/>
  <c r="I185" i="40" s="1"/>
  <c r="O156" i="40"/>
  <c r="M156" i="40"/>
  <c r="O155" i="40"/>
  <c r="P155" i="40" s="1"/>
  <c r="M155" i="40"/>
  <c r="O154" i="40"/>
  <c r="M154" i="40"/>
  <c r="O153" i="40"/>
  <c r="P153" i="40" s="1"/>
  <c r="M153" i="40"/>
  <c r="O152" i="40"/>
  <c r="M152" i="40"/>
  <c r="O151" i="40"/>
  <c r="P151" i="40" s="1"/>
  <c r="M151" i="40"/>
  <c r="O150" i="40"/>
  <c r="M150" i="40"/>
  <c r="O149" i="40"/>
  <c r="M149" i="40"/>
  <c r="O148" i="40"/>
  <c r="M148" i="40"/>
  <c r="O147" i="40"/>
  <c r="P147" i="40" s="1"/>
  <c r="M147" i="40"/>
  <c r="O146" i="40"/>
  <c r="M146" i="40"/>
  <c r="O145" i="40"/>
  <c r="M145" i="40"/>
  <c r="O144" i="40"/>
  <c r="M144" i="40"/>
  <c r="O143" i="40"/>
  <c r="P143" i="40" s="1"/>
  <c r="M143" i="40"/>
  <c r="O142" i="40"/>
  <c r="M142" i="40"/>
  <c r="O141" i="40"/>
  <c r="M141" i="40"/>
  <c r="O140" i="40"/>
  <c r="M140" i="40"/>
  <c r="O139" i="40"/>
  <c r="P139" i="40" s="1"/>
  <c r="M139" i="40"/>
  <c r="O138" i="40"/>
  <c r="P138" i="40" s="1"/>
  <c r="M138" i="40"/>
  <c r="O137" i="40"/>
  <c r="M137" i="40"/>
  <c r="O136" i="40"/>
  <c r="M136" i="40"/>
  <c r="O135" i="40"/>
  <c r="P135" i="40" s="1"/>
  <c r="M135" i="40"/>
  <c r="O134" i="40"/>
  <c r="M134" i="40"/>
  <c r="O133" i="40"/>
  <c r="P133" i="40" s="1"/>
  <c r="S133" i="40" s="1"/>
  <c r="AJ133" i="13" s="1"/>
  <c r="M133" i="40"/>
  <c r="O132" i="40"/>
  <c r="M132" i="40"/>
  <c r="O131" i="40"/>
  <c r="P131" i="40" s="1"/>
  <c r="M131" i="40"/>
  <c r="O130" i="40"/>
  <c r="P130" i="40" s="1"/>
  <c r="M130" i="40"/>
  <c r="O129" i="40"/>
  <c r="M129" i="40"/>
  <c r="O128" i="40"/>
  <c r="M128" i="40"/>
  <c r="O127" i="40"/>
  <c r="P127" i="40" s="1"/>
  <c r="M127" i="40"/>
  <c r="O126" i="40"/>
  <c r="P126" i="40" s="1"/>
  <c r="M126" i="40"/>
  <c r="I126" i="40"/>
  <c r="I127" i="40" s="1"/>
  <c r="I128" i="40" s="1"/>
  <c r="I129" i="40" s="1"/>
  <c r="I130" i="40" s="1"/>
  <c r="I131" i="40" s="1"/>
  <c r="I132" i="40" s="1"/>
  <c r="I133" i="40" s="1"/>
  <c r="I134" i="40" s="1"/>
  <c r="I135" i="40" s="1"/>
  <c r="I136" i="40" s="1"/>
  <c r="I137" i="40" s="1"/>
  <c r="I138" i="40" s="1"/>
  <c r="I139" i="40" s="1"/>
  <c r="I140" i="40" s="1"/>
  <c r="I141" i="40" s="1"/>
  <c r="I142" i="40" s="1"/>
  <c r="I143" i="40" s="1"/>
  <c r="I144" i="40" s="1"/>
  <c r="I145" i="40" s="1"/>
  <c r="I146" i="40" s="1"/>
  <c r="I147" i="40" s="1"/>
  <c r="I148" i="40" s="1"/>
  <c r="I149" i="40" s="1"/>
  <c r="I150" i="40" s="1"/>
  <c r="I151" i="40" s="1"/>
  <c r="I152" i="40" s="1"/>
  <c r="I153" i="40" s="1"/>
  <c r="I154" i="40" s="1"/>
  <c r="I155" i="40" s="1"/>
  <c r="O125" i="40"/>
  <c r="P125" i="40" s="1"/>
  <c r="M125" i="40"/>
  <c r="O124" i="40"/>
  <c r="P124" i="40" s="1"/>
  <c r="M124" i="40"/>
  <c r="O123" i="40"/>
  <c r="M123" i="40"/>
  <c r="O122" i="40"/>
  <c r="M122" i="40"/>
  <c r="O121" i="40"/>
  <c r="M121" i="40"/>
  <c r="O120" i="40"/>
  <c r="P120" i="40" s="1"/>
  <c r="M120" i="40"/>
  <c r="O119" i="40"/>
  <c r="M119" i="40"/>
  <c r="O118" i="40"/>
  <c r="M118" i="40"/>
  <c r="O117" i="40"/>
  <c r="M117" i="40"/>
  <c r="O116" i="40"/>
  <c r="P116" i="40" s="1"/>
  <c r="M116" i="40"/>
  <c r="O115" i="40"/>
  <c r="M115" i="40"/>
  <c r="O114" i="40"/>
  <c r="M114" i="40"/>
  <c r="O113" i="40"/>
  <c r="M113" i="40"/>
  <c r="O112" i="40"/>
  <c r="P112" i="40" s="1"/>
  <c r="M112" i="40"/>
  <c r="O111" i="40"/>
  <c r="P111" i="40" s="1"/>
  <c r="S111" i="40" s="1"/>
  <c r="AJ111" i="13" s="1"/>
  <c r="M111" i="40"/>
  <c r="O110" i="40"/>
  <c r="M110" i="40"/>
  <c r="O109" i="40"/>
  <c r="M109" i="40"/>
  <c r="O108" i="40"/>
  <c r="P108" i="40" s="1"/>
  <c r="M108" i="40"/>
  <c r="O107" i="40"/>
  <c r="P107" i="40" s="1"/>
  <c r="M107" i="40"/>
  <c r="O106" i="40"/>
  <c r="M106" i="40"/>
  <c r="O105" i="40"/>
  <c r="M105" i="40"/>
  <c r="P104" i="40"/>
  <c r="O104" i="40"/>
  <c r="M104" i="40"/>
  <c r="O103" i="40"/>
  <c r="M103" i="40"/>
  <c r="O102" i="40"/>
  <c r="M102" i="40"/>
  <c r="O101" i="40"/>
  <c r="M101" i="40"/>
  <c r="O100" i="40"/>
  <c r="P100" i="40" s="1"/>
  <c r="M100" i="40"/>
  <c r="O99" i="40"/>
  <c r="M99" i="40"/>
  <c r="O98" i="40"/>
  <c r="M98" i="40"/>
  <c r="O97" i="40"/>
  <c r="M97" i="40"/>
  <c r="O96" i="40"/>
  <c r="M96" i="40"/>
  <c r="I96" i="40"/>
  <c r="I97" i="40" s="1"/>
  <c r="I98" i="40" s="1"/>
  <c r="I99" i="40" s="1"/>
  <c r="I100" i="40" s="1"/>
  <c r="I101" i="40" s="1"/>
  <c r="I102" i="40" s="1"/>
  <c r="I103" i="40" s="1"/>
  <c r="I104" i="40" s="1"/>
  <c r="I105" i="40" s="1"/>
  <c r="I106" i="40" s="1"/>
  <c r="I107" i="40" s="1"/>
  <c r="I108" i="40" s="1"/>
  <c r="I109" i="40" s="1"/>
  <c r="I110" i="40" s="1"/>
  <c r="I111" i="40" s="1"/>
  <c r="I112" i="40" s="1"/>
  <c r="I113" i="40" s="1"/>
  <c r="I114" i="40" s="1"/>
  <c r="I115" i="40" s="1"/>
  <c r="I116" i="40" s="1"/>
  <c r="I117" i="40" s="1"/>
  <c r="I118" i="40" s="1"/>
  <c r="I119" i="40" s="1"/>
  <c r="I120" i="40" s="1"/>
  <c r="I121" i="40" s="1"/>
  <c r="I122" i="40" s="1"/>
  <c r="I123" i="40" s="1"/>
  <c r="I124" i="40" s="1"/>
  <c r="O95" i="40"/>
  <c r="M95" i="40"/>
  <c r="O94" i="40"/>
  <c r="M94" i="40"/>
  <c r="O93" i="40"/>
  <c r="P93" i="40" s="1"/>
  <c r="M93" i="40"/>
  <c r="O92" i="40"/>
  <c r="M92" i="40"/>
  <c r="O91" i="40"/>
  <c r="P91" i="40" s="1"/>
  <c r="M91" i="40"/>
  <c r="O90" i="40"/>
  <c r="P90" i="40" s="1"/>
  <c r="M90" i="40"/>
  <c r="R89" i="40"/>
  <c r="I89" i="13" s="1"/>
  <c r="O89" i="40"/>
  <c r="P89" i="40" s="1"/>
  <c r="M89" i="40"/>
  <c r="O88" i="40"/>
  <c r="M88" i="40"/>
  <c r="O87" i="40"/>
  <c r="M87" i="40"/>
  <c r="O86" i="40"/>
  <c r="M86" i="40"/>
  <c r="O85" i="40"/>
  <c r="M85" i="40"/>
  <c r="O84" i="40"/>
  <c r="P84" i="40" s="1"/>
  <c r="M84" i="40"/>
  <c r="O83" i="40"/>
  <c r="M83" i="40"/>
  <c r="O82" i="40"/>
  <c r="M82" i="40"/>
  <c r="O81" i="40"/>
  <c r="M81" i="40"/>
  <c r="O80" i="40"/>
  <c r="P80" i="40" s="1"/>
  <c r="M80" i="40"/>
  <c r="O79" i="40"/>
  <c r="M79" i="40"/>
  <c r="O78" i="40"/>
  <c r="M78" i="40"/>
  <c r="O77" i="40"/>
  <c r="M77" i="40"/>
  <c r="O76" i="40"/>
  <c r="P76" i="40" s="1"/>
  <c r="M76" i="40"/>
  <c r="O75" i="40"/>
  <c r="M75" i="40"/>
  <c r="O74" i="40"/>
  <c r="M74" i="40"/>
  <c r="O73" i="40"/>
  <c r="M73" i="40"/>
  <c r="O72" i="40"/>
  <c r="P72" i="40" s="1"/>
  <c r="M72" i="40"/>
  <c r="O71" i="40"/>
  <c r="M71" i="40"/>
  <c r="O70" i="40"/>
  <c r="M70" i="40"/>
  <c r="O69" i="40"/>
  <c r="M69" i="40"/>
  <c r="O68" i="40"/>
  <c r="P68" i="40" s="1"/>
  <c r="M68" i="40"/>
  <c r="O67" i="40"/>
  <c r="M67" i="40"/>
  <c r="O66" i="40"/>
  <c r="M66" i="40"/>
  <c r="I66" i="40"/>
  <c r="I67" i="40" s="1"/>
  <c r="I68" i="40" s="1"/>
  <c r="I69" i="40" s="1"/>
  <c r="I70" i="40" s="1"/>
  <c r="I71" i="40" s="1"/>
  <c r="I72" i="40" s="1"/>
  <c r="I73" i="40" s="1"/>
  <c r="I74" i="40" s="1"/>
  <c r="I75" i="40" s="1"/>
  <c r="I76" i="40" s="1"/>
  <c r="I77" i="40" s="1"/>
  <c r="I78" i="40" s="1"/>
  <c r="I79" i="40" s="1"/>
  <c r="I80" i="40" s="1"/>
  <c r="I81" i="40" s="1"/>
  <c r="I82" i="40" s="1"/>
  <c r="I83" i="40" s="1"/>
  <c r="I84" i="40" s="1"/>
  <c r="I85" i="40" s="1"/>
  <c r="I86" i="40" s="1"/>
  <c r="I87" i="40" s="1"/>
  <c r="I88" i="40" s="1"/>
  <c r="I89" i="40" s="1"/>
  <c r="I90" i="40" s="1"/>
  <c r="I91" i="40" s="1"/>
  <c r="I92" i="40" s="1"/>
  <c r="I93" i="40" s="1"/>
  <c r="I94" i="40" s="1"/>
  <c r="O65" i="40"/>
  <c r="M65" i="40"/>
  <c r="I65" i="40"/>
  <c r="O64" i="40"/>
  <c r="P64" i="40" s="1"/>
  <c r="M64" i="40"/>
  <c r="O63" i="40"/>
  <c r="P63" i="40" s="1"/>
  <c r="M63" i="40"/>
  <c r="O62" i="40"/>
  <c r="M62" i="40"/>
  <c r="O61" i="40"/>
  <c r="P61" i="40" s="1"/>
  <c r="M61" i="40"/>
  <c r="O60" i="40"/>
  <c r="M60" i="40"/>
  <c r="O59" i="40"/>
  <c r="P59" i="40" s="1"/>
  <c r="M59" i="40"/>
  <c r="O58" i="40"/>
  <c r="M58" i="40"/>
  <c r="O57" i="40"/>
  <c r="P57" i="40" s="1"/>
  <c r="M57" i="40"/>
  <c r="O56" i="40"/>
  <c r="M56" i="40"/>
  <c r="O55" i="40"/>
  <c r="P55" i="40" s="1"/>
  <c r="M55" i="40"/>
  <c r="O54" i="40"/>
  <c r="M54" i="40"/>
  <c r="O53" i="40"/>
  <c r="P53" i="40" s="1"/>
  <c r="M53" i="40"/>
  <c r="O52" i="40"/>
  <c r="M52" i="40"/>
  <c r="O51" i="40"/>
  <c r="P51" i="40" s="1"/>
  <c r="M51" i="40"/>
  <c r="O50" i="40"/>
  <c r="M50" i="40"/>
  <c r="O49" i="40"/>
  <c r="P49" i="40" s="1"/>
  <c r="M49" i="40"/>
  <c r="O48" i="40"/>
  <c r="M48" i="40"/>
  <c r="O47" i="40"/>
  <c r="P47" i="40" s="1"/>
  <c r="M47" i="40"/>
  <c r="O46" i="40"/>
  <c r="M46" i="40"/>
  <c r="O45" i="40"/>
  <c r="P45" i="40" s="1"/>
  <c r="M45" i="40"/>
  <c r="O44" i="40"/>
  <c r="P44" i="40" s="1"/>
  <c r="M44" i="40"/>
  <c r="O43" i="40"/>
  <c r="P43" i="40" s="1"/>
  <c r="M43" i="40"/>
  <c r="O42" i="40"/>
  <c r="M42" i="40"/>
  <c r="O41" i="40"/>
  <c r="P41" i="40" s="1"/>
  <c r="M41" i="40"/>
  <c r="O40" i="40"/>
  <c r="P40" i="40" s="1"/>
  <c r="M40" i="40"/>
  <c r="O39" i="40"/>
  <c r="P39" i="40" s="1"/>
  <c r="M39" i="40"/>
  <c r="O38" i="40"/>
  <c r="M38" i="40"/>
  <c r="O37" i="40"/>
  <c r="P37" i="40" s="1"/>
  <c r="M37" i="40"/>
  <c r="I37" i="40"/>
  <c r="I38" i="40" s="1"/>
  <c r="I39" i="40" s="1"/>
  <c r="I40" i="40" s="1"/>
  <c r="I41" i="40" s="1"/>
  <c r="I42" i="40" s="1"/>
  <c r="I43" i="40" s="1"/>
  <c r="I44" i="40" s="1"/>
  <c r="I45" i="40" s="1"/>
  <c r="I46" i="40" s="1"/>
  <c r="I47" i="40" s="1"/>
  <c r="I48" i="40" s="1"/>
  <c r="I49" i="40" s="1"/>
  <c r="I50" i="40" s="1"/>
  <c r="I51" i="40" s="1"/>
  <c r="I52" i="40" s="1"/>
  <c r="I53" i="40" s="1"/>
  <c r="I54" i="40" s="1"/>
  <c r="I55" i="40" s="1"/>
  <c r="I56" i="40" s="1"/>
  <c r="I57" i="40" s="1"/>
  <c r="I58" i="40" s="1"/>
  <c r="I59" i="40" s="1"/>
  <c r="I60" i="40" s="1"/>
  <c r="I61" i="40" s="1"/>
  <c r="I62" i="40" s="1"/>
  <c r="I63" i="40" s="1"/>
  <c r="O36" i="40"/>
  <c r="M36" i="40"/>
  <c r="O35" i="40"/>
  <c r="M35" i="40"/>
  <c r="O34" i="40"/>
  <c r="P34" i="40" s="1"/>
  <c r="M34" i="40"/>
  <c r="O33" i="40"/>
  <c r="M33" i="40"/>
  <c r="O32" i="40"/>
  <c r="M32" i="40"/>
  <c r="O31" i="40"/>
  <c r="M31" i="40"/>
  <c r="O30" i="40"/>
  <c r="P30" i="40" s="1"/>
  <c r="M30" i="40"/>
  <c r="O29" i="40"/>
  <c r="M29" i="40"/>
  <c r="O28" i="40"/>
  <c r="M28" i="40"/>
  <c r="O27" i="40"/>
  <c r="M27" i="40"/>
  <c r="O26" i="40"/>
  <c r="P26" i="40" s="1"/>
  <c r="M26" i="40"/>
  <c r="O25" i="40"/>
  <c r="M25" i="40"/>
  <c r="O24" i="40"/>
  <c r="M24" i="40"/>
  <c r="O23" i="40"/>
  <c r="M23" i="40"/>
  <c r="O22" i="40"/>
  <c r="P22" i="40" s="1"/>
  <c r="M22" i="40"/>
  <c r="O21" i="40"/>
  <c r="M21" i="40"/>
  <c r="O20" i="40"/>
  <c r="M20" i="40"/>
  <c r="O19" i="40"/>
  <c r="M19" i="40"/>
  <c r="O18" i="40"/>
  <c r="M18" i="40"/>
  <c r="O17" i="40"/>
  <c r="M17" i="40"/>
  <c r="O16" i="40"/>
  <c r="M16" i="40"/>
  <c r="O15" i="40"/>
  <c r="M15" i="40"/>
  <c r="O14" i="40"/>
  <c r="M14" i="40"/>
  <c r="O13" i="40"/>
  <c r="M13" i="40"/>
  <c r="O12" i="40"/>
  <c r="M12" i="40"/>
  <c r="O11" i="40"/>
  <c r="M11" i="40"/>
  <c r="C11" i="40"/>
  <c r="O10" i="40"/>
  <c r="M10" i="40"/>
  <c r="C10" i="40"/>
  <c r="C12" i="40" s="1"/>
  <c r="O9" i="40"/>
  <c r="M9" i="40"/>
  <c r="C9" i="40"/>
  <c r="O8" i="40"/>
  <c r="M8" i="40"/>
  <c r="O7" i="40"/>
  <c r="M7" i="40"/>
  <c r="O6" i="40"/>
  <c r="M6" i="40"/>
  <c r="J6" i="40"/>
  <c r="J7" i="40" s="1"/>
  <c r="J8" i="40" s="1"/>
  <c r="J9" i="40" s="1"/>
  <c r="J10" i="40" s="1"/>
  <c r="J11" i="40" s="1"/>
  <c r="J12" i="40" s="1"/>
  <c r="J13" i="40" s="1"/>
  <c r="J14" i="40" s="1"/>
  <c r="J15" i="40" s="1"/>
  <c r="J16" i="40" s="1"/>
  <c r="J17" i="40" s="1"/>
  <c r="J18" i="40" s="1"/>
  <c r="J19" i="40" s="1"/>
  <c r="J20" i="40" s="1"/>
  <c r="J21" i="40" s="1"/>
  <c r="J22" i="40" s="1"/>
  <c r="J23" i="40" s="1"/>
  <c r="J24" i="40" s="1"/>
  <c r="J25" i="40" s="1"/>
  <c r="J26" i="40" s="1"/>
  <c r="J27" i="40" s="1"/>
  <c r="J28" i="40" s="1"/>
  <c r="J29" i="40" s="1"/>
  <c r="J30" i="40" s="1"/>
  <c r="J31" i="40" s="1"/>
  <c r="J32" i="40" s="1"/>
  <c r="J33" i="40" s="1"/>
  <c r="J34" i="40" s="1"/>
  <c r="J35" i="40" s="1"/>
  <c r="J36" i="40" s="1"/>
  <c r="J37" i="40" s="1"/>
  <c r="J38" i="40" s="1"/>
  <c r="J39" i="40" s="1"/>
  <c r="J40" i="40" s="1"/>
  <c r="J41" i="40" s="1"/>
  <c r="J42" i="40" s="1"/>
  <c r="J43" i="40" s="1"/>
  <c r="J44" i="40" s="1"/>
  <c r="J45" i="40" s="1"/>
  <c r="J46" i="40" s="1"/>
  <c r="J47" i="40" s="1"/>
  <c r="J48" i="40" s="1"/>
  <c r="J49" i="40" s="1"/>
  <c r="J50" i="40" s="1"/>
  <c r="J51" i="40" s="1"/>
  <c r="J52" i="40" s="1"/>
  <c r="J53" i="40" s="1"/>
  <c r="J54" i="40" s="1"/>
  <c r="J55" i="40" s="1"/>
  <c r="J56" i="40" s="1"/>
  <c r="J57" i="40" s="1"/>
  <c r="J58" i="40" s="1"/>
  <c r="J59" i="40" s="1"/>
  <c r="J60" i="40" s="1"/>
  <c r="J61" i="40" s="1"/>
  <c r="J62" i="40" s="1"/>
  <c r="J63" i="40" s="1"/>
  <c r="J64" i="40" s="1"/>
  <c r="J65" i="40" s="1"/>
  <c r="J66" i="40" s="1"/>
  <c r="J67" i="40" s="1"/>
  <c r="J68" i="40" s="1"/>
  <c r="J69" i="40" s="1"/>
  <c r="J70" i="40" s="1"/>
  <c r="J71" i="40" s="1"/>
  <c r="J72" i="40" s="1"/>
  <c r="J73" i="40" s="1"/>
  <c r="J74" i="40" s="1"/>
  <c r="J75" i="40" s="1"/>
  <c r="J76" i="40" s="1"/>
  <c r="J77" i="40" s="1"/>
  <c r="J78" i="40" s="1"/>
  <c r="J79" i="40" s="1"/>
  <c r="J80" i="40" s="1"/>
  <c r="J81" i="40" s="1"/>
  <c r="J82" i="40" s="1"/>
  <c r="J83" i="40" s="1"/>
  <c r="J84" i="40" s="1"/>
  <c r="J85" i="40" s="1"/>
  <c r="J86" i="40" s="1"/>
  <c r="J87" i="40" s="1"/>
  <c r="J88" i="40" s="1"/>
  <c r="J89" i="40" s="1"/>
  <c r="J90" i="40" s="1"/>
  <c r="J91" i="40" s="1"/>
  <c r="J92" i="40" s="1"/>
  <c r="J93" i="40" s="1"/>
  <c r="J94" i="40" s="1"/>
  <c r="J95" i="40" s="1"/>
  <c r="J96" i="40" s="1"/>
  <c r="J97" i="40" s="1"/>
  <c r="J98" i="40" s="1"/>
  <c r="J99" i="40" s="1"/>
  <c r="J100" i="40" s="1"/>
  <c r="J101" i="40" s="1"/>
  <c r="J102" i="40" s="1"/>
  <c r="J103" i="40" s="1"/>
  <c r="J104" i="40" s="1"/>
  <c r="J105" i="40" s="1"/>
  <c r="J106" i="40" s="1"/>
  <c r="J107" i="40" s="1"/>
  <c r="J108" i="40" s="1"/>
  <c r="J109" i="40" s="1"/>
  <c r="J110" i="40" s="1"/>
  <c r="J111" i="40" s="1"/>
  <c r="J112" i="40" s="1"/>
  <c r="J113" i="40" s="1"/>
  <c r="J114" i="40" s="1"/>
  <c r="J115" i="40" s="1"/>
  <c r="J116" i="40" s="1"/>
  <c r="J117" i="40" s="1"/>
  <c r="J118" i="40" s="1"/>
  <c r="J119" i="40" s="1"/>
  <c r="J120" i="40" s="1"/>
  <c r="J121" i="40" s="1"/>
  <c r="J122" i="40" s="1"/>
  <c r="J123" i="40" s="1"/>
  <c r="J124" i="40" s="1"/>
  <c r="J125" i="40" s="1"/>
  <c r="J126" i="40" s="1"/>
  <c r="J127" i="40" s="1"/>
  <c r="J128" i="40" s="1"/>
  <c r="J129" i="40" s="1"/>
  <c r="J130" i="40" s="1"/>
  <c r="J131" i="40" s="1"/>
  <c r="J132" i="40" s="1"/>
  <c r="J133" i="40" s="1"/>
  <c r="J134" i="40" s="1"/>
  <c r="J135" i="40" s="1"/>
  <c r="J136" i="40" s="1"/>
  <c r="J137" i="40" s="1"/>
  <c r="J138" i="40" s="1"/>
  <c r="J139" i="40" s="1"/>
  <c r="J140" i="40" s="1"/>
  <c r="J141" i="40" s="1"/>
  <c r="J142" i="40" s="1"/>
  <c r="J143" i="40" s="1"/>
  <c r="J144" i="40" s="1"/>
  <c r="J145" i="40" s="1"/>
  <c r="J146" i="40" s="1"/>
  <c r="J147" i="40" s="1"/>
  <c r="J148" i="40" s="1"/>
  <c r="J149" i="40" s="1"/>
  <c r="J150" i="40" s="1"/>
  <c r="J151" i="40" s="1"/>
  <c r="J152" i="40" s="1"/>
  <c r="J153" i="40" s="1"/>
  <c r="J154" i="40" s="1"/>
  <c r="J155" i="40" s="1"/>
  <c r="J156" i="40" s="1"/>
  <c r="J157" i="40" s="1"/>
  <c r="J158" i="40" s="1"/>
  <c r="J159" i="40" s="1"/>
  <c r="J160" i="40" s="1"/>
  <c r="J161" i="40" s="1"/>
  <c r="J162" i="40" s="1"/>
  <c r="J163" i="40" s="1"/>
  <c r="J164" i="40" s="1"/>
  <c r="J165" i="40" s="1"/>
  <c r="J166" i="40" s="1"/>
  <c r="J167" i="40" s="1"/>
  <c r="J168" i="40" s="1"/>
  <c r="J169" i="40" s="1"/>
  <c r="J170" i="40" s="1"/>
  <c r="J171" i="40" s="1"/>
  <c r="J172" i="40" s="1"/>
  <c r="J173" i="40" s="1"/>
  <c r="J174" i="40" s="1"/>
  <c r="J175" i="40" s="1"/>
  <c r="J176" i="40" s="1"/>
  <c r="J177" i="40" s="1"/>
  <c r="J178" i="40" s="1"/>
  <c r="J179" i="40" s="1"/>
  <c r="J180" i="40" s="1"/>
  <c r="J181" i="40" s="1"/>
  <c r="J182" i="40" s="1"/>
  <c r="J183" i="40" s="1"/>
  <c r="J184" i="40" s="1"/>
  <c r="J185" i="40" s="1"/>
  <c r="J186" i="40" s="1"/>
  <c r="J187" i="40" s="1"/>
  <c r="J188" i="40" s="1"/>
  <c r="J189" i="40" s="1"/>
  <c r="J190" i="40" s="1"/>
  <c r="J191" i="40" s="1"/>
  <c r="J192" i="40" s="1"/>
  <c r="J193" i="40" s="1"/>
  <c r="J194" i="40" s="1"/>
  <c r="J195" i="40" s="1"/>
  <c r="J196" i="40" s="1"/>
  <c r="J197" i="40" s="1"/>
  <c r="J198" i="40" s="1"/>
  <c r="J199" i="40" s="1"/>
  <c r="J200" i="40" s="1"/>
  <c r="J201" i="40" s="1"/>
  <c r="J202" i="40" s="1"/>
  <c r="J203" i="40" s="1"/>
  <c r="J204" i="40" s="1"/>
  <c r="J205" i="40" s="1"/>
  <c r="J206" i="40" s="1"/>
  <c r="J207" i="40" s="1"/>
  <c r="J208" i="40" s="1"/>
  <c r="J209" i="40" s="1"/>
  <c r="J210" i="40" s="1"/>
  <c r="J211" i="40" s="1"/>
  <c r="J212" i="40" s="1"/>
  <c r="J213" i="40" s="1"/>
  <c r="J214" i="40" s="1"/>
  <c r="J215" i="40" s="1"/>
  <c r="J216" i="40" s="1"/>
  <c r="J217" i="40" s="1"/>
  <c r="J218" i="40" s="1"/>
  <c r="J219" i="40" s="1"/>
  <c r="J220" i="40" s="1"/>
  <c r="J221" i="40" s="1"/>
  <c r="J222" i="40" s="1"/>
  <c r="J223" i="40" s="1"/>
  <c r="J224" i="40" s="1"/>
  <c r="J225" i="40" s="1"/>
  <c r="J226" i="40" s="1"/>
  <c r="J227" i="40" s="1"/>
  <c r="J228" i="40" s="1"/>
  <c r="J229" i="40" s="1"/>
  <c r="J230" i="40" s="1"/>
  <c r="J231" i="40" s="1"/>
  <c r="J232" i="40" s="1"/>
  <c r="J233" i="40" s="1"/>
  <c r="J234" i="40" s="1"/>
  <c r="J235" i="40" s="1"/>
  <c r="J236" i="40" s="1"/>
  <c r="J237" i="40" s="1"/>
  <c r="J238" i="40" s="1"/>
  <c r="J239" i="40" s="1"/>
  <c r="J240" i="40" s="1"/>
  <c r="J241" i="40" s="1"/>
  <c r="J242" i="40" s="1"/>
  <c r="J243" i="40" s="1"/>
  <c r="J244" i="40" s="1"/>
  <c r="J245" i="40" s="1"/>
  <c r="J246" i="40" s="1"/>
  <c r="J247" i="40" s="1"/>
  <c r="J248" i="40" s="1"/>
  <c r="J249" i="40" s="1"/>
  <c r="J250" i="40" s="1"/>
  <c r="J251" i="40" s="1"/>
  <c r="J252" i="40" s="1"/>
  <c r="J253" i="40" s="1"/>
  <c r="J254" i="40" s="1"/>
  <c r="J255" i="40" s="1"/>
  <c r="J256" i="40" s="1"/>
  <c r="J257" i="40" s="1"/>
  <c r="J258" i="40" s="1"/>
  <c r="J259" i="40" s="1"/>
  <c r="J260" i="40" s="1"/>
  <c r="J261" i="40" s="1"/>
  <c r="J262" i="40" s="1"/>
  <c r="J263" i="40" s="1"/>
  <c r="J264" i="40" s="1"/>
  <c r="J265" i="40" s="1"/>
  <c r="J266" i="40" s="1"/>
  <c r="J267" i="40" s="1"/>
  <c r="J268" i="40" s="1"/>
  <c r="J269" i="40" s="1"/>
  <c r="J270" i="40" s="1"/>
  <c r="J271" i="40" s="1"/>
  <c r="J272" i="40" s="1"/>
  <c r="J273" i="40" s="1"/>
  <c r="J274" i="40" s="1"/>
  <c r="J275" i="40" s="1"/>
  <c r="J276" i="40" s="1"/>
  <c r="J277" i="40" s="1"/>
  <c r="J278" i="40" s="1"/>
  <c r="J279" i="40" s="1"/>
  <c r="J280" i="40" s="1"/>
  <c r="J281" i="40" s="1"/>
  <c r="J282" i="40" s="1"/>
  <c r="J283" i="40" s="1"/>
  <c r="J284" i="40" s="1"/>
  <c r="J285" i="40" s="1"/>
  <c r="J286" i="40" s="1"/>
  <c r="J287" i="40" s="1"/>
  <c r="J288" i="40" s="1"/>
  <c r="J289" i="40" s="1"/>
  <c r="J290" i="40" s="1"/>
  <c r="J291" i="40" s="1"/>
  <c r="J292" i="40" s="1"/>
  <c r="J293" i="40" s="1"/>
  <c r="J294" i="40" s="1"/>
  <c r="J295" i="40" s="1"/>
  <c r="J296" i="40" s="1"/>
  <c r="J297" i="40" s="1"/>
  <c r="J298" i="40" s="1"/>
  <c r="J299" i="40" s="1"/>
  <c r="J300" i="40" s="1"/>
  <c r="J301" i="40" s="1"/>
  <c r="J302" i="40" s="1"/>
  <c r="J303" i="40" s="1"/>
  <c r="J304" i="40" s="1"/>
  <c r="J305" i="40" s="1"/>
  <c r="J306" i="40" s="1"/>
  <c r="J307" i="40" s="1"/>
  <c r="J308" i="40" s="1"/>
  <c r="J309" i="40" s="1"/>
  <c r="J310" i="40" s="1"/>
  <c r="J311" i="40" s="1"/>
  <c r="J312" i="40" s="1"/>
  <c r="J313" i="40" s="1"/>
  <c r="J314" i="40" s="1"/>
  <c r="J315" i="40" s="1"/>
  <c r="J316" i="40" s="1"/>
  <c r="J317" i="40" s="1"/>
  <c r="J318" i="40" s="1"/>
  <c r="J319" i="40" s="1"/>
  <c r="J320" i="40" s="1"/>
  <c r="J321" i="40" s="1"/>
  <c r="J322" i="40" s="1"/>
  <c r="J323" i="40" s="1"/>
  <c r="J324" i="40" s="1"/>
  <c r="J325" i="40" s="1"/>
  <c r="J326" i="40" s="1"/>
  <c r="J327" i="40" s="1"/>
  <c r="J328" i="40" s="1"/>
  <c r="J329" i="40" s="1"/>
  <c r="J330" i="40" s="1"/>
  <c r="J331" i="40" s="1"/>
  <c r="J332" i="40" s="1"/>
  <c r="J333" i="40" s="1"/>
  <c r="J334" i="40" s="1"/>
  <c r="J335" i="40" s="1"/>
  <c r="J336" i="40" s="1"/>
  <c r="J337" i="40" s="1"/>
  <c r="J338" i="40" s="1"/>
  <c r="J339" i="40" s="1"/>
  <c r="J340" i="40" s="1"/>
  <c r="J341" i="40" s="1"/>
  <c r="J342" i="40" s="1"/>
  <c r="J343" i="40" s="1"/>
  <c r="J344" i="40" s="1"/>
  <c r="J345" i="40" s="1"/>
  <c r="J346" i="40" s="1"/>
  <c r="J347" i="40" s="1"/>
  <c r="J348" i="40" s="1"/>
  <c r="J349" i="40" s="1"/>
  <c r="J350" i="40" s="1"/>
  <c r="J351" i="40" s="1"/>
  <c r="J352" i="40" s="1"/>
  <c r="J353" i="40" s="1"/>
  <c r="J354" i="40" s="1"/>
  <c r="J355" i="40" s="1"/>
  <c r="J356" i="40" s="1"/>
  <c r="J357" i="40" s="1"/>
  <c r="J358" i="40" s="1"/>
  <c r="J359" i="40" s="1"/>
  <c r="J360" i="40" s="1"/>
  <c r="J361" i="40" s="1"/>
  <c r="J362" i="40" s="1"/>
  <c r="J363" i="40" s="1"/>
  <c r="J364" i="40" s="1"/>
  <c r="J365" i="40" s="1"/>
  <c r="J366" i="40" s="1"/>
  <c r="J367" i="40" s="1"/>
  <c r="J368" i="40" s="1"/>
  <c r="J369" i="40" s="1"/>
  <c r="I6" i="40"/>
  <c r="I7" i="40" s="1"/>
  <c r="I8" i="40" s="1"/>
  <c r="I9" i="40" s="1"/>
  <c r="I10" i="40" s="1"/>
  <c r="I11" i="40" s="1"/>
  <c r="I12" i="40" s="1"/>
  <c r="I13" i="40" s="1"/>
  <c r="I14" i="40" s="1"/>
  <c r="I15" i="40" s="1"/>
  <c r="I16" i="40" s="1"/>
  <c r="I17" i="40" s="1"/>
  <c r="I18" i="40" s="1"/>
  <c r="I19" i="40" s="1"/>
  <c r="I20" i="40" s="1"/>
  <c r="I21" i="40" s="1"/>
  <c r="I22" i="40" s="1"/>
  <c r="I23" i="40" s="1"/>
  <c r="I24" i="40" s="1"/>
  <c r="I25" i="40" s="1"/>
  <c r="I26" i="40" s="1"/>
  <c r="I27" i="40" s="1"/>
  <c r="I28" i="40" s="1"/>
  <c r="I29" i="40" s="1"/>
  <c r="I30" i="40" s="1"/>
  <c r="I31" i="40" s="1"/>
  <c r="I32" i="40" s="1"/>
  <c r="I33" i="40" s="1"/>
  <c r="I34" i="40" s="1"/>
  <c r="I35" i="40" s="1"/>
  <c r="O5" i="40"/>
  <c r="M5" i="40"/>
  <c r="D5" i="40"/>
  <c r="D7" i="40" s="1"/>
  <c r="O369" i="39"/>
  <c r="P369" i="39" s="1"/>
  <c r="M369" i="39"/>
  <c r="O368" i="39"/>
  <c r="P368" i="39" s="1"/>
  <c r="M368" i="39"/>
  <c r="O367" i="39"/>
  <c r="M367" i="39"/>
  <c r="O366" i="39"/>
  <c r="M366" i="39"/>
  <c r="O365" i="39"/>
  <c r="M365" i="39"/>
  <c r="O364" i="39"/>
  <c r="M364" i="39"/>
  <c r="O363" i="39"/>
  <c r="M363" i="39"/>
  <c r="O362" i="39"/>
  <c r="P362" i="39" s="1"/>
  <c r="S362" i="39" s="1"/>
  <c r="AI362" i="13" s="1"/>
  <c r="M362" i="39"/>
  <c r="O361" i="39"/>
  <c r="P361" i="39" s="1"/>
  <c r="M361" i="39"/>
  <c r="O360" i="39"/>
  <c r="R360" i="39" s="1"/>
  <c r="H360" i="13" s="1"/>
  <c r="M360" i="39"/>
  <c r="O359" i="39"/>
  <c r="P359" i="39" s="1"/>
  <c r="M359" i="39"/>
  <c r="O358" i="39"/>
  <c r="M358" i="39"/>
  <c r="O357" i="39"/>
  <c r="M357" i="39"/>
  <c r="O356" i="39"/>
  <c r="P356" i="39" s="1"/>
  <c r="S356" i="39" s="1"/>
  <c r="AI356" i="13" s="1"/>
  <c r="M356" i="39"/>
  <c r="O355" i="39"/>
  <c r="M355" i="39"/>
  <c r="O354" i="39"/>
  <c r="M354" i="39"/>
  <c r="O353" i="39"/>
  <c r="M353" i="39"/>
  <c r="O352" i="39"/>
  <c r="M352" i="39"/>
  <c r="O351" i="39"/>
  <c r="M351" i="39"/>
  <c r="O350" i="39"/>
  <c r="M350" i="39"/>
  <c r="O349" i="39"/>
  <c r="M349" i="39"/>
  <c r="O348" i="39"/>
  <c r="P348" i="39" s="1"/>
  <c r="S348" i="39" s="1"/>
  <c r="AI348" i="13" s="1"/>
  <c r="M348" i="39"/>
  <c r="O347" i="39"/>
  <c r="M347" i="39"/>
  <c r="O346" i="39"/>
  <c r="P346" i="39" s="1"/>
  <c r="M346" i="39"/>
  <c r="O345" i="39"/>
  <c r="P345" i="39" s="1"/>
  <c r="M345" i="39"/>
  <c r="O344" i="39"/>
  <c r="P344" i="39" s="1"/>
  <c r="S344" i="39" s="1"/>
  <c r="AI344" i="13" s="1"/>
  <c r="M344" i="39"/>
  <c r="O343" i="39"/>
  <c r="M343" i="39"/>
  <c r="O342" i="39"/>
  <c r="M342" i="39"/>
  <c r="O341" i="39"/>
  <c r="P341" i="39" s="1"/>
  <c r="M341" i="39"/>
  <c r="O340" i="39"/>
  <c r="P340" i="39" s="1"/>
  <c r="S340" i="39" s="1"/>
  <c r="AI340" i="13" s="1"/>
  <c r="M340" i="39"/>
  <c r="I340" i="39"/>
  <c r="I341" i="39" s="1"/>
  <c r="I342" i="39" s="1"/>
  <c r="I343" i="39" s="1"/>
  <c r="I344" i="39" s="1"/>
  <c r="I345" i="39" s="1"/>
  <c r="I346" i="39" s="1"/>
  <c r="I347" i="39" s="1"/>
  <c r="I348" i="39" s="1"/>
  <c r="I349" i="39" s="1"/>
  <c r="I350" i="39" s="1"/>
  <c r="I351" i="39" s="1"/>
  <c r="I352" i="39" s="1"/>
  <c r="I353" i="39" s="1"/>
  <c r="I354" i="39" s="1"/>
  <c r="I355" i="39" s="1"/>
  <c r="I356" i="39" s="1"/>
  <c r="I357" i="39" s="1"/>
  <c r="I358" i="39" s="1"/>
  <c r="I359" i="39" s="1"/>
  <c r="I360" i="39" s="1"/>
  <c r="I361" i="39" s="1"/>
  <c r="I362" i="39" s="1"/>
  <c r="I363" i="39" s="1"/>
  <c r="I364" i="39" s="1"/>
  <c r="I365" i="39" s="1"/>
  <c r="I366" i="39" s="1"/>
  <c r="I367" i="39" s="1"/>
  <c r="I368" i="39" s="1"/>
  <c r="I369" i="39" s="1"/>
  <c r="O339" i="39"/>
  <c r="M339" i="39"/>
  <c r="O338" i="39"/>
  <c r="P338" i="39" s="1"/>
  <c r="M338" i="39"/>
  <c r="O337" i="39"/>
  <c r="M337" i="39"/>
  <c r="O336" i="39"/>
  <c r="P336" i="39" s="1"/>
  <c r="M336" i="39"/>
  <c r="O335" i="39"/>
  <c r="M335" i="39"/>
  <c r="O334" i="39"/>
  <c r="P334" i="39" s="1"/>
  <c r="M334" i="39"/>
  <c r="O333" i="39"/>
  <c r="P333" i="39" s="1"/>
  <c r="M333" i="39"/>
  <c r="O332" i="39"/>
  <c r="M332" i="39"/>
  <c r="O331" i="39"/>
  <c r="M331" i="39"/>
  <c r="O330" i="39"/>
  <c r="M330" i="39"/>
  <c r="O329" i="39"/>
  <c r="M329" i="39"/>
  <c r="O328" i="39"/>
  <c r="M328" i="39"/>
  <c r="O327" i="39"/>
  <c r="M327" i="39"/>
  <c r="O326" i="39"/>
  <c r="M326" i="39"/>
  <c r="O325" i="39"/>
  <c r="P325" i="39" s="1"/>
  <c r="M325" i="39"/>
  <c r="O324" i="39"/>
  <c r="M324" i="39"/>
  <c r="O323" i="39"/>
  <c r="P323" i="39" s="1"/>
  <c r="M323" i="39"/>
  <c r="O322" i="39"/>
  <c r="P322" i="39" s="1"/>
  <c r="M322" i="39"/>
  <c r="O321" i="39"/>
  <c r="M321" i="39"/>
  <c r="O320" i="39"/>
  <c r="P320" i="39" s="1"/>
  <c r="M320" i="39"/>
  <c r="O319" i="39"/>
  <c r="M319" i="39"/>
  <c r="O318" i="39"/>
  <c r="P318" i="39" s="1"/>
  <c r="M318" i="39"/>
  <c r="O317" i="39"/>
  <c r="P317" i="39" s="1"/>
  <c r="M317" i="39"/>
  <c r="O316" i="39"/>
  <c r="M316" i="39"/>
  <c r="I316" i="39"/>
  <c r="I317" i="39" s="1"/>
  <c r="I318" i="39" s="1"/>
  <c r="I319" i="39" s="1"/>
  <c r="I320" i="39" s="1"/>
  <c r="I321" i="39" s="1"/>
  <c r="I322" i="39" s="1"/>
  <c r="I323" i="39" s="1"/>
  <c r="I324" i="39" s="1"/>
  <c r="I325" i="39" s="1"/>
  <c r="I326" i="39" s="1"/>
  <c r="I327" i="39" s="1"/>
  <c r="I328" i="39" s="1"/>
  <c r="I329" i="39" s="1"/>
  <c r="I330" i="39" s="1"/>
  <c r="I331" i="39" s="1"/>
  <c r="I332" i="39" s="1"/>
  <c r="I333" i="39" s="1"/>
  <c r="I334" i="39" s="1"/>
  <c r="I335" i="39" s="1"/>
  <c r="I336" i="39" s="1"/>
  <c r="I337" i="39" s="1"/>
  <c r="I338" i="39" s="1"/>
  <c r="O315" i="39"/>
  <c r="P315" i="39" s="1"/>
  <c r="M315" i="39"/>
  <c r="O314" i="39"/>
  <c r="M314" i="39"/>
  <c r="O313" i="39"/>
  <c r="P313" i="39" s="1"/>
  <c r="M313" i="39"/>
  <c r="O312" i="39"/>
  <c r="P312" i="39" s="1"/>
  <c r="M312" i="39"/>
  <c r="I312" i="39"/>
  <c r="I313" i="39" s="1"/>
  <c r="I314" i="39" s="1"/>
  <c r="I315" i="39" s="1"/>
  <c r="O311" i="39"/>
  <c r="M311" i="39"/>
  <c r="I311" i="39"/>
  <c r="O310" i="39"/>
  <c r="P310" i="39" s="1"/>
  <c r="M310" i="39"/>
  <c r="I310" i="39"/>
  <c r="O309" i="39"/>
  <c r="P309" i="39" s="1"/>
  <c r="M309" i="39"/>
  <c r="O308" i="39"/>
  <c r="M308" i="39"/>
  <c r="O307" i="39"/>
  <c r="M307" i="39"/>
  <c r="O306" i="39"/>
  <c r="P306" i="39" s="1"/>
  <c r="M306" i="39"/>
  <c r="O305" i="39"/>
  <c r="M305" i="39"/>
  <c r="O304" i="39"/>
  <c r="M304" i="39"/>
  <c r="O303" i="39"/>
  <c r="M303" i="39"/>
  <c r="O302" i="39"/>
  <c r="M302" i="39"/>
  <c r="O301" i="39"/>
  <c r="P301" i="39" s="1"/>
  <c r="M301" i="39"/>
  <c r="O300" i="39"/>
  <c r="P300" i="39" s="1"/>
  <c r="M300" i="39"/>
  <c r="O299" i="39"/>
  <c r="P299" i="39" s="1"/>
  <c r="M299" i="39"/>
  <c r="O298" i="39"/>
  <c r="P298" i="39" s="1"/>
  <c r="S298" i="39" s="1"/>
  <c r="AI298" i="13" s="1"/>
  <c r="M298" i="39"/>
  <c r="O297" i="39"/>
  <c r="M297" i="39"/>
  <c r="O296" i="39"/>
  <c r="M296" i="39"/>
  <c r="O295" i="39"/>
  <c r="P295" i="39" s="1"/>
  <c r="M295" i="39"/>
  <c r="O294" i="39"/>
  <c r="M294" i="39"/>
  <c r="O293" i="39"/>
  <c r="M293" i="39"/>
  <c r="O292" i="39"/>
  <c r="P292" i="39" s="1"/>
  <c r="M292" i="39"/>
  <c r="O291" i="39"/>
  <c r="P291" i="39" s="1"/>
  <c r="M291" i="39"/>
  <c r="O290" i="39"/>
  <c r="M290" i="39"/>
  <c r="O289" i="39"/>
  <c r="M289" i="39"/>
  <c r="O288" i="39"/>
  <c r="M288" i="39"/>
  <c r="O287" i="39"/>
  <c r="M287" i="39"/>
  <c r="O286" i="39"/>
  <c r="M286" i="39"/>
  <c r="O285" i="39"/>
  <c r="P285" i="39" s="1"/>
  <c r="M285" i="39"/>
  <c r="I285" i="39"/>
  <c r="I286" i="39" s="1"/>
  <c r="I287" i="39" s="1"/>
  <c r="I288" i="39" s="1"/>
  <c r="I289" i="39" s="1"/>
  <c r="I290" i="39" s="1"/>
  <c r="I291" i="39" s="1"/>
  <c r="I292" i="39" s="1"/>
  <c r="I293" i="39" s="1"/>
  <c r="I294" i="39" s="1"/>
  <c r="I295" i="39" s="1"/>
  <c r="I296" i="39" s="1"/>
  <c r="I297" i="39" s="1"/>
  <c r="I298" i="39" s="1"/>
  <c r="I299" i="39" s="1"/>
  <c r="I300" i="39" s="1"/>
  <c r="I301" i="39" s="1"/>
  <c r="I302" i="39" s="1"/>
  <c r="I303" i="39" s="1"/>
  <c r="I304" i="39" s="1"/>
  <c r="I305" i="39" s="1"/>
  <c r="I306" i="39" s="1"/>
  <c r="I307" i="39" s="1"/>
  <c r="I308" i="39" s="1"/>
  <c r="O284" i="39"/>
  <c r="P284" i="39" s="1"/>
  <c r="M284" i="39"/>
  <c r="O283" i="39"/>
  <c r="R283" i="39" s="1"/>
  <c r="H283" i="13" s="1"/>
  <c r="M283" i="39"/>
  <c r="I283" i="39"/>
  <c r="I284" i="39" s="1"/>
  <c r="O282" i="39"/>
  <c r="P282" i="39" s="1"/>
  <c r="M282" i="39"/>
  <c r="O281" i="39"/>
  <c r="M281" i="39"/>
  <c r="O280" i="39"/>
  <c r="P280" i="39" s="1"/>
  <c r="M280" i="39"/>
  <c r="O279" i="39"/>
  <c r="P279" i="39" s="1"/>
  <c r="M279" i="39"/>
  <c r="I279" i="39"/>
  <c r="I280" i="39" s="1"/>
  <c r="I281" i="39" s="1"/>
  <c r="I282" i="39" s="1"/>
  <c r="O278" i="39"/>
  <c r="R278" i="39" s="1"/>
  <c r="H278" i="13" s="1"/>
  <c r="M278" i="39"/>
  <c r="O277" i="39"/>
  <c r="P277" i="39" s="1"/>
  <c r="M277" i="39"/>
  <c r="O276" i="39"/>
  <c r="M276" i="39"/>
  <c r="O275" i="39"/>
  <c r="P275" i="39" s="1"/>
  <c r="M275" i="39"/>
  <c r="O274" i="39"/>
  <c r="P274" i="39" s="1"/>
  <c r="M274" i="39"/>
  <c r="O273" i="39"/>
  <c r="P273" i="39" s="1"/>
  <c r="M273" i="39"/>
  <c r="P272" i="39"/>
  <c r="S272" i="39" s="1"/>
  <c r="AI272" i="13" s="1"/>
  <c r="O272" i="39"/>
  <c r="M272" i="39"/>
  <c r="O271" i="39"/>
  <c r="M271" i="39"/>
  <c r="O270" i="39"/>
  <c r="M270" i="39"/>
  <c r="O269" i="39"/>
  <c r="M269" i="39"/>
  <c r="O268" i="39"/>
  <c r="P268" i="39" s="1"/>
  <c r="M268" i="39"/>
  <c r="O267" i="39"/>
  <c r="M267" i="39"/>
  <c r="O266" i="39"/>
  <c r="M266" i="39"/>
  <c r="O265" i="39"/>
  <c r="M265" i="39"/>
  <c r="O264" i="39"/>
  <c r="M264" i="39"/>
  <c r="O263" i="39"/>
  <c r="M263" i="39"/>
  <c r="O262" i="39"/>
  <c r="P262" i="39" s="1"/>
  <c r="M262" i="39"/>
  <c r="I262" i="39"/>
  <c r="I263" i="39" s="1"/>
  <c r="I264" i="39" s="1"/>
  <c r="I265" i="39" s="1"/>
  <c r="I266" i="39" s="1"/>
  <c r="I267" i="39" s="1"/>
  <c r="I268" i="39" s="1"/>
  <c r="I269" i="39" s="1"/>
  <c r="I270" i="39" s="1"/>
  <c r="I271" i="39" s="1"/>
  <c r="I272" i="39" s="1"/>
  <c r="I273" i="39" s="1"/>
  <c r="I274" i="39" s="1"/>
  <c r="I275" i="39" s="1"/>
  <c r="I276" i="39" s="1"/>
  <c r="I277" i="39" s="1"/>
  <c r="O261" i="39"/>
  <c r="P261" i="39" s="1"/>
  <c r="M261" i="39"/>
  <c r="O260" i="39"/>
  <c r="M260" i="39"/>
  <c r="I260" i="39"/>
  <c r="I261" i="39" s="1"/>
  <c r="O259" i="39"/>
  <c r="M259" i="39"/>
  <c r="O258" i="39"/>
  <c r="P258" i="39" s="1"/>
  <c r="M258" i="39"/>
  <c r="O257" i="39"/>
  <c r="P257" i="39" s="1"/>
  <c r="M257" i="39"/>
  <c r="O256" i="39"/>
  <c r="P256" i="39" s="1"/>
  <c r="M256" i="39"/>
  <c r="O255" i="39"/>
  <c r="M255" i="39"/>
  <c r="O254" i="39"/>
  <c r="M254" i="39"/>
  <c r="O253" i="39"/>
  <c r="P253" i="39" s="1"/>
  <c r="M253" i="39"/>
  <c r="O252" i="39"/>
  <c r="P252" i="39" s="1"/>
  <c r="M252" i="39"/>
  <c r="O251" i="39"/>
  <c r="M251" i="39"/>
  <c r="O250" i="39"/>
  <c r="M250" i="39"/>
  <c r="I250" i="39"/>
  <c r="I251" i="39" s="1"/>
  <c r="I252" i="39" s="1"/>
  <c r="I253" i="39" s="1"/>
  <c r="I254" i="39" s="1"/>
  <c r="I255" i="39" s="1"/>
  <c r="I256" i="39" s="1"/>
  <c r="I257" i="39" s="1"/>
  <c r="I258" i="39" s="1"/>
  <c r="I259" i="39" s="1"/>
  <c r="O249" i="39"/>
  <c r="M249" i="39"/>
  <c r="I249" i="39"/>
  <c r="O248" i="39"/>
  <c r="P248" i="39" s="1"/>
  <c r="M248" i="39"/>
  <c r="O247" i="39"/>
  <c r="M247" i="39"/>
  <c r="O246" i="39"/>
  <c r="P246" i="39" s="1"/>
  <c r="S246" i="39" s="1"/>
  <c r="AI246" i="13" s="1"/>
  <c r="M246" i="39"/>
  <c r="O245" i="39"/>
  <c r="P245" i="39" s="1"/>
  <c r="M245" i="39"/>
  <c r="O244" i="39"/>
  <c r="M244" i="39"/>
  <c r="O243" i="39"/>
  <c r="M243" i="39"/>
  <c r="O242" i="39"/>
  <c r="M242" i="39"/>
  <c r="O241" i="39"/>
  <c r="M241" i="39"/>
  <c r="O240" i="39"/>
  <c r="M240" i="39"/>
  <c r="O239" i="39"/>
  <c r="P239" i="39" s="1"/>
  <c r="M239" i="39"/>
  <c r="O238" i="39"/>
  <c r="M238" i="39"/>
  <c r="O237" i="39"/>
  <c r="M237" i="39"/>
  <c r="O236" i="39"/>
  <c r="M236" i="39"/>
  <c r="O235" i="39"/>
  <c r="M235" i="39"/>
  <c r="O234" i="39"/>
  <c r="P234" i="39" s="1"/>
  <c r="M234" i="39"/>
  <c r="O233" i="39"/>
  <c r="P233" i="39" s="1"/>
  <c r="M233" i="39"/>
  <c r="O232" i="39"/>
  <c r="P232" i="39" s="1"/>
  <c r="M232" i="39"/>
  <c r="O231" i="39"/>
  <c r="M231" i="39"/>
  <c r="O230" i="39"/>
  <c r="P230" i="39" s="1"/>
  <c r="M230" i="39"/>
  <c r="O229" i="39"/>
  <c r="P229" i="39" s="1"/>
  <c r="M229" i="39"/>
  <c r="O228" i="39"/>
  <c r="M228" i="39"/>
  <c r="O227" i="39"/>
  <c r="M227" i="39"/>
  <c r="O226" i="39"/>
  <c r="M226" i="39"/>
  <c r="O225" i="39"/>
  <c r="M225" i="39"/>
  <c r="O224" i="39"/>
  <c r="M224" i="39"/>
  <c r="O223" i="39"/>
  <c r="M223" i="39"/>
  <c r="O222" i="39"/>
  <c r="M222" i="39"/>
  <c r="O221" i="39"/>
  <c r="P221" i="39" s="1"/>
  <c r="M221" i="39"/>
  <c r="O220" i="39"/>
  <c r="P220" i="39" s="1"/>
  <c r="M220" i="39"/>
  <c r="I220" i="39"/>
  <c r="I221" i="39" s="1"/>
  <c r="I222" i="39" s="1"/>
  <c r="I223" i="39" s="1"/>
  <c r="I224" i="39" s="1"/>
  <c r="I225" i="39" s="1"/>
  <c r="I226" i="39" s="1"/>
  <c r="I227" i="39" s="1"/>
  <c r="I228" i="39" s="1"/>
  <c r="I229" i="39" s="1"/>
  <c r="I230" i="39" s="1"/>
  <c r="I231" i="39" s="1"/>
  <c r="I232" i="39" s="1"/>
  <c r="I233" i="39" s="1"/>
  <c r="I234" i="39" s="1"/>
  <c r="I235" i="39" s="1"/>
  <c r="I236" i="39" s="1"/>
  <c r="I237" i="39" s="1"/>
  <c r="I238" i="39" s="1"/>
  <c r="I239" i="39" s="1"/>
  <c r="I240" i="39" s="1"/>
  <c r="I241" i="39" s="1"/>
  <c r="I242" i="39" s="1"/>
  <c r="I243" i="39" s="1"/>
  <c r="I244" i="39" s="1"/>
  <c r="I245" i="39" s="1"/>
  <c r="I246" i="39" s="1"/>
  <c r="I247" i="39" s="1"/>
  <c r="O219" i="39"/>
  <c r="M219" i="39"/>
  <c r="I219" i="39"/>
  <c r="O218" i="39"/>
  <c r="M218" i="39"/>
  <c r="I218" i="39"/>
  <c r="O217" i="39"/>
  <c r="P217" i="39" s="1"/>
  <c r="M217" i="39"/>
  <c r="O216" i="39"/>
  <c r="M216" i="39"/>
  <c r="O215" i="39"/>
  <c r="M215" i="39"/>
  <c r="O214" i="39"/>
  <c r="M214" i="39"/>
  <c r="O213" i="39"/>
  <c r="M213" i="39"/>
  <c r="O212" i="39"/>
  <c r="M212" i="39"/>
  <c r="O211" i="39"/>
  <c r="M211" i="39"/>
  <c r="O210" i="39"/>
  <c r="M210" i="39"/>
  <c r="O209" i="39"/>
  <c r="M209" i="39"/>
  <c r="O208" i="39"/>
  <c r="M208" i="39"/>
  <c r="O207" i="39"/>
  <c r="P207" i="39" s="1"/>
  <c r="M207" i="39"/>
  <c r="O206" i="39"/>
  <c r="P206" i="39" s="1"/>
  <c r="M206" i="39"/>
  <c r="O205" i="39"/>
  <c r="P205" i="39" s="1"/>
  <c r="M205" i="39"/>
  <c r="O204" i="39"/>
  <c r="M204" i="39"/>
  <c r="O203" i="39"/>
  <c r="M203" i="39"/>
  <c r="O202" i="39"/>
  <c r="P202" i="39" s="1"/>
  <c r="M202" i="39"/>
  <c r="O201" i="39"/>
  <c r="P201" i="39" s="1"/>
  <c r="M201" i="39"/>
  <c r="O200" i="39"/>
  <c r="M200" i="39"/>
  <c r="O199" i="39"/>
  <c r="M199" i="39"/>
  <c r="O198" i="39"/>
  <c r="M198" i="39"/>
  <c r="O197" i="39"/>
  <c r="M197" i="39"/>
  <c r="O196" i="39"/>
  <c r="M196" i="39"/>
  <c r="O195" i="39"/>
  <c r="P195" i="39" s="1"/>
  <c r="M195" i="39"/>
  <c r="O194" i="39"/>
  <c r="P194" i="39" s="1"/>
  <c r="M194" i="39"/>
  <c r="O193" i="39"/>
  <c r="P193" i="39" s="1"/>
  <c r="M193" i="39"/>
  <c r="O192" i="39"/>
  <c r="M192" i="39"/>
  <c r="O191" i="39"/>
  <c r="M191" i="39"/>
  <c r="O190" i="39"/>
  <c r="P190" i="39" s="1"/>
  <c r="M190" i="39"/>
  <c r="O189" i="39"/>
  <c r="P189" i="39" s="1"/>
  <c r="M189" i="39"/>
  <c r="I189" i="39"/>
  <c r="I190" i="39" s="1"/>
  <c r="I191" i="39" s="1"/>
  <c r="I192" i="39" s="1"/>
  <c r="I193" i="39" s="1"/>
  <c r="I194" i="39" s="1"/>
  <c r="I195" i="39" s="1"/>
  <c r="I196" i="39" s="1"/>
  <c r="I197" i="39" s="1"/>
  <c r="I198" i="39" s="1"/>
  <c r="I199" i="39" s="1"/>
  <c r="I200" i="39" s="1"/>
  <c r="I201" i="39" s="1"/>
  <c r="I202" i="39" s="1"/>
  <c r="I203" i="39" s="1"/>
  <c r="I204" i="39" s="1"/>
  <c r="I205" i="39" s="1"/>
  <c r="I206" i="39" s="1"/>
  <c r="I207" i="39" s="1"/>
  <c r="I208" i="39" s="1"/>
  <c r="I209" i="39" s="1"/>
  <c r="I210" i="39" s="1"/>
  <c r="I211" i="39" s="1"/>
  <c r="I212" i="39" s="1"/>
  <c r="I213" i="39" s="1"/>
  <c r="I214" i="39" s="1"/>
  <c r="I215" i="39" s="1"/>
  <c r="I216" i="39" s="1"/>
  <c r="O188" i="39"/>
  <c r="R188" i="39" s="1"/>
  <c r="H188" i="13" s="1"/>
  <c r="M188" i="39"/>
  <c r="I188" i="39"/>
  <c r="O187" i="39"/>
  <c r="M187" i="39"/>
  <c r="I187" i="39"/>
  <c r="O186" i="39"/>
  <c r="P186" i="39" s="1"/>
  <c r="M186" i="39"/>
  <c r="O185" i="39"/>
  <c r="P185" i="39" s="1"/>
  <c r="M185" i="39"/>
  <c r="O184" i="39"/>
  <c r="M184" i="39"/>
  <c r="O183" i="39"/>
  <c r="P183" i="39" s="1"/>
  <c r="M183" i="39"/>
  <c r="O182" i="39"/>
  <c r="P182" i="39" s="1"/>
  <c r="M182" i="39"/>
  <c r="O181" i="39"/>
  <c r="P181" i="39" s="1"/>
  <c r="M181" i="39"/>
  <c r="O180" i="39"/>
  <c r="M180" i="39"/>
  <c r="O179" i="39"/>
  <c r="M179" i="39"/>
  <c r="O178" i="39"/>
  <c r="M178" i="39"/>
  <c r="O177" i="39"/>
  <c r="M177" i="39"/>
  <c r="O176" i="39"/>
  <c r="P176" i="39" s="1"/>
  <c r="M176" i="39"/>
  <c r="O175" i="39"/>
  <c r="P175" i="39" s="1"/>
  <c r="M175" i="39"/>
  <c r="O174" i="39"/>
  <c r="M174" i="39"/>
  <c r="O173" i="39"/>
  <c r="M173" i="39"/>
  <c r="O172" i="39"/>
  <c r="M172" i="39"/>
  <c r="O171" i="39"/>
  <c r="P171" i="39" s="1"/>
  <c r="M171" i="39"/>
  <c r="O170" i="39"/>
  <c r="P170" i="39" s="1"/>
  <c r="M170" i="39"/>
  <c r="O169" i="39"/>
  <c r="P169" i="39" s="1"/>
  <c r="S169" i="39" s="1"/>
  <c r="AI169" i="13" s="1"/>
  <c r="M169" i="39"/>
  <c r="O168" i="39"/>
  <c r="M168" i="39"/>
  <c r="O167" i="39"/>
  <c r="P167" i="39" s="1"/>
  <c r="M167" i="39"/>
  <c r="O166" i="39"/>
  <c r="P166" i="39" s="1"/>
  <c r="S166" i="39" s="1"/>
  <c r="AI166" i="13" s="1"/>
  <c r="M166" i="39"/>
  <c r="O165" i="39"/>
  <c r="P165" i="39" s="1"/>
  <c r="M165" i="39"/>
  <c r="O164" i="39"/>
  <c r="M164" i="39"/>
  <c r="O163" i="39"/>
  <c r="M163" i="39"/>
  <c r="O162" i="39"/>
  <c r="P162" i="39" s="1"/>
  <c r="S162" i="39" s="1"/>
  <c r="AI162" i="13" s="1"/>
  <c r="M162" i="39"/>
  <c r="O161" i="39"/>
  <c r="M161" i="39"/>
  <c r="O160" i="39"/>
  <c r="P160" i="39" s="1"/>
  <c r="M160" i="39"/>
  <c r="I160" i="39"/>
  <c r="I161" i="39" s="1"/>
  <c r="I162" i="39" s="1"/>
  <c r="I163" i="39" s="1"/>
  <c r="I164" i="39" s="1"/>
  <c r="I165" i="39" s="1"/>
  <c r="I166" i="39" s="1"/>
  <c r="I167" i="39" s="1"/>
  <c r="I168" i="39" s="1"/>
  <c r="I169" i="39" s="1"/>
  <c r="I170" i="39" s="1"/>
  <c r="I171" i="39" s="1"/>
  <c r="I172" i="39" s="1"/>
  <c r="I173" i="39" s="1"/>
  <c r="I174" i="39" s="1"/>
  <c r="I175" i="39" s="1"/>
  <c r="I176" i="39" s="1"/>
  <c r="I177" i="39" s="1"/>
  <c r="I178" i="39" s="1"/>
  <c r="I179" i="39" s="1"/>
  <c r="I180" i="39" s="1"/>
  <c r="I181" i="39" s="1"/>
  <c r="I182" i="39" s="1"/>
  <c r="I183" i="39" s="1"/>
  <c r="I184" i="39" s="1"/>
  <c r="I185" i="39" s="1"/>
  <c r="O159" i="39"/>
  <c r="P159" i="39" s="1"/>
  <c r="M159" i="39"/>
  <c r="O158" i="39"/>
  <c r="M158" i="39"/>
  <c r="I158" i="39"/>
  <c r="I159" i="39" s="1"/>
  <c r="O157" i="39"/>
  <c r="P157" i="39" s="1"/>
  <c r="M157" i="39"/>
  <c r="I157" i="39"/>
  <c r="O156" i="39"/>
  <c r="M156" i="39"/>
  <c r="O155" i="39"/>
  <c r="M155" i="39"/>
  <c r="O154" i="39"/>
  <c r="M154" i="39"/>
  <c r="O153" i="39"/>
  <c r="P153" i="39" s="1"/>
  <c r="M153" i="39"/>
  <c r="O152" i="39"/>
  <c r="P152" i="39" s="1"/>
  <c r="M152" i="39"/>
  <c r="O151" i="39"/>
  <c r="M151" i="39"/>
  <c r="O150" i="39"/>
  <c r="P150" i="39" s="1"/>
  <c r="M150" i="39"/>
  <c r="O149" i="39"/>
  <c r="M149" i="39"/>
  <c r="O148" i="39"/>
  <c r="M148" i="39"/>
  <c r="O147" i="39"/>
  <c r="P147" i="39" s="1"/>
  <c r="S147" i="39" s="1"/>
  <c r="AI147" i="13" s="1"/>
  <c r="M147" i="39"/>
  <c r="O146" i="39"/>
  <c r="P146" i="39" s="1"/>
  <c r="M146" i="39"/>
  <c r="O145" i="39"/>
  <c r="M145" i="39"/>
  <c r="O144" i="39"/>
  <c r="P144" i="39" s="1"/>
  <c r="M144" i="39"/>
  <c r="O143" i="39"/>
  <c r="M143" i="39"/>
  <c r="O142" i="39"/>
  <c r="M142" i="39"/>
  <c r="O141" i="39"/>
  <c r="M141" i="39"/>
  <c r="O140" i="39"/>
  <c r="M140" i="39"/>
  <c r="O139" i="39"/>
  <c r="P139" i="39" s="1"/>
  <c r="S139" i="39" s="1"/>
  <c r="AI139" i="13" s="1"/>
  <c r="M139" i="39"/>
  <c r="O138" i="39"/>
  <c r="M138" i="39"/>
  <c r="O137" i="39"/>
  <c r="P137" i="39" s="1"/>
  <c r="M137" i="39"/>
  <c r="O136" i="39"/>
  <c r="P136" i="39" s="1"/>
  <c r="M136" i="39"/>
  <c r="O135" i="39"/>
  <c r="P135" i="39" s="1"/>
  <c r="M135" i="39"/>
  <c r="O134" i="39"/>
  <c r="P134" i="39" s="1"/>
  <c r="M134" i="39"/>
  <c r="O133" i="39"/>
  <c r="M133" i="39"/>
  <c r="O132" i="39"/>
  <c r="M132" i="39"/>
  <c r="O131" i="39"/>
  <c r="P131" i="39" s="1"/>
  <c r="M131" i="39"/>
  <c r="O130" i="39"/>
  <c r="P130" i="39" s="1"/>
  <c r="M130" i="39"/>
  <c r="O129" i="39"/>
  <c r="M129" i="39"/>
  <c r="O128" i="39"/>
  <c r="P128" i="39" s="1"/>
  <c r="M128" i="39"/>
  <c r="O127" i="39"/>
  <c r="P127" i="39" s="1"/>
  <c r="M127" i="39"/>
  <c r="O126" i="39"/>
  <c r="M126" i="39"/>
  <c r="I126" i="39"/>
  <c r="I127" i="39" s="1"/>
  <c r="I128" i="39" s="1"/>
  <c r="I129" i="39" s="1"/>
  <c r="I130" i="39" s="1"/>
  <c r="I131" i="39" s="1"/>
  <c r="I132" i="39" s="1"/>
  <c r="I133" i="39" s="1"/>
  <c r="I134" i="39" s="1"/>
  <c r="I135" i="39" s="1"/>
  <c r="I136" i="39" s="1"/>
  <c r="I137" i="39" s="1"/>
  <c r="I138" i="39" s="1"/>
  <c r="I139" i="39" s="1"/>
  <c r="I140" i="39" s="1"/>
  <c r="I141" i="39" s="1"/>
  <c r="I142" i="39" s="1"/>
  <c r="I143" i="39" s="1"/>
  <c r="I144" i="39" s="1"/>
  <c r="I145" i="39" s="1"/>
  <c r="I146" i="39" s="1"/>
  <c r="I147" i="39" s="1"/>
  <c r="I148" i="39" s="1"/>
  <c r="I149" i="39" s="1"/>
  <c r="I150" i="39" s="1"/>
  <c r="I151" i="39" s="1"/>
  <c r="I152" i="39" s="1"/>
  <c r="I153" i="39" s="1"/>
  <c r="I154" i="39" s="1"/>
  <c r="I155" i="39" s="1"/>
  <c r="O125" i="39"/>
  <c r="M125" i="39"/>
  <c r="O124" i="39"/>
  <c r="P124" i="39" s="1"/>
  <c r="M124" i="39"/>
  <c r="O123" i="39"/>
  <c r="M123" i="39"/>
  <c r="O122" i="39"/>
  <c r="M122" i="39"/>
  <c r="O121" i="39"/>
  <c r="P121" i="39" s="1"/>
  <c r="M121" i="39"/>
  <c r="O120" i="39"/>
  <c r="P120" i="39" s="1"/>
  <c r="M120" i="39"/>
  <c r="O119" i="39"/>
  <c r="M119" i="39"/>
  <c r="O118" i="39"/>
  <c r="M118" i="39"/>
  <c r="O117" i="39"/>
  <c r="M117" i="39"/>
  <c r="O116" i="39"/>
  <c r="M116" i="39"/>
  <c r="O115" i="39"/>
  <c r="M115" i="39"/>
  <c r="O114" i="39"/>
  <c r="P114" i="39" s="1"/>
  <c r="M114" i="39"/>
  <c r="O113" i="39"/>
  <c r="M113" i="39"/>
  <c r="O112" i="39"/>
  <c r="M112" i="39"/>
  <c r="O111" i="39"/>
  <c r="P111" i="39" s="1"/>
  <c r="M111" i="39"/>
  <c r="O110" i="39"/>
  <c r="M110" i="39"/>
  <c r="O109" i="39"/>
  <c r="P109" i="39" s="1"/>
  <c r="M109" i="39"/>
  <c r="O108" i="39"/>
  <c r="P108" i="39" s="1"/>
  <c r="M108" i="39"/>
  <c r="O107" i="39"/>
  <c r="M107" i="39"/>
  <c r="O106" i="39"/>
  <c r="P106" i="39" s="1"/>
  <c r="M106" i="39"/>
  <c r="O105" i="39"/>
  <c r="P105" i="39" s="1"/>
  <c r="M105" i="39"/>
  <c r="O104" i="39"/>
  <c r="P104" i="39" s="1"/>
  <c r="M104" i="39"/>
  <c r="O103" i="39"/>
  <c r="M103" i="39"/>
  <c r="O102" i="39"/>
  <c r="M102" i="39"/>
  <c r="O101" i="39"/>
  <c r="P101" i="39" s="1"/>
  <c r="S101" i="39" s="1"/>
  <c r="AI101" i="13" s="1"/>
  <c r="M101" i="39"/>
  <c r="O100" i="39"/>
  <c r="P100" i="39" s="1"/>
  <c r="S100" i="39" s="1"/>
  <c r="AI100" i="13" s="1"/>
  <c r="M100" i="39"/>
  <c r="O99" i="39"/>
  <c r="M99" i="39"/>
  <c r="O98" i="39"/>
  <c r="P98" i="39" s="1"/>
  <c r="M98" i="39"/>
  <c r="O97" i="39"/>
  <c r="P97" i="39" s="1"/>
  <c r="M97" i="39"/>
  <c r="O96" i="39"/>
  <c r="R96" i="39" s="1"/>
  <c r="H96" i="13" s="1"/>
  <c r="M96" i="39"/>
  <c r="I96" i="39"/>
  <c r="I97" i="39" s="1"/>
  <c r="I98" i="39" s="1"/>
  <c r="I99" i="39" s="1"/>
  <c r="I100" i="39" s="1"/>
  <c r="I101" i="39" s="1"/>
  <c r="I102" i="39" s="1"/>
  <c r="I103" i="39" s="1"/>
  <c r="I104" i="39" s="1"/>
  <c r="I105" i="39" s="1"/>
  <c r="I106" i="39" s="1"/>
  <c r="I107" i="39" s="1"/>
  <c r="I108" i="39" s="1"/>
  <c r="I109" i="39" s="1"/>
  <c r="I110" i="39" s="1"/>
  <c r="I111" i="39" s="1"/>
  <c r="I112" i="39" s="1"/>
  <c r="I113" i="39" s="1"/>
  <c r="I114" i="39" s="1"/>
  <c r="I115" i="39" s="1"/>
  <c r="I116" i="39" s="1"/>
  <c r="I117" i="39" s="1"/>
  <c r="I118" i="39" s="1"/>
  <c r="I119" i="39" s="1"/>
  <c r="I120" i="39" s="1"/>
  <c r="I121" i="39" s="1"/>
  <c r="I122" i="39" s="1"/>
  <c r="I123" i="39" s="1"/>
  <c r="I124" i="39" s="1"/>
  <c r="O95" i="39"/>
  <c r="P95" i="39" s="1"/>
  <c r="M95" i="39"/>
  <c r="O94" i="39"/>
  <c r="P94" i="39" s="1"/>
  <c r="M94" i="39"/>
  <c r="O93" i="39"/>
  <c r="P93" i="39" s="1"/>
  <c r="M93" i="39"/>
  <c r="O92" i="39"/>
  <c r="M92" i="39"/>
  <c r="O91" i="39"/>
  <c r="P91" i="39" s="1"/>
  <c r="S91" i="39" s="1"/>
  <c r="AI91" i="13" s="1"/>
  <c r="M91" i="39"/>
  <c r="O90" i="39"/>
  <c r="P90" i="39" s="1"/>
  <c r="M90" i="39"/>
  <c r="O89" i="39"/>
  <c r="P89" i="39" s="1"/>
  <c r="M89" i="39"/>
  <c r="O88" i="39"/>
  <c r="P88" i="39" s="1"/>
  <c r="M88" i="39"/>
  <c r="O87" i="39"/>
  <c r="P87" i="39" s="1"/>
  <c r="M87" i="39"/>
  <c r="O86" i="39"/>
  <c r="P86" i="39" s="1"/>
  <c r="M86" i="39"/>
  <c r="O85" i="39"/>
  <c r="P85" i="39" s="1"/>
  <c r="M85" i="39"/>
  <c r="O84" i="39"/>
  <c r="M84" i="39"/>
  <c r="O83" i="39"/>
  <c r="P83" i="39" s="1"/>
  <c r="S83" i="39" s="1"/>
  <c r="AI83" i="13" s="1"/>
  <c r="M83" i="39"/>
  <c r="O82" i="39"/>
  <c r="M82" i="39"/>
  <c r="O81" i="39"/>
  <c r="M81" i="39"/>
  <c r="O80" i="39"/>
  <c r="P80" i="39" s="1"/>
  <c r="M80" i="39"/>
  <c r="O79" i="39"/>
  <c r="P79" i="39" s="1"/>
  <c r="S79" i="39" s="1"/>
  <c r="AI79" i="13" s="1"/>
  <c r="M79" i="39"/>
  <c r="O78" i="39"/>
  <c r="P78" i="39" s="1"/>
  <c r="M78" i="39"/>
  <c r="O77" i="39"/>
  <c r="P77" i="39" s="1"/>
  <c r="M77" i="39"/>
  <c r="O76" i="39"/>
  <c r="M76" i="39"/>
  <c r="O75" i="39"/>
  <c r="P75" i="39" s="1"/>
  <c r="S75" i="39" s="1"/>
  <c r="AI75" i="13" s="1"/>
  <c r="M75" i="39"/>
  <c r="O74" i="39"/>
  <c r="P74" i="39" s="1"/>
  <c r="M74" i="39"/>
  <c r="O73" i="39"/>
  <c r="M73" i="39"/>
  <c r="O72" i="39"/>
  <c r="M72" i="39"/>
  <c r="O71" i="39"/>
  <c r="P71" i="39" s="1"/>
  <c r="S71" i="39" s="1"/>
  <c r="AI71" i="13" s="1"/>
  <c r="M71" i="39"/>
  <c r="O70" i="39"/>
  <c r="M70" i="39"/>
  <c r="O69" i="39"/>
  <c r="M69" i="39"/>
  <c r="O68" i="39"/>
  <c r="M68" i="39"/>
  <c r="O67" i="39"/>
  <c r="P67" i="39" s="1"/>
  <c r="M67" i="39"/>
  <c r="O66" i="39"/>
  <c r="M66" i="39"/>
  <c r="I66" i="39"/>
  <c r="I67" i="39" s="1"/>
  <c r="I68" i="39" s="1"/>
  <c r="I69" i="39" s="1"/>
  <c r="I70" i="39" s="1"/>
  <c r="I71" i="39" s="1"/>
  <c r="I72" i="39" s="1"/>
  <c r="I73" i="39" s="1"/>
  <c r="I74" i="39" s="1"/>
  <c r="I75" i="39" s="1"/>
  <c r="I76" i="39" s="1"/>
  <c r="I77" i="39" s="1"/>
  <c r="I78" i="39" s="1"/>
  <c r="I79" i="39" s="1"/>
  <c r="I80" i="39" s="1"/>
  <c r="I81" i="39" s="1"/>
  <c r="I82" i="39" s="1"/>
  <c r="I83" i="39" s="1"/>
  <c r="I84" i="39" s="1"/>
  <c r="I85" i="39" s="1"/>
  <c r="I86" i="39" s="1"/>
  <c r="I87" i="39" s="1"/>
  <c r="I88" i="39" s="1"/>
  <c r="I89" i="39" s="1"/>
  <c r="I90" i="39" s="1"/>
  <c r="I91" i="39" s="1"/>
  <c r="I92" i="39" s="1"/>
  <c r="I93" i="39" s="1"/>
  <c r="I94" i="39" s="1"/>
  <c r="O65" i="39"/>
  <c r="R65" i="39" s="1"/>
  <c r="H65" i="13" s="1"/>
  <c r="M65" i="39"/>
  <c r="I65" i="39"/>
  <c r="O64" i="39"/>
  <c r="R64" i="39" s="1"/>
  <c r="H64" i="13" s="1"/>
  <c r="M64" i="39"/>
  <c r="O63" i="39"/>
  <c r="P63" i="39" s="1"/>
  <c r="M63" i="39"/>
  <c r="O62" i="39"/>
  <c r="P62" i="39" s="1"/>
  <c r="M62" i="39"/>
  <c r="O61" i="39"/>
  <c r="M61" i="39"/>
  <c r="O60" i="39"/>
  <c r="P60" i="39" s="1"/>
  <c r="M60" i="39"/>
  <c r="O59" i="39"/>
  <c r="P59" i="39" s="1"/>
  <c r="M59" i="39"/>
  <c r="O58" i="39"/>
  <c r="M58" i="39"/>
  <c r="O57" i="39"/>
  <c r="P57" i="39" s="1"/>
  <c r="M57" i="39"/>
  <c r="O56" i="39"/>
  <c r="P56" i="39" s="1"/>
  <c r="S56" i="39" s="1"/>
  <c r="AI56" i="13" s="1"/>
  <c r="M56" i="39"/>
  <c r="O55" i="39"/>
  <c r="P55" i="39" s="1"/>
  <c r="M55" i="39"/>
  <c r="O54" i="39"/>
  <c r="P54" i="39" s="1"/>
  <c r="M54" i="39"/>
  <c r="O53" i="39"/>
  <c r="M53" i="39"/>
  <c r="O52" i="39"/>
  <c r="P52" i="39" s="1"/>
  <c r="M52" i="39"/>
  <c r="O51" i="39"/>
  <c r="P51" i="39" s="1"/>
  <c r="M51" i="39"/>
  <c r="O50" i="39"/>
  <c r="M50" i="39"/>
  <c r="O49" i="39"/>
  <c r="P49" i="39" s="1"/>
  <c r="S49" i="39" s="1"/>
  <c r="AI49" i="13" s="1"/>
  <c r="M49" i="39"/>
  <c r="O48" i="39"/>
  <c r="P48" i="39" s="1"/>
  <c r="M48" i="39"/>
  <c r="O47" i="39"/>
  <c r="P47" i="39" s="1"/>
  <c r="M47" i="39"/>
  <c r="O46" i="39"/>
  <c r="P46" i="39" s="1"/>
  <c r="M46" i="39"/>
  <c r="O45" i="39"/>
  <c r="M45" i="39"/>
  <c r="O44" i="39"/>
  <c r="P44" i="39" s="1"/>
  <c r="S44" i="39" s="1"/>
  <c r="AI44" i="13" s="1"/>
  <c r="M44" i="39"/>
  <c r="O43" i="39"/>
  <c r="M43" i="39"/>
  <c r="O42" i="39"/>
  <c r="M42" i="39"/>
  <c r="O41" i="39"/>
  <c r="P41" i="39" s="1"/>
  <c r="S41" i="39" s="1"/>
  <c r="AI41" i="13" s="1"/>
  <c r="M41" i="39"/>
  <c r="O40" i="39"/>
  <c r="P40" i="39" s="1"/>
  <c r="S40" i="39" s="1"/>
  <c r="AI40" i="13" s="1"/>
  <c r="M40" i="39"/>
  <c r="O39" i="39"/>
  <c r="M39" i="39"/>
  <c r="O38" i="39"/>
  <c r="P38" i="39" s="1"/>
  <c r="M38" i="39"/>
  <c r="O37" i="39"/>
  <c r="M37" i="39"/>
  <c r="I37" i="39"/>
  <c r="I38" i="39" s="1"/>
  <c r="I39" i="39" s="1"/>
  <c r="I40" i="39" s="1"/>
  <c r="I41" i="39" s="1"/>
  <c r="I42" i="39" s="1"/>
  <c r="I43" i="39" s="1"/>
  <c r="I44" i="39" s="1"/>
  <c r="I45" i="39" s="1"/>
  <c r="I46" i="39" s="1"/>
  <c r="I47" i="39" s="1"/>
  <c r="I48" i="39" s="1"/>
  <c r="I49" i="39" s="1"/>
  <c r="I50" i="39" s="1"/>
  <c r="I51" i="39" s="1"/>
  <c r="I52" i="39" s="1"/>
  <c r="I53" i="39" s="1"/>
  <c r="I54" i="39" s="1"/>
  <c r="I55" i="39" s="1"/>
  <c r="I56" i="39" s="1"/>
  <c r="I57" i="39" s="1"/>
  <c r="I58" i="39" s="1"/>
  <c r="I59" i="39" s="1"/>
  <c r="I60" i="39" s="1"/>
  <c r="I61" i="39" s="1"/>
  <c r="I62" i="39" s="1"/>
  <c r="I63" i="39" s="1"/>
  <c r="O36" i="39"/>
  <c r="P36" i="39" s="1"/>
  <c r="M36" i="39"/>
  <c r="S36" i="39" s="1"/>
  <c r="AI36" i="13" s="1"/>
  <c r="O35" i="39"/>
  <c r="P35" i="39" s="1"/>
  <c r="M35" i="39"/>
  <c r="O34" i="39"/>
  <c r="M34" i="39"/>
  <c r="O33" i="39"/>
  <c r="P33" i="39" s="1"/>
  <c r="M33" i="39"/>
  <c r="O32" i="39"/>
  <c r="P32" i="39" s="1"/>
  <c r="M32" i="39"/>
  <c r="R32" i="39" s="1"/>
  <c r="H32" i="13" s="1"/>
  <c r="O31" i="39"/>
  <c r="P31" i="39" s="1"/>
  <c r="M31" i="39"/>
  <c r="O30" i="39"/>
  <c r="P30" i="39" s="1"/>
  <c r="M30" i="39"/>
  <c r="O29" i="39"/>
  <c r="P29" i="39" s="1"/>
  <c r="M29" i="39"/>
  <c r="O28" i="39"/>
  <c r="P28" i="39" s="1"/>
  <c r="M28" i="39"/>
  <c r="O27" i="39"/>
  <c r="M27" i="39"/>
  <c r="O26" i="39"/>
  <c r="M26" i="39"/>
  <c r="O25" i="39"/>
  <c r="P25" i="39" s="1"/>
  <c r="M25" i="39"/>
  <c r="O24" i="39"/>
  <c r="M24" i="39"/>
  <c r="O23" i="39"/>
  <c r="M23" i="39"/>
  <c r="O22" i="39"/>
  <c r="P22" i="39" s="1"/>
  <c r="M22" i="39"/>
  <c r="O21" i="39"/>
  <c r="P21" i="39" s="1"/>
  <c r="M21" i="39"/>
  <c r="O20" i="39"/>
  <c r="P20" i="39" s="1"/>
  <c r="M20" i="39"/>
  <c r="O19" i="39"/>
  <c r="P19" i="39" s="1"/>
  <c r="M19" i="39"/>
  <c r="O18" i="39"/>
  <c r="M18" i="39"/>
  <c r="O17" i="39"/>
  <c r="M17" i="39"/>
  <c r="O16" i="39"/>
  <c r="P16" i="39" s="1"/>
  <c r="M16" i="39"/>
  <c r="O15" i="39"/>
  <c r="P15" i="39" s="1"/>
  <c r="M15" i="39"/>
  <c r="O14" i="39"/>
  <c r="P14" i="39" s="1"/>
  <c r="S14" i="39" s="1"/>
  <c r="AI14" i="13" s="1"/>
  <c r="M14" i="39"/>
  <c r="O13" i="39"/>
  <c r="M13" i="39"/>
  <c r="O12" i="39"/>
  <c r="P12" i="39" s="1"/>
  <c r="M12" i="39"/>
  <c r="O11" i="39"/>
  <c r="M11" i="39"/>
  <c r="O10" i="39"/>
  <c r="M10" i="39"/>
  <c r="C10" i="39"/>
  <c r="C11" i="39" s="1"/>
  <c r="O9" i="39"/>
  <c r="M9" i="39"/>
  <c r="C9" i="39"/>
  <c r="O8" i="39"/>
  <c r="P8" i="39" s="1"/>
  <c r="S8" i="39" s="1"/>
  <c r="AI8" i="13" s="1"/>
  <c r="M8" i="39"/>
  <c r="J8" i="39"/>
  <c r="J9" i="39" s="1"/>
  <c r="J10" i="39" s="1"/>
  <c r="J11" i="39" s="1"/>
  <c r="J12" i="39" s="1"/>
  <c r="J13" i="39" s="1"/>
  <c r="J14" i="39" s="1"/>
  <c r="J15" i="39" s="1"/>
  <c r="J16" i="39" s="1"/>
  <c r="J17" i="39" s="1"/>
  <c r="J18" i="39" s="1"/>
  <c r="J19" i="39" s="1"/>
  <c r="J20" i="39" s="1"/>
  <c r="J21" i="39" s="1"/>
  <c r="J22" i="39" s="1"/>
  <c r="J23" i="39" s="1"/>
  <c r="J24" i="39" s="1"/>
  <c r="J25" i="39" s="1"/>
  <c r="J26" i="39" s="1"/>
  <c r="J27" i="39" s="1"/>
  <c r="J28" i="39" s="1"/>
  <c r="J29" i="39" s="1"/>
  <c r="J30" i="39" s="1"/>
  <c r="J31" i="39" s="1"/>
  <c r="J32" i="39" s="1"/>
  <c r="J33" i="39" s="1"/>
  <c r="J34" i="39" s="1"/>
  <c r="J35" i="39" s="1"/>
  <c r="J36" i="39" s="1"/>
  <c r="J37" i="39" s="1"/>
  <c r="J38" i="39" s="1"/>
  <c r="J39" i="39" s="1"/>
  <c r="J40" i="39" s="1"/>
  <c r="J41" i="39" s="1"/>
  <c r="J42" i="39" s="1"/>
  <c r="J43" i="39" s="1"/>
  <c r="J44" i="39" s="1"/>
  <c r="J45" i="39" s="1"/>
  <c r="J46" i="39" s="1"/>
  <c r="J47" i="39" s="1"/>
  <c r="J48" i="39" s="1"/>
  <c r="J49" i="39" s="1"/>
  <c r="J50" i="39" s="1"/>
  <c r="J51" i="39" s="1"/>
  <c r="J52" i="39" s="1"/>
  <c r="J53" i="39" s="1"/>
  <c r="J54" i="39" s="1"/>
  <c r="J55" i="39" s="1"/>
  <c r="J56" i="39" s="1"/>
  <c r="J57" i="39" s="1"/>
  <c r="J58" i="39" s="1"/>
  <c r="J59" i="39" s="1"/>
  <c r="J60" i="39" s="1"/>
  <c r="J61" i="39" s="1"/>
  <c r="J62" i="39" s="1"/>
  <c r="J63" i="39" s="1"/>
  <c r="J64" i="39" s="1"/>
  <c r="J65" i="39" s="1"/>
  <c r="J66" i="39" s="1"/>
  <c r="J67" i="39" s="1"/>
  <c r="J68" i="39" s="1"/>
  <c r="J69" i="39" s="1"/>
  <c r="J70" i="39" s="1"/>
  <c r="J71" i="39" s="1"/>
  <c r="J72" i="39" s="1"/>
  <c r="J73" i="39" s="1"/>
  <c r="J74" i="39" s="1"/>
  <c r="J75" i="39" s="1"/>
  <c r="J76" i="39" s="1"/>
  <c r="J77" i="39" s="1"/>
  <c r="J78" i="39" s="1"/>
  <c r="J79" i="39" s="1"/>
  <c r="J80" i="39" s="1"/>
  <c r="J81" i="39" s="1"/>
  <c r="J82" i="39" s="1"/>
  <c r="J83" i="39" s="1"/>
  <c r="J84" i="39" s="1"/>
  <c r="J85" i="39" s="1"/>
  <c r="J86" i="39" s="1"/>
  <c r="J87" i="39" s="1"/>
  <c r="J88" i="39" s="1"/>
  <c r="J89" i="39" s="1"/>
  <c r="J90" i="39" s="1"/>
  <c r="J91" i="39" s="1"/>
  <c r="J92" i="39" s="1"/>
  <c r="J93" i="39" s="1"/>
  <c r="J94" i="39" s="1"/>
  <c r="J95" i="39" s="1"/>
  <c r="J96" i="39" s="1"/>
  <c r="J97" i="39" s="1"/>
  <c r="J98" i="39" s="1"/>
  <c r="J99" i="39" s="1"/>
  <c r="J100" i="39" s="1"/>
  <c r="J101" i="39" s="1"/>
  <c r="J102" i="39" s="1"/>
  <c r="J103" i="39" s="1"/>
  <c r="J104" i="39" s="1"/>
  <c r="J105" i="39" s="1"/>
  <c r="J106" i="39" s="1"/>
  <c r="J107" i="39" s="1"/>
  <c r="J108" i="39" s="1"/>
  <c r="J109" i="39" s="1"/>
  <c r="J110" i="39" s="1"/>
  <c r="J111" i="39" s="1"/>
  <c r="J112" i="39" s="1"/>
  <c r="J113" i="39" s="1"/>
  <c r="J114" i="39" s="1"/>
  <c r="J115" i="39" s="1"/>
  <c r="J116" i="39" s="1"/>
  <c r="J117" i="39" s="1"/>
  <c r="J118" i="39" s="1"/>
  <c r="J119" i="39" s="1"/>
  <c r="J120" i="39" s="1"/>
  <c r="J121" i="39" s="1"/>
  <c r="J122" i="39" s="1"/>
  <c r="J123" i="39" s="1"/>
  <c r="J124" i="39" s="1"/>
  <c r="J125" i="39" s="1"/>
  <c r="J126" i="39" s="1"/>
  <c r="J127" i="39" s="1"/>
  <c r="J128" i="39" s="1"/>
  <c r="J129" i="39" s="1"/>
  <c r="J130" i="39" s="1"/>
  <c r="J131" i="39" s="1"/>
  <c r="J132" i="39" s="1"/>
  <c r="J133" i="39" s="1"/>
  <c r="J134" i="39" s="1"/>
  <c r="J135" i="39" s="1"/>
  <c r="J136" i="39" s="1"/>
  <c r="J137" i="39" s="1"/>
  <c r="J138" i="39" s="1"/>
  <c r="J139" i="39" s="1"/>
  <c r="J140" i="39" s="1"/>
  <c r="J141" i="39" s="1"/>
  <c r="J142" i="39" s="1"/>
  <c r="J143" i="39" s="1"/>
  <c r="J144" i="39" s="1"/>
  <c r="J145" i="39" s="1"/>
  <c r="J146" i="39" s="1"/>
  <c r="J147" i="39" s="1"/>
  <c r="J148" i="39" s="1"/>
  <c r="J149" i="39" s="1"/>
  <c r="J150" i="39" s="1"/>
  <c r="J151" i="39" s="1"/>
  <c r="J152" i="39" s="1"/>
  <c r="J153" i="39" s="1"/>
  <c r="J154" i="39" s="1"/>
  <c r="J155" i="39" s="1"/>
  <c r="J156" i="39" s="1"/>
  <c r="J157" i="39" s="1"/>
  <c r="J158" i="39" s="1"/>
  <c r="J159" i="39" s="1"/>
  <c r="J160" i="39" s="1"/>
  <c r="J161" i="39" s="1"/>
  <c r="J162" i="39" s="1"/>
  <c r="J163" i="39" s="1"/>
  <c r="J164" i="39" s="1"/>
  <c r="J165" i="39" s="1"/>
  <c r="J166" i="39" s="1"/>
  <c r="J167" i="39" s="1"/>
  <c r="J168" i="39" s="1"/>
  <c r="J169" i="39" s="1"/>
  <c r="J170" i="39" s="1"/>
  <c r="J171" i="39" s="1"/>
  <c r="J172" i="39" s="1"/>
  <c r="J173" i="39" s="1"/>
  <c r="J174" i="39" s="1"/>
  <c r="J175" i="39" s="1"/>
  <c r="J176" i="39" s="1"/>
  <c r="J177" i="39" s="1"/>
  <c r="J178" i="39" s="1"/>
  <c r="J179" i="39" s="1"/>
  <c r="J180" i="39" s="1"/>
  <c r="J181" i="39" s="1"/>
  <c r="J182" i="39" s="1"/>
  <c r="J183" i="39" s="1"/>
  <c r="J184" i="39" s="1"/>
  <c r="J185" i="39" s="1"/>
  <c r="J186" i="39" s="1"/>
  <c r="J187" i="39" s="1"/>
  <c r="J188" i="39" s="1"/>
  <c r="J189" i="39" s="1"/>
  <c r="J190" i="39" s="1"/>
  <c r="J191" i="39" s="1"/>
  <c r="J192" i="39" s="1"/>
  <c r="J193" i="39" s="1"/>
  <c r="J194" i="39" s="1"/>
  <c r="J195" i="39" s="1"/>
  <c r="J196" i="39" s="1"/>
  <c r="J197" i="39" s="1"/>
  <c r="J198" i="39" s="1"/>
  <c r="J199" i="39" s="1"/>
  <c r="J200" i="39" s="1"/>
  <c r="J201" i="39" s="1"/>
  <c r="J202" i="39" s="1"/>
  <c r="J203" i="39" s="1"/>
  <c r="J204" i="39" s="1"/>
  <c r="J205" i="39" s="1"/>
  <c r="J206" i="39" s="1"/>
  <c r="J207" i="39" s="1"/>
  <c r="J208" i="39" s="1"/>
  <c r="J209" i="39" s="1"/>
  <c r="J210" i="39" s="1"/>
  <c r="J211" i="39" s="1"/>
  <c r="J212" i="39" s="1"/>
  <c r="J213" i="39" s="1"/>
  <c r="J214" i="39" s="1"/>
  <c r="J215" i="39" s="1"/>
  <c r="J216" i="39" s="1"/>
  <c r="J217" i="39" s="1"/>
  <c r="J218" i="39" s="1"/>
  <c r="J219" i="39" s="1"/>
  <c r="J220" i="39" s="1"/>
  <c r="J221" i="39" s="1"/>
  <c r="J222" i="39" s="1"/>
  <c r="J223" i="39" s="1"/>
  <c r="J224" i="39" s="1"/>
  <c r="J225" i="39" s="1"/>
  <c r="J226" i="39" s="1"/>
  <c r="J227" i="39" s="1"/>
  <c r="J228" i="39" s="1"/>
  <c r="J229" i="39" s="1"/>
  <c r="J230" i="39" s="1"/>
  <c r="J231" i="39" s="1"/>
  <c r="J232" i="39" s="1"/>
  <c r="J233" i="39" s="1"/>
  <c r="J234" i="39" s="1"/>
  <c r="J235" i="39" s="1"/>
  <c r="J236" i="39" s="1"/>
  <c r="J237" i="39" s="1"/>
  <c r="J238" i="39" s="1"/>
  <c r="J239" i="39" s="1"/>
  <c r="J240" i="39" s="1"/>
  <c r="J241" i="39" s="1"/>
  <c r="J242" i="39" s="1"/>
  <c r="J243" i="39" s="1"/>
  <c r="J244" i="39" s="1"/>
  <c r="J245" i="39" s="1"/>
  <c r="J246" i="39" s="1"/>
  <c r="J247" i="39" s="1"/>
  <c r="J248" i="39" s="1"/>
  <c r="J249" i="39" s="1"/>
  <c r="J250" i="39" s="1"/>
  <c r="J251" i="39" s="1"/>
  <c r="J252" i="39" s="1"/>
  <c r="J253" i="39" s="1"/>
  <c r="J254" i="39" s="1"/>
  <c r="J255" i="39" s="1"/>
  <c r="J256" i="39" s="1"/>
  <c r="J257" i="39" s="1"/>
  <c r="J258" i="39" s="1"/>
  <c r="J259" i="39" s="1"/>
  <c r="J260" i="39" s="1"/>
  <c r="J261" i="39" s="1"/>
  <c r="J262" i="39" s="1"/>
  <c r="J263" i="39" s="1"/>
  <c r="J264" i="39" s="1"/>
  <c r="J265" i="39" s="1"/>
  <c r="J266" i="39" s="1"/>
  <c r="J267" i="39" s="1"/>
  <c r="J268" i="39" s="1"/>
  <c r="J269" i="39" s="1"/>
  <c r="J270" i="39" s="1"/>
  <c r="J271" i="39" s="1"/>
  <c r="J272" i="39" s="1"/>
  <c r="J273" i="39" s="1"/>
  <c r="J274" i="39" s="1"/>
  <c r="J275" i="39" s="1"/>
  <c r="J276" i="39" s="1"/>
  <c r="J277" i="39" s="1"/>
  <c r="J278" i="39" s="1"/>
  <c r="J279" i="39" s="1"/>
  <c r="J280" i="39" s="1"/>
  <c r="J281" i="39" s="1"/>
  <c r="J282" i="39" s="1"/>
  <c r="J283" i="39" s="1"/>
  <c r="J284" i="39" s="1"/>
  <c r="J285" i="39" s="1"/>
  <c r="J286" i="39" s="1"/>
  <c r="J287" i="39" s="1"/>
  <c r="J288" i="39" s="1"/>
  <c r="J289" i="39" s="1"/>
  <c r="J290" i="39" s="1"/>
  <c r="J291" i="39" s="1"/>
  <c r="J292" i="39" s="1"/>
  <c r="J293" i="39" s="1"/>
  <c r="J294" i="39" s="1"/>
  <c r="J295" i="39" s="1"/>
  <c r="J296" i="39" s="1"/>
  <c r="J297" i="39" s="1"/>
  <c r="J298" i="39" s="1"/>
  <c r="J299" i="39" s="1"/>
  <c r="J300" i="39" s="1"/>
  <c r="J301" i="39" s="1"/>
  <c r="J302" i="39" s="1"/>
  <c r="J303" i="39" s="1"/>
  <c r="J304" i="39" s="1"/>
  <c r="J305" i="39" s="1"/>
  <c r="J306" i="39" s="1"/>
  <c r="J307" i="39" s="1"/>
  <c r="J308" i="39" s="1"/>
  <c r="J309" i="39" s="1"/>
  <c r="J310" i="39" s="1"/>
  <c r="J311" i="39" s="1"/>
  <c r="J312" i="39" s="1"/>
  <c r="J313" i="39" s="1"/>
  <c r="J314" i="39" s="1"/>
  <c r="J315" i="39" s="1"/>
  <c r="J316" i="39" s="1"/>
  <c r="J317" i="39" s="1"/>
  <c r="J318" i="39" s="1"/>
  <c r="J319" i="39" s="1"/>
  <c r="J320" i="39" s="1"/>
  <c r="J321" i="39" s="1"/>
  <c r="J322" i="39" s="1"/>
  <c r="J323" i="39" s="1"/>
  <c r="J324" i="39" s="1"/>
  <c r="J325" i="39" s="1"/>
  <c r="J326" i="39" s="1"/>
  <c r="J327" i="39" s="1"/>
  <c r="J328" i="39" s="1"/>
  <c r="J329" i="39" s="1"/>
  <c r="J330" i="39" s="1"/>
  <c r="J331" i="39" s="1"/>
  <c r="J332" i="39" s="1"/>
  <c r="J333" i="39" s="1"/>
  <c r="J334" i="39" s="1"/>
  <c r="J335" i="39" s="1"/>
  <c r="J336" i="39" s="1"/>
  <c r="J337" i="39" s="1"/>
  <c r="J338" i="39" s="1"/>
  <c r="J339" i="39" s="1"/>
  <c r="J340" i="39" s="1"/>
  <c r="J341" i="39" s="1"/>
  <c r="J342" i="39" s="1"/>
  <c r="J343" i="39" s="1"/>
  <c r="J344" i="39" s="1"/>
  <c r="J345" i="39" s="1"/>
  <c r="J346" i="39" s="1"/>
  <c r="J347" i="39" s="1"/>
  <c r="J348" i="39" s="1"/>
  <c r="J349" i="39" s="1"/>
  <c r="J350" i="39" s="1"/>
  <c r="J351" i="39" s="1"/>
  <c r="J352" i="39" s="1"/>
  <c r="J353" i="39" s="1"/>
  <c r="J354" i="39" s="1"/>
  <c r="J355" i="39" s="1"/>
  <c r="J356" i="39" s="1"/>
  <c r="J357" i="39" s="1"/>
  <c r="J358" i="39" s="1"/>
  <c r="J359" i="39" s="1"/>
  <c r="J360" i="39" s="1"/>
  <c r="J361" i="39" s="1"/>
  <c r="J362" i="39" s="1"/>
  <c r="J363" i="39" s="1"/>
  <c r="J364" i="39" s="1"/>
  <c r="J365" i="39" s="1"/>
  <c r="J366" i="39" s="1"/>
  <c r="J367" i="39" s="1"/>
  <c r="J368" i="39" s="1"/>
  <c r="J369" i="39" s="1"/>
  <c r="O7" i="39"/>
  <c r="P7" i="39" s="1"/>
  <c r="M7" i="39"/>
  <c r="J7" i="39"/>
  <c r="I7" i="39"/>
  <c r="I8" i="39" s="1"/>
  <c r="I9" i="39" s="1"/>
  <c r="I10" i="39" s="1"/>
  <c r="I11" i="39" s="1"/>
  <c r="I12" i="39" s="1"/>
  <c r="I13" i="39" s="1"/>
  <c r="I14" i="39" s="1"/>
  <c r="I15" i="39" s="1"/>
  <c r="I16" i="39" s="1"/>
  <c r="I17" i="39" s="1"/>
  <c r="I18" i="39" s="1"/>
  <c r="I19" i="39" s="1"/>
  <c r="I20" i="39" s="1"/>
  <c r="I21" i="39" s="1"/>
  <c r="I22" i="39" s="1"/>
  <c r="I23" i="39" s="1"/>
  <c r="I24" i="39" s="1"/>
  <c r="I25" i="39" s="1"/>
  <c r="I26" i="39" s="1"/>
  <c r="I27" i="39" s="1"/>
  <c r="I28" i="39" s="1"/>
  <c r="I29" i="39" s="1"/>
  <c r="I30" i="39" s="1"/>
  <c r="I31" i="39" s="1"/>
  <c r="I32" i="39" s="1"/>
  <c r="I33" i="39" s="1"/>
  <c r="I34" i="39" s="1"/>
  <c r="I35" i="39" s="1"/>
  <c r="O6" i="39"/>
  <c r="M6" i="39"/>
  <c r="J6" i="39"/>
  <c r="I6" i="39"/>
  <c r="D6" i="39"/>
  <c r="O5" i="39"/>
  <c r="M5" i="39"/>
  <c r="D5" i="39"/>
  <c r="D6" i="40" l="1"/>
  <c r="D8" i="40"/>
  <c r="D6" i="43"/>
  <c r="D8" i="43"/>
  <c r="D8" i="45"/>
  <c r="C18" i="45" s="1"/>
  <c r="C15" i="40"/>
  <c r="C16" i="40" s="1"/>
  <c r="S12" i="46"/>
  <c r="AP12" i="13" s="1"/>
  <c r="S16" i="46"/>
  <c r="AP16" i="13" s="1"/>
  <c r="R78" i="46"/>
  <c r="O78" i="13" s="1"/>
  <c r="R145" i="46"/>
  <c r="O145" i="13" s="1"/>
  <c r="S167" i="46"/>
  <c r="AP167" i="13" s="1"/>
  <c r="S183" i="46"/>
  <c r="AP183" i="13" s="1"/>
  <c r="R218" i="46"/>
  <c r="O218" i="13" s="1"/>
  <c r="R222" i="46"/>
  <c r="O222" i="13" s="1"/>
  <c r="R226" i="46"/>
  <c r="O226" i="13" s="1"/>
  <c r="R230" i="46"/>
  <c r="O230" i="13" s="1"/>
  <c r="R234" i="46"/>
  <c r="O234" i="13" s="1"/>
  <c r="R238" i="46"/>
  <c r="O238" i="13" s="1"/>
  <c r="R242" i="46"/>
  <c r="O242" i="13" s="1"/>
  <c r="S338" i="46"/>
  <c r="AP338" i="13" s="1"/>
  <c r="S242" i="46"/>
  <c r="AP242" i="13" s="1"/>
  <c r="R71" i="46"/>
  <c r="O71" i="13" s="1"/>
  <c r="R83" i="46"/>
  <c r="O83" i="13" s="1"/>
  <c r="S94" i="46"/>
  <c r="AP94" i="13" s="1"/>
  <c r="S105" i="46"/>
  <c r="AP105" i="13" s="1"/>
  <c r="S172" i="46"/>
  <c r="AP172" i="13" s="1"/>
  <c r="R235" i="46"/>
  <c r="O235" i="13" s="1"/>
  <c r="S239" i="46"/>
  <c r="AP239" i="13" s="1"/>
  <c r="S243" i="46"/>
  <c r="AP243" i="13" s="1"/>
  <c r="S266" i="46"/>
  <c r="AP266" i="13" s="1"/>
  <c r="S308" i="46"/>
  <c r="AP308" i="13" s="1"/>
  <c r="R65" i="46"/>
  <c r="O65" i="13" s="1"/>
  <c r="R106" i="46"/>
  <c r="O106" i="13" s="1"/>
  <c r="S162" i="46"/>
  <c r="AP162" i="13" s="1"/>
  <c r="S23" i="46"/>
  <c r="AP23" i="13" s="1"/>
  <c r="S27" i="46"/>
  <c r="AP27" i="13" s="1"/>
  <c r="S31" i="46"/>
  <c r="AP31" i="13" s="1"/>
  <c r="R38" i="46"/>
  <c r="O38" i="13" s="1"/>
  <c r="S42" i="46"/>
  <c r="AP42" i="13" s="1"/>
  <c r="R73" i="46"/>
  <c r="O73" i="13" s="1"/>
  <c r="R81" i="46"/>
  <c r="O81" i="13" s="1"/>
  <c r="R252" i="46"/>
  <c r="O252" i="13" s="1"/>
  <c r="S290" i="46"/>
  <c r="AP290" i="13" s="1"/>
  <c r="R313" i="46"/>
  <c r="O313" i="13" s="1"/>
  <c r="R325" i="46"/>
  <c r="O325" i="13" s="1"/>
  <c r="R333" i="46"/>
  <c r="O333" i="13" s="1"/>
  <c r="S87" i="46"/>
  <c r="AP87" i="13" s="1"/>
  <c r="P101" i="46"/>
  <c r="S101" i="46" s="1"/>
  <c r="AP101" i="13" s="1"/>
  <c r="R128" i="46"/>
  <c r="O128" i="13" s="1"/>
  <c r="R23" i="46"/>
  <c r="O23" i="13" s="1"/>
  <c r="R105" i="46"/>
  <c r="O105" i="13" s="1"/>
  <c r="P78" i="46"/>
  <c r="P230" i="46"/>
  <c r="S230" i="46" s="1"/>
  <c r="AP230" i="13" s="1"/>
  <c r="S86" i="45"/>
  <c r="AO86" i="13" s="1"/>
  <c r="S90" i="45"/>
  <c r="AO90" i="13" s="1"/>
  <c r="R179" i="45"/>
  <c r="N179" i="13" s="1"/>
  <c r="R242" i="45"/>
  <c r="N242" i="13" s="1"/>
  <c r="R249" i="45"/>
  <c r="N249" i="13" s="1"/>
  <c r="R253" i="45"/>
  <c r="N253" i="13" s="1"/>
  <c r="R265" i="45"/>
  <c r="N265" i="13" s="1"/>
  <c r="R269" i="45"/>
  <c r="N269" i="13" s="1"/>
  <c r="S315" i="45"/>
  <c r="AO315" i="13" s="1"/>
  <c r="R319" i="45"/>
  <c r="N319" i="13" s="1"/>
  <c r="R327" i="45"/>
  <c r="N327" i="13" s="1"/>
  <c r="R331" i="45"/>
  <c r="N331" i="13" s="1"/>
  <c r="R207" i="45"/>
  <c r="N207" i="13" s="1"/>
  <c r="S312" i="45"/>
  <c r="AO312" i="13" s="1"/>
  <c r="R53" i="45"/>
  <c r="N53" i="13" s="1"/>
  <c r="S142" i="45"/>
  <c r="AO142" i="13" s="1"/>
  <c r="S146" i="45"/>
  <c r="AO146" i="13" s="1"/>
  <c r="R154" i="45"/>
  <c r="N154" i="13" s="1"/>
  <c r="R169" i="45"/>
  <c r="N169" i="13" s="1"/>
  <c r="R173" i="45"/>
  <c r="N173" i="13" s="1"/>
  <c r="R180" i="45"/>
  <c r="N180" i="13" s="1"/>
  <c r="S184" i="45"/>
  <c r="AO184" i="13" s="1"/>
  <c r="S239" i="45"/>
  <c r="AO239" i="13" s="1"/>
  <c r="R104" i="45"/>
  <c r="N104" i="13" s="1"/>
  <c r="R236" i="45"/>
  <c r="N236" i="13" s="1"/>
  <c r="S47" i="45"/>
  <c r="AO47" i="13" s="1"/>
  <c r="R55" i="45"/>
  <c r="N55" i="13" s="1"/>
  <c r="S189" i="45"/>
  <c r="AO189" i="13" s="1"/>
  <c r="S197" i="45"/>
  <c r="AO197" i="13" s="1"/>
  <c r="R205" i="45"/>
  <c r="N205" i="13" s="1"/>
  <c r="R272" i="45"/>
  <c r="N272" i="13" s="1"/>
  <c r="R283" i="45"/>
  <c r="N283" i="13" s="1"/>
  <c r="R299" i="45"/>
  <c r="N299" i="13" s="1"/>
  <c r="R303" i="45"/>
  <c r="N303" i="13" s="1"/>
  <c r="R307" i="45"/>
  <c r="N307" i="13" s="1"/>
  <c r="S338" i="45"/>
  <c r="AO338" i="13" s="1"/>
  <c r="S341" i="45"/>
  <c r="AO341" i="13" s="1"/>
  <c r="R227" i="45"/>
  <c r="N227" i="13" s="1"/>
  <c r="R51" i="45"/>
  <c r="N51" i="13" s="1"/>
  <c r="R94" i="45"/>
  <c r="N94" i="13" s="1"/>
  <c r="S137" i="44"/>
  <c r="AN137" i="13" s="1"/>
  <c r="S141" i="44"/>
  <c r="AN141" i="13" s="1"/>
  <c r="S179" i="44"/>
  <c r="AN179" i="13" s="1"/>
  <c r="S183" i="44"/>
  <c r="AN183" i="13" s="1"/>
  <c r="S190" i="44"/>
  <c r="AN190" i="13" s="1"/>
  <c r="S194" i="44"/>
  <c r="AN194" i="13" s="1"/>
  <c r="S198" i="44"/>
  <c r="AN198" i="13" s="1"/>
  <c r="S237" i="44"/>
  <c r="AN237" i="13" s="1"/>
  <c r="R269" i="44"/>
  <c r="M269" i="13" s="1"/>
  <c r="S329" i="44"/>
  <c r="AN329" i="13" s="1"/>
  <c r="R333" i="44"/>
  <c r="M333" i="13" s="1"/>
  <c r="R344" i="44"/>
  <c r="M344" i="13" s="1"/>
  <c r="S356" i="44"/>
  <c r="AN356" i="13" s="1"/>
  <c r="R360" i="44"/>
  <c r="M360" i="13" s="1"/>
  <c r="S118" i="44"/>
  <c r="AN118" i="13" s="1"/>
  <c r="S168" i="44"/>
  <c r="AN168" i="13" s="1"/>
  <c r="S303" i="44"/>
  <c r="AN303" i="13" s="1"/>
  <c r="S314" i="44"/>
  <c r="AN314" i="13" s="1"/>
  <c r="S12" i="44"/>
  <c r="AN12" i="13" s="1"/>
  <c r="S16" i="44"/>
  <c r="AN16" i="13" s="1"/>
  <c r="S42" i="44"/>
  <c r="AN42" i="13" s="1"/>
  <c r="S46" i="44"/>
  <c r="AN46" i="13" s="1"/>
  <c r="S50" i="44"/>
  <c r="AN50" i="13" s="1"/>
  <c r="S54" i="44"/>
  <c r="AN54" i="13" s="1"/>
  <c r="S58" i="44"/>
  <c r="AN58" i="13" s="1"/>
  <c r="S62" i="44"/>
  <c r="AN62" i="13" s="1"/>
  <c r="R111" i="44"/>
  <c r="M111" i="13" s="1"/>
  <c r="R203" i="44"/>
  <c r="M203" i="13" s="1"/>
  <c r="S82" i="44"/>
  <c r="AN82" i="13" s="1"/>
  <c r="S104" i="44"/>
  <c r="AN104" i="13" s="1"/>
  <c r="S196" i="44"/>
  <c r="AN196" i="13" s="1"/>
  <c r="S33" i="44"/>
  <c r="AN33" i="13" s="1"/>
  <c r="R40" i="44"/>
  <c r="M40" i="13" s="1"/>
  <c r="R75" i="44"/>
  <c r="M75" i="13" s="1"/>
  <c r="R79" i="44"/>
  <c r="M79" i="13" s="1"/>
  <c r="S95" i="44"/>
  <c r="AN95" i="13" s="1"/>
  <c r="S98" i="44"/>
  <c r="AN98" i="13" s="1"/>
  <c r="R125" i="44"/>
  <c r="M125" i="13" s="1"/>
  <c r="R128" i="44"/>
  <c r="M128" i="13" s="1"/>
  <c r="R132" i="44"/>
  <c r="M132" i="13" s="1"/>
  <c r="R144" i="44"/>
  <c r="M144" i="13" s="1"/>
  <c r="S148" i="44"/>
  <c r="AN148" i="13" s="1"/>
  <c r="S220" i="44"/>
  <c r="AN220" i="13" s="1"/>
  <c r="S224" i="44"/>
  <c r="AN224" i="13" s="1"/>
  <c r="S232" i="44"/>
  <c r="AN232" i="13" s="1"/>
  <c r="S236" i="44"/>
  <c r="AN236" i="13" s="1"/>
  <c r="S240" i="44"/>
  <c r="AN240" i="13" s="1"/>
  <c r="R279" i="44"/>
  <c r="M279" i="13" s="1"/>
  <c r="R133" i="44"/>
  <c r="M133" i="13" s="1"/>
  <c r="R13" i="44"/>
  <c r="M13" i="13" s="1"/>
  <c r="R64" i="43"/>
  <c r="L64" i="13" s="1"/>
  <c r="R65" i="43"/>
  <c r="L65" i="13" s="1"/>
  <c r="S88" i="43"/>
  <c r="AM88" i="13" s="1"/>
  <c r="S92" i="43"/>
  <c r="AM92" i="13" s="1"/>
  <c r="S194" i="43"/>
  <c r="AM194" i="13" s="1"/>
  <c r="R198" i="43"/>
  <c r="L198" i="13" s="1"/>
  <c r="R206" i="43"/>
  <c r="L206" i="13" s="1"/>
  <c r="R210" i="43"/>
  <c r="L210" i="13" s="1"/>
  <c r="R252" i="43"/>
  <c r="L252" i="13" s="1"/>
  <c r="S335" i="43"/>
  <c r="AM335" i="13" s="1"/>
  <c r="S369" i="43"/>
  <c r="AM369" i="13" s="1"/>
  <c r="R277" i="43"/>
  <c r="L277" i="13" s="1"/>
  <c r="R43" i="43"/>
  <c r="L43" i="13" s="1"/>
  <c r="S47" i="43"/>
  <c r="AM47" i="13" s="1"/>
  <c r="S165" i="43"/>
  <c r="AM165" i="13" s="1"/>
  <c r="S169" i="43"/>
  <c r="AM169" i="13" s="1"/>
  <c r="S242" i="43"/>
  <c r="AM242" i="13" s="1"/>
  <c r="R311" i="43"/>
  <c r="L311" i="13" s="1"/>
  <c r="S337" i="43"/>
  <c r="AM337" i="13" s="1"/>
  <c r="R40" i="43"/>
  <c r="L40" i="13" s="1"/>
  <c r="R44" i="43"/>
  <c r="L44" i="13" s="1"/>
  <c r="R197" i="43"/>
  <c r="L197" i="13" s="1"/>
  <c r="R72" i="43"/>
  <c r="L72" i="13" s="1"/>
  <c r="R117" i="42"/>
  <c r="K117" i="13" s="1"/>
  <c r="R297" i="42"/>
  <c r="K297" i="13" s="1"/>
  <c r="R29" i="42"/>
  <c r="K29" i="13" s="1"/>
  <c r="R33" i="42"/>
  <c r="K33" i="13" s="1"/>
  <c r="S214" i="42"/>
  <c r="AL214" i="13" s="1"/>
  <c r="S97" i="42"/>
  <c r="AL97" i="13" s="1"/>
  <c r="S109" i="42"/>
  <c r="AL109" i="13" s="1"/>
  <c r="S166" i="42"/>
  <c r="AL166" i="13" s="1"/>
  <c r="S224" i="42"/>
  <c r="AL224" i="13" s="1"/>
  <c r="S333" i="42"/>
  <c r="AL333" i="13" s="1"/>
  <c r="S344" i="42"/>
  <c r="AL344" i="13" s="1"/>
  <c r="S360" i="42"/>
  <c r="AL360" i="13" s="1"/>
  <c r="S28" i="42"/>
  <c r="AL28" i="13" s="1"/>
  <c r="S90" i="42"/>
  <c r="AL90" i="13" s="1"/>
  <c r="R114" i="42"/>
  <c r="K114" i="13" s="1"/>
  <c r="S244" i="42"/>
  <c r="AL244" i="13" s="1"/>
  <c r="R296" i="42"/>
  <c r="K296" i="13" s="1"/>
  <c r="S33" i="42"/>
  <c r="AL33" i="13" s="1"/>
  <c r="S67" i="42"/>
  <c r="AL67" i="13" s="1"/>
  <c r="S71" i="42"/>
  <c r="AL71" i="13" s="1"/>
  <c r="S75" i="42"/>
  <c r="AL75" i="13" s="1"/>
  <c r="S79" i="42"/>
  <c r="AL79" i="13" s="1"/>
  <c r="S129" i="42"/>
  <c r="AL129" i="13" s="1"/>
  <c r="S133" i="42"/>
  <c r="AL133" i="13" s="1"/>
  <c r="S137" i="42"/>
  <c r="AL137" i="13" s="1"/>
  <c r="S141" i="42"/>
  <c r="AL141" i="13" s="1"/>
  <c r="S149" i="42"/>
  <c r="AL149" i="13" s="1"/>
  <c r="S198" i="42"/>
  <c r="AL198" i="13" s="1"/>
  <c r="S206" i="42"/>
  <c r="AL206" i="13" s="1"/>
  <c r="S56" i="42"/>
  <c r="AL56" i="13" s="1"/>
  <c r="S263" i="42"/>
  <c r="AL263" i="13" s="1"/>
  <c r="S18" i="42"/>
  <c r="AL18" i="13" s="1"/>
  <c r="S22" i="42"/>
  <c r="AL22" i="13" s="1"/>
  <c r="S68" i="42"/>
  <c r="AL68" i="13" s="1"/>
  <c r="S72" i="42"/>
  <c r="AL72" i="13" s="1"/>
  <c r="S76" i="42"/>
  <c r="AL76" i="13" s="1"/>
  <c r="S80" i="42"/>
  <c r="AL80" i="13" s="1"/>
  <c r="S242" i="42"/>
  <c r="AL242" i="13" s="1"/>
  <c r="R257" i="42"/>
  <c r="K257" i="13" s="1"/>
  <c r="R11" i="42"/>
  <c r="K11" i="13" s="1"/>
  <c r="R247" i="42"/>
  <c r="K247" i="13" s="1"/>
  <c r="R69" i="41"/>
  <c r="J69" i="13" s="1"/>
  <c r="R194" i="41"/>
  <c r="J194" i="13" s="1"/>
  <c r="R5" i="41"/>
  <c r="J5" i="13" s="1"/>
  <c r="R115" i="41"/>
  <c r="J115" i="13" s="1"/>
  <c r="S138" i="41"/>
  <c r="AK138" i="13" s="1"/>
  <c r="S165" i="41"/>
  <c r="AK165" i="13" s="1"/>
  <c r="R233" i="41"/>
  <c r="J233" i="13" s="1"/>
  <c r="R279" i="41"/>
  <c r="J279" i="13" s="1"/>
  <c r="R322" i="41"/>
  <c r="J322" i="13" s="1"/>
  <c r="R367" i="41"/>
  <c r="J367" i="13" s="1"/>
  <c r="S96" i="41"/>
  <c r="AK96" i="13" s="1"/>
  <c r="P115" i="41"/>
  <c r="R151" i="41"/>
  <c r="J151" i="13" s="1"/>
  <c r="R155" i="41"/>
  <c r="J155" i="13" s="1"/>
  <c r="S264" i="41"/>
  <c r="AK264" i="13" s="1"/>
  <c r="S13" i="41"/>
  <c r="AK13" i="13" s="1"/>
  <c r="S17" i="41"/>
  <c r="AK17" i="13" s="1"/>
  <c r="S116" i="41"/>
  <c r="AK116" i="13" s="1"/>
  <c r="R182" i="41"/>
  <c r="J182" i="13" s="1"/>
  <c r="R186" i="41"/>
  <c r="J186" i="13" s="1"/>
  <c r="R193" i="41"/>
  <c r="J193" i="13" s="1"/>
  <c r="R220" i="41"/>
  <c r="J220" i="13" s="1"/>
  <c r="R277" i="41"/>
  <c r="J277" i="13" s="1"/>
  <c r="S280" i="41"/>
  <c r="AK280" i="13" s="1"/>
  <c r="S338" i="41"/>
  <c r="AK338" i="13" s="1"/>
  <c r="R183" i="41"/>
  <c r="J183" i="13" s="1"/>
  <c r="R198" i="41"/>
  <c r="J198" i="13" s="1"/>
  <c r="R221" i="41"/>
  <c r="J221" i="13" s="1"/>
  <c r="R251" i="41"/>
  <c r="J251" i="13" s="1"/>
  <c r="S270" i="41"/>
  <c r="AK270" i="13" s="1"/>
  <c r="R278" i="41"/>
  <c r="J278" i="13" s="1"/>
  <c r="S312" i="41"/>
  <c r="AK312" i="13" s="1"/>
  <c r="R248" i="41"/>
  <c r="J248" i="13" s="1"/>
  <c r="R255" i="41"/>
  <c r="J255" i="13" s="1"/>
  <c r="R309" i="41"/>
  <c r="J309" i="13" s="1"/>
  <c r="R325" i="41"/>
  <c r="J325" i="13" s="1"/>
  <c r="R130" i="40"/>
  <c r="I130" i="13" s="1"/>
  <c r="S39" i="40"/>
  <c r="AJ39" i="13" s="1"/>
  <c r="R134" i="40"/>
  <c r="I134" i="13" s="1"/>
  <c r="R67" i="40"/>
  <c r="I67" i="13" s="1"/>
  <c r="R71" i="40"/>
  <c r="I71" i="13" s="1"/>
  <c r="S135" i="40"/>
  <c r="AJ135" i="13" s="1"/>
  <c r="S245" i="40"/>
  <c r="AJ245" i="13" s="1"/>
  <c r="R318" i="40"/>
  <c r="I318" i="13" s="1"/>
  <c r="R322" i="40"/>
  <c r="I322" i="13" s="1"/>
  <c r="R17" i="40"/>
  <c r="I17" i="13" s="1"/>
  <c r="R21" i="40"/>
  <c r="I21" i="13" s="1"/>
  <c r="R25" i="40"/>
  <c r="I25" i="13" s="1"/>
  <c r="R29" i="40"/>
  <c r="I29" i="13" s="1"/>
  <c r="R33" i="40"/>
  <c r="I33" i="13" s="1"/>
  <c r="R95" i="40"/>
  <c r="I95" i="13" s="1"/>
  <c r="R87" i="40"/>
  <c r="I87" i="13" s="1"/>
  <c r="R129" i="40"/>
  <c r="I129" i="13" s="1"/>
  <c r="R156" i="40"/>
  <c r="I156" i="13" s="1"/>
  <c r="S44" i="40"/>
  <c r="AJ44" i="13" s="1"/>
  <c r="S290" i="40"/>
  <c r="AJ290" i="13" s="1"/>
  <c r="R126" i="40"/>
  <c r="I126" i="13" s="1"/>
  <c r="S196" i="40"/>
  <c r="AJ196" i="13" s="1"/>
  <c r="R274" i="40"/>
  <c r="I274" i="13" s="1"/>
  <c r="S38" i="39"/>
  <c r="AI38" i="13" s="1"/>
  <c r="S46" i="39"/>
  <c r="AI46" i="13" s="1"/>
  <c r="R50" i="39"/>
  <c r="H50" i="13" s="1"/>
  <c r="S54" i="39"/>
  <c r="AI54" i="13" s="1"/>
  <c r="R58" i="39"/>
  <c r="H58" i="13" s="1"/>
  <c r="R73" i="39"/>
  <c r="H73" i="13" s="1"/>
  <c r="S136" i="39"/>
  <c r="AI136" i="13" s="1"/>
  <c r="R197" i="39"/>
  <c r="H197" i="13" s="1"/>
  <c r="S201" i="39"/>
  <c r="AI201" i="13" s="1"/>
  <c r="S205" i="39"/>
  <c r="AI205" i="13" s="1"/>
  <c r="R209" i="39"/>
  <c r="H209" i="13" s="1"/>
  <c r="S369" i="39"/>
  <c r="AI369" i="13" s="1"/>
  <c r="R27" i="39"/>
  <c r="H27" i="13" s="1"/>
  <c r="S31" i="39"/>
  <c r="AI31" i="13" s="1"/>
  <c r="R90" i="39"/>
  <c r="H90" i="13" s="1"/>
  <c r="R110" i="39"/>
  <c r="H110" i="13" s="1"/>
  <c r="S160" i="39"/>
  <c r="AI160" i="13" s="1"/>
  <c r="R172" i="39"/>
  <c r="H172" i="13" s="1"/>
  <c r="S176" i="39"/>
  <c r="AI176" i="13" s="1"/>
  <c r="S229" i="39"/>
  <c r="AI229" i="13" s="1"/>
  <c r="R237" i="39"/>
  <c r="H237" i="13" s="1"/>
  <c r="R241" i="39"/>
  <c r="H241" i="13" s="1"/>
  <c r="S95" i="39"/>
  <c r="AI95" i="13" s="1"/>
  <c r="R333" i="39"/>
  <c r="H333" i="13" s="1"/>
  <c r="S109" i="46"/>
  <c r="AP109" i="13" s="1"/>
  <c r="R306" i="46"/>
  <c r="O306" i="13" s="1"/>
  <c r="R54" i="46"/>
  <c r="O54" i="13" s="1"/>
  <c r="R58" i="46"/>
  <c r="O58" i="13" s="1"/>
  <c r="R82" i="46"/>
  <c r="O82" i="13" s="1"/>
  <c r="R127" i="46"/>
  <c r="O127" i="13" s="1"/>
  <c r="R160" i="46"/>
  <c r="O160" i="13" s="1"/>
  <c r="S196" i="46"/>
  <c r="AP196" i="13" s="1"/>
  <c r="R204" i="46"/>
  <c r="O204" i="13" s="1"/>
  <c r="R208" i="46"/>
  <c r="O208" i="13" s="1"/>
  <c r="R219" i="46"/>
  <c r="O219" i="13" s="1"/>
  <c r="R223" i="46"/>
  <c r="O223" i="13" s="1"/>
  <c r="P234" i="46"/>
  <c r="R264" i="46"/>
  <c r="O264" i="13" s="1"/>
  <c r="S289" i="46"/>
  <c r="AP289" i="13" s="1"/>
  <c r="R296" i="46"/>
  <c r="O296" i="13" s="1"/>
  <c r="S326" i="46"/>
  <c r="AP326" i="13" s="1"/>
  <c r="R337" i="46"/>
  <c r="O337" i="13" s="1"/>
  <c r="R344" i="46"/>
  <c r="O344" i="13" s="1"/>
  <c r="S13" i="46"/>
  <c r="AP13" i="13" s="1"/>
  <c r="S17" i="46"/>
  <c r="AP17" i="13" s="1"/>
  <c r="S24" i="46"/>
  <c r="AP24" i="13" s="1"/>
  <c r="S47" i="46"/>
  <c r="AP47" i="13" s="1"/>
  <c r="R51" i="46"/>
  <c r="O51" i="13" s="1"/>
  <c r="R79" i="46"/>
  <c r="O79" i="13" s="1"/>
  <c r="P82" i="46"/>
  <c r="S82" i="46" s="1"/>
  <c r="AP82" i="13" s="1"/>
  <c r="R113" i="46"/>
  <c r="O113" i="13" s="1"/>
  <c r="R117" i="46"/>
  <c r="O117" i="13" s="1"/>
  <c r="R131" i="46"/>
  <c r="O131" i="13" s="1"/>
  <c r="R139" i="46"/>
  <c r="O139" i="13" s="1"/>
  <c r="R237" i="46"/>
  <c r="O237" i="13" s="1"/>
  <c r="R246" i="46"/>
  <c r="O246" i="13" s="1"/>
  <c r="S272" i="46"/>
  <c r="AP272" i="13" s="1"/>
  <c r="R289" i="46"/>
  <c r="O289" i="13" s="1"/>
  <c r="R326" i="46"/>
  <c r="O326" i="13" s="1"/>
  <c r="S330" i="46"/>
  <c r="AP330" i="13" s="1"/>
  <c r="R352" i="46"/>
  <c r="O352" i="13" s="1"/>
  <c r="R356" i="46"/>
  <c r="O356" i="13" s="1"/>
  <c r="R364" i="46"/>
  <c r="O364" i="13" s="1"/>
  <c r="R368" i="46"/>
  <c r="O368" i="13" s="1"/>
  <c r="R17" i="46"/>
  <c r="O17" i="13" s="1"/>
  <c r="P51" i="46"/>
  <c r="S51" i="46" s="1"/>
  <c r="AP51" i="13" s="1"/>
  <c r="S59" i="46"/>
  <c r="AP59" i="13" s="1"/>
  <c r="R66" i="46"/>
  <c r="O66" i="13" s="1"/>
  <c r="P79" i="46"/>
  <c r="S79" i="46" s="1"/>
  <c r="AP79" i="13" s="1"/>
  <c r="R86" i="46"/>
  <c r="O86" i="13" s="1"/>
  <c r="R89" i="46"/>
  <c r="O89" i="13" s="1"/>
  <c r="P117" i="46"/>
  <c r="S117" i="46" s="1"/>
  <c r="AP117" i="13" s="1"/>
  <c r="R121" i="46"/>
  <c r="O121" i="13" s="1"/>
  <c r="R125" i="46"/>
  <c r="O125" i="13" s="1"/>
  <c r="R143" i="46"/>
  <c r="O143" i="13" s="1"/>
  <c r="S175" i="46"/>
  <c r="AP175" i="13" s="1"/>
  <c r="R179" i="46"/>
  <c r="O179" i="13" s="1"/>
  <c r="R257" i="46"/>
  <c r="O257" i="13" s="1"/>
  <c r="R265" i="46"/>
  <c r="O265" i="13" s="1"/>
  <c r="R286" i="46"/>
  <c r="O286" i="13" s="1"/>
  <c r="R297" i="46"/>
  <c r="O297" i="13" s="1"/>
  <c r="S18" i="46"/>
  <c r="AP18" i="13" s="1"/>
  <c r="R22" i="46"/>
  <c r="O22" i="13" s="1"/>
  <c r="R70" i="46"/>
  <c r="O70" i="13" s="1"/>
  <c r="R77" i="46"/>
  <c r="O77" i="13" s="1"/>
  <c r="P83" i="46"/>
  <c r="S83" i="46" s="1"/>
  <c r="AP83" i="13" s="1"/>
  <c r="R90" i="46"/>
  <c r="O90" i="13" s="1"/>
  <c r="R118" i="46"/>
  <c r="O118" i="13" s="1"/>
  <c r="R122" i="46"/>
  <c r="O122" i="13" s="1"/>
  <c r="S144" i="46"/>
  <c r="AP144" i="13" s="1"/>
  <c r="P190" i="46"/>
  <c r="S190" i="46" s="1"/>
  <c r="AP190" i="13" s="1"/>
  <c r="R194" i="46"/>
  <c r="O194" i="13" s="1"/>
  <c r="P235" i="46"/>
  <c r="S235" i="46" s="1"/>
  <c r="AP235" i="13" s="1"/>
  <c r="P238" i="46"/>
  <c r="S258" i="46"/>
  <c r="AP258" i="13" s="1"/>
  <c r="R277" i="46"/>
  <c r="O277" i="13" s="1"/>
  <c r="R5" i="46"/>
  <c r="O5" i="13" s="1"/>
  <c r="S11" i="46"/>
  <c r="AP11" i="13" s="1"/>
  <c r="S15" i="46"/>
  <c r="AP15" i="13" s="1"/>
  <c r="S26" i="46"/>
  <c r="AP26" i="13" s="1"/>
  <c r="R30" i="46"/>
  <c r="O30" i="13" s="1"/>
  <c r="R67" i="46"/>
  <c r="O67" i="13" s="1"/>
  <c r="S74" i="46"/>
  <c r="AP74" i="13" s="1"/>
  <c r="R87" i="46"/>
  <c r="O87" i="13" s="1"/>
  <c r="P90" i="46"/>
  <c r="S90" i="46" s="1"/>
  <c r="AP90" i="13" s="1"/>
  <c r="R97" i="46"/>
  <c r="O97" i="13" s="1"/>
  <c r="R156" i="46"/>
  <c r="O156" i="13" s="1"/>
  <c r="R169" i="46"/>
  <c r="O169" i="13" s="1"/>
  <c r="S184" i="46"/>
  <c r="AP184" i="13" s="1"/>
  <c r="R270" i="46"/>
  <c r="O270" i="13" s="1"/>
  <c r="R309" i="46"/>
  <c r="O309" i="13" s="1"/>
  <c r="R10" i="46"/>
  <c r="O10" i="13" s="1"/>
  <c r="R27" i="46"/>
  <c r="O27" i="13" s="1"/>
  <c r="P156" i="46"/>
  <c r="R162" i="46"/>
  <c r="O162" i="13" s="1"/>
  <c r="P337" i="46"/>
  <c r="S337" i="46" s="1"/>
  <c r="AP337" i="13" s="1"/>
  <c r="P343" i="46"/>
  <c r="S343" i="46" s="1"/>
  <c r="AP343" i="13" s="1"/>
  <c r="R14" i="46"/>
  <c r="O14" i="13" s="1"/>
  <c r="P125" i="46"/>
  <c r="P139" i="46"/>
  <c r="S139" i="46" s="1"/>
  <c r="AP139" i="13" s="1"/>
  <c r="P277" i="46"/>
  <c r="S277" i="46" s="1"/>
  <c r="AP277" i="13" s="1"/>
  <c r="S278" i="46"/>
  <c r="AP278" i="13" s="1"/>
  <c r="R6" i="46"/>
  <c r="O6" i="13" s="1"/>
  <c r="R18" i="46"/>
  <c r="O18" i="13" s="1"/>
  <c r="S37" i="46"/>
  <c r="AP37" i="13" s="1"/>
  <c r="R184" i="46"/>
  <c r="O184" i="13" s="1"/>
  <c r="R191" i="46"/>
  <c r="O191" i="13" s="1"/>
  <c r="P194" i="46"/>
  <c r="S194" i="46" s="1"/>
  <c r="AP194" i="13" s="1"/>
  <c r="R322" i="46"/>
  <c r="O322" i="13" s="1"/>
  <c r="P325" i="46"/>
  <c r="S325" i="46" s="1"/>
  <c r="AP325" i="13" s="1"/>
  <c r="P368" i="46"/>
  <c r="S368" i="46" s="1"/>
  <c r="AP368" i="13" s="1"/>
  <c r="R141" i="46"/>
  <c r="O141" i="13" s="1"/>
  <c r="R148" i="46"/>
  <c r="O148" i="13" s="1"/>
  <c r="P265" i="46"/>
  <c r="S265" i="46" s="1"/>
  <c r="AP265" i="13" s="1"/>
  <c r="P285" i="46"/>
  <c r="S285" i="46" s="1"/>
  <c r="AP285" i="13" s="1"/>
  <c r="R294" i="46"/>
  <c r="O294" i="13" s="1"/>
  <c r="P333" i="46"/>
  <c r="R13" i="46"/>
  <c r="O13" i="13" s="1"/>
  <c r="R8" i="45"/>
  <c r="N8" i="13" s="1"/>
  <c r="R11" i="45"/>
  <c r="N11" i="13" s="1"/>
  <c r="R15" i="45"/>
  <c r="N15" i="13" s="1"/>
  <c r="R27" i="45"/>
  <c r="N27" i="13" s="1"/>
  <c r="R34" i="45"/>
  <c r="N34" i="13" s="1"/>
  <c r="R48" i="45"/>
  <c r="N48" i="13" s="1"/>
  <c r="S51" i="45"/>
  <c r="AO51" i="13" s="1"/>
  <c r="R95" i="45"/>
  <c r="N95" i="13" s="1"/>
  <c r="R110" i="45"/>
  <c r="N110" i="13" s="1"/>
  <c r="S128" i="45"/>
  <c r="AO128" i="13" s="1"/>
  <c r="S185" i="45"/>
  <c r="AO185" i="13" s="1"/>
  <c r="S188" i="45"/>
  <c r="AO188" i="13" s="1"/>
  <c r="S200" i="45"/>
  <c r="AO200" i="13" s="1"/>
  <c r="S219" i="45"/>
  <c r="AO219" i="13" s="1"/>
  <c r="S223" i="45"/>
  <c r="AO223" i="13" s="1"/>
  <c r="S235" i="45"/>
  <c r="AO235" i="13" s="1"/>
  <c r="R245" i="45"/>
  <c r="N245" i="13" s="1"/>
  <c r="R268" i="45"/>
  <c r="N268" i="13" s="1"/>
  <c r="S275" i="45"/>
  <c r="AO275" i="13" s="1"/>
  <c r="R316" i="45"/>
  <c r="N316" i="13" s="1"/>
  <c r="S328" i="45"/>
  <c r="AO328" i="13" s="1"/>
  <c r="S332" i="45"/>
  <c r="AO332" i="13" s="1"/>
  <c r="R342" i="45"/>
  <c r="N342" i="13" s="1"/>
  <c r="S346" i="45"/>
  <c r="AO346" i="13" s="1"/>
  <c r="R350" i="45"/>
  <c r="N350" i="13" s="1"/>
  <c r="R358" i="45"/>
  <c r="N358" i="13" s="1"/>
  <c r="S362" i="45"/>
  <c r="AO362" i="13" s="1"/>
  <c r="R366" i="45"/>
  <c r="N366" i="13" s="1"/>
  <c r="R246" i="45"/>
  <c r="N246" i="13" s="1"/>
  <c r="R6" i="45"/>
  <c r="N6" i="13" s="1"/>
  <c r="S12" i="45"/>
  <c r="AO12" i="13" s="1"/>
  <c r="S16" i="45"/>
  <c r="AO16" i="13" s="1"/>
  <c r="S24" i="45"/>
  <c r="AO24" i="13" s="1"/>
  <c r="S73" i="45"/>
  <c r="AO73" i="13" s="1"/>
  <c r="R99" i="45"/>
  <c r="N99" i="13" s="1"/>
  <c r="R107" i="45"/>
  <c r="N107" i="13" s="1"/>
  <c r="R9" i="45"/>
  <c r="N9" i="13" s="1"/>
  <c r="R28" i="45"/>
  <c r="N28" i="13" s="1"/>
  <c r="R38" i="45"/>
  <c r="N38" i="13" s="1"/>
  <c r="S42" i="45"/>
  <c r="AO42" i="13" s="1"/>
  <c r="S63" i="45"/>
  <c r="AO63" i="13" s="1"/>
  <c r="R77" i="45"/>
  <c r="N77" i="13" s="1"/>
  <c r="S81" i="45"/>
  <c r="AO81" i="13" s="1"/>
  <c r="R89" i="45"/>
  <c r="N89" i="13" s="1"/>
  <c r="R93" i="45"/>
  <c r="N93" i="13" s="1"/>
  <c r="R96" i="45"/>
  <c r="N96" i="13" s="1"/>
  <c r="R119" i="45"/>
  <c r="N119" i="13" s="1"/>
  <c r="R153" i="45"/>
  <c r="N153" i="13" s="1"/>
  <c r="R164" i="45"/>
  <c r="N164" i="13" s="1"/>
  <c r="R172" i="45"/>
  <c r="N172" i="13" s="1"/>
  <c r="R183" i="45"/>
  <c r="N183" i="13" s="1"/>
  <c r="R213" i="45"/>
  <c r="N213" i="13" s="1"/>
  <c r="S243" i="45"/>
  <c r="AO243" i="13" s="1"/>
  <c r="S250" i="45"/>
  <c r="AO250" i="13" s="1"/>
  <c r="P269" i="45"/>
  <c r="S269" i="45" s="1"/>
  <c r="AO269" i="13" s="1"/>
  <c r="R284" i="45"/>
  <c r="N284" i="13" s="1"/>
  <c r="R292" i="45"/>
  <c r="N292" i="13" s="1"/>
  <c r="R296" i="45"/>
  <c r="N296" i="13" s="1"/>
  <c r="R300" i="45"/>
  <c r="N300" i="13" s="1"/>
  <c r="R308" i="45"/>
  <c r="N308" i="13" s="1"/>
  <c r="S17" i="45"/>
  <c r="AO17" i="13" s="1"/>
  <c r="R21" i="45"/>
  <c r="N21" i="13" s="1"/>
  <c r="R70" i="45"/>
  <c r="N70" i="13" s="1"/>
  <c r="S74" i="45"/>
  <c r="AO74" i="13" s="1"/>
  <c r="P93" i="45"/>
  <c r="S93" i="45" s="1"/>
  <c r="AO93" i="13" s="1"/>
  <c r="P96" i="45"/>
  <c r="S96" i="45" s="1"/>
  <c r="AO96" i="13" s="1"/>
  <c r="R100" i="45"/>
  <c r="N100" i="13" s="1"/>
  <c r="R123" i="45"/>
  <c r="N123" i="13" s="1"/>
  <c r="R130" i="45"/>
  <c r="N130" i="13" s="1"/>
  <c r="S138" i="45"/>
  <c r="AO138" i="13" s="1"/>
  <c r="S180" i="45"/>
  <c r="AO180" i="13" s="1"/>
  <c r="S194" i="45"/>
  <c r="AO194" i="13" s="1"/>
  <c r="S233" i="45"/>
  <c r="AO233" i="13" s="1"/>
  <c r="R243" i="45"/>
  <c r="N243" i="13" s="1"/>
  <c r="S318" i="45"/>
  <c r="AO318" i="13" s="1"/>
  <c r="S322" i="45"/>
  <c r="AO322" i="13" s="1"/>
  <c r="S330" i="45"/>
  <c r="AO330" i="13" s="1"/>
  <c r="S334" i="45"/>
  <c r="AO334" i="13" s="1"/>
  <c r="R352" i="45"/>
  <c r="N352" i="13" s="1"/>
  <c r="R356" i="45"/>
  <c r="N356" i="13" s="1"/>
  <c r="R368" i="45"/>
  <c r="N368" i="13" s="1"/>
  <c r="R335" i="45"/>
  <c r="N335" i="13" s="1"/>
  <c r="R10" i="45"/>
  <c r="N10" i="13" s="1"/>
  <c r="R14" i="45"/>
  <c r="N14" i="13" s="1"/>
  <c r="R33" i="45"/>
  <c r="N33" i="13" s="1"/>
  <c r="R47" i="45"/>
  <c r="N47" i="13" s="1"/>
  <c r="P50" i="45"/>
  <c r="S50" i="45" s="1"/>
  <c r="AO50" i="13" s="1"/>
  <c r="R71" i="45"/>
  <c r="N71" i="13" s="1"/>
  <c r="S97" i="45"/>
  <c r="AO97" i="13" s="1"/>
  <c r="S109" i="45"/>
  <c r="AO109" i="13" s="1"/>
  <c r="S124" i="45"/>
  <c r="AO124" i="13" s="1"/>
  <c r="S127" i="45"/>
  <c r="AO127" i="13" s="1"/>
  <c r="R135" i="45"/>
  <c r="N135" i="13" s="1"/>
  <c r="S139" i="45"/>
  <c r="AO139" i="13" s="1"/>
  <c r="R184" i="45"/>
  <c r="N184" i="13" s="1"/>
  <c r="S195" i="45"/>
  <c r="AO195" i="13" s="1"/>
  <c r="S218" i="45"/>
  <c r="AO218" i="13" s="1"/>
  <c r="S222" i="45"/>
  <c r="AO222" i="13" s="1"/>
  <c r="S226" i="45"/>
  <c r="AO226" i="13" s="1"/>
  <c r="R238" i="45"/>
  <c r="N238" i="13" s="1"/>
  <c r="R248" i="45"/>
  <c r="N248" i="13" s="1"/>
  <c r="R30" i="45"/>
  <c r="N30" i="13" s="1"/>
  <c r="R44" i="45"/>
  <c r="N44" i="13" s="1"/>
  <c r="R54" i="45"/>
  <c r="N54" i="13" s="1"/>
  <c r="R61" i="45"/>
  <c r="N61" i="13" s="1"/>
  <c r="R68" i="45"/>
  <c r="N68" i="13" s="1"/>
  <c r="R83" i="45"/>
  <c r="N83" i="13" s="1"/>
  <c r="R87" i="45"/>
  <c r="N87" i="13" s="1"/>
  <c r="S113" i="45"/>
  <c r="AO113" i="13" s="1"/>
  <c r="R139" i="45"/>
  <c r="N139" i="13" s="1"/>
  <c r="S143" i="45"/>
  <c r="AO143" i="13" s="1"/>
  <c r="R151" i="45"/>
  <c r="N151" i="13" s="1"/>
  <c r="S155" i="45"/>
  <c r="AO155" i="13" s="1"/>
  <c r="S158" i="45"/>
  <c r="AO158" i="13" s="1"/>
  <c r="R166" i="45"/>
  <c r="N166" i="13" s="1"/>
  <c r="R170" i="45"/>
  <c r="N170" i="13" s="1"/>
  <c r="S174" i="45"/>
  <c r="AO174" i="13" s="1"/>
  <c r="S181" i="45"/>
  <c r="AO181" i="13" s="1"/>
  <c r="R256" i="45"/>
  <c r="N256" i="13" s="1"/>
  <c r="S271" i="45"/>
  <c r="AO271" i="13" s="1"/>
  <c r="S286" i="45"/>
  <c r="AO286" i="13" s="1"/>
  <c r="S290" i="45"/>
  <c r="AO290" i="13" s="1"/>
  <c r="S316" i="45"/>
  <c r="AO316" i="13" s="1"/>
  <c r="P11" i="45"/>
  <c r="S11" i="45" s="1"/>
  <c r="AO11" i="13" s="1"/>
  <c r="R171" i="45"/>
  <c r="N171" i="13" s="1"/>
  <c r="P283" i="45"/>
  <c r="S283" i="45" s="1"/>
  <c r="AO283" i="13" s="1"/>
  <c r="R147" i="45"/>
  <c r="N147" i="13" s="1"/>
  <c r="R273" i="45"/>
  <c r="N273" i="13" s="1"/>
  <c r="R280" i="45"/>
  <c r="N280" i="13" s="1"/>
  <c r="P280" i="45"/>
  <c r="S280" i="45" s="1"/>
  <c r="AO280" i="13" s="1"/>
  <c r="P33" i="45"/>
  <c r="R155" i="45"/>
  <c r="N155" i="13" s="1"/>
  <c r="R223" i="45"/>
  <c r="N223" i="13" s="1"/>
  <c r="P284" i="45"/>
  <c r="S284" i="45" s="1"/>
  <c r="AO284" i="13" s="1"/>
  <c r="R328" i="45"/>
  <c r="N328" i="13" s="1"/>
  <c r="R86" i="45"/>
  <c r="N86" i="13" s="1"/>
  <c r="P89" i="45"/>
  <c r="S89" i="45" s="1"/>
  <c r="AO89" i="13" s="1"/>
  <c r="R113" i="45"/>
  <c r="N113" i="13" s="1"/>
  <c r="P166" i="45"/>
  <c r="S166" i="45" s="1"/>
  <c r="AO166" i="13" s="1"/>
  <c r="R220" i="45"/>
  <c r="N220" i="13" s="1"/>
  <c r="P220" i="45"/>
  <c r="P358" i="45"/>
  <c r="S358" i="45" s="1"/>
  <c r="AO358" i="13" s="1"/>
  <c r="R191" i="45"/>
  <c r="N191" i="13" s="1"/>
  <c r="S52" i="45"/>
  <c r="AO52" i="13" s="1"/>
  <c r="P170" i="45"/>
  <c r="P87" i="45"/>
  <c r="S87" i="45" s="1"/>
  <c r="AO87" i="13" s="1"/>
  <c r="R90" i="45"/>
  <c r="N90" i="13" s="1"/>
  <c r="P100" i="45"/>
  <c r="S100" i="45" s="1"/>
  <c r="AO100" i="13" s="1"/>
  <c r="R117" i="45"/>
  <c r="N117" i="13" s="1"/>
  <c r="R131" i="45"/>
  <c r="N131" i="13" s="1"/>
  <c r="R167" i="45"/>
  <c r="N167" i="13" s="1"/>
  <c r="P253" i="45"/>
  <c r="S253" i="45" s="1"/>
  <c r="AO253" i="13" s="1"/>
  <c r="R359" i="45"/>
  <c r="N359" i="13" s="1"/>
  <c r="R212" i="45"/>
  <c r="N212" i="13" s="1"/>
  <c r="R285" i="45"/>
  <c r="N285" i="13" s="1"/>
  <c r="R320" i="45"/>
  <c r="N320" i="13" s="1"/>
  <c r="R77" i="44"/>
  <c r="M77" i="13" s="1"/>
  <c r="S107" i="44"/>
  <c r="AN107" i="13" s="1"/>
  <c r="R6" i="44"/>
  <c r="M6" i="13" s="1"/>
  <c r="S24" i="44"/>
  <c r="AN24" i="13" s="1"/>
  <c r="S39" i="44"/>
  <c r="AN39" i="13" s="1"/>
  <c r="S66" i="44"/>
  <c r="AN66" i="13" s="1"/>
  <c r="S81" i="44"/>
  <c r="AN81" i="13" s="1"/>
  <c r="R88" i="44"/>
  <c r="M88" i="13" s="1"/>
  <c r="R92" i="44"/>
  <c r="M92" i="13" s="1"/>
  <c r="S108" i="44"/>
  <c r="AN108" i="13" s="1"/>
  <c r="S134" i="44"/>
  <c r="AN134" i="13" s="1"/>
  <c r="R141" i="44"/>
  <c r="M141" i="13" s="1"/>
  <c r="S145" i="44"/>
  <c r="AN145" i="13" s="1"/>
  <c r="P6" i="44"/>
  <c r="S6" i="44" s="1"/>
  <c r="AN6" i="13" s="1"/>
  <c r="S51" i="44"/>
  <c r="AN51" i="13" s="1"/>
  <c r="R66" i="44"/>
  <c r="M66" i="13" s="1"/>
  <c r="S78" i="44"/>
  <c r="AN78" i="13" s="1"/>
  <c r="P92" i="44"/>
  <c r="S92" i="44" s="1"/>
  <c r="AN92" i="13" s="1"/>
  <c r="S167" i="44"/>
  <c r="AN167" i="13" s="1"/>
  <c r="R171" i="44"/>
  <c r="M171" i="13" s="1"/>
  <c r="S186" i="44"/>
  <c r="AN186" i="13" s="1"/>
  <c r="S216" i="44"/>
  <c r="AN216" i="13" s="1"/>
  <c r="R219" i="44"/>
  <c r="M219" i="13" s="1"/>
  <c r="R287" i="44"/>
  <c r="M287" i="13" s="1"/>
  <c r="S310" i="44"/>
  <c r="AN310" i="13" s="1"/>
  <c r="R317" i="44"/>
  <c r="M317" i="13" s="1"/>
  <c r="R10" i="44"/>
  <c r="M10" i="13" s="1"/>
  <c r="R14" i="44"/>
  <c r="M14" i="13" s="1"/>
  <c r="R18" i="44"/>
  <c r="M18" i="13" s="1"/>
  <c r="S201" i="44"/>
  <c r="AN201" i="13" s="1"/>
  <c r="R236" i="44"/>
  <c r="M236" i="13" s="1"/>
  <c r="S315" i="44"/>
  <c r="AN315" i="13" s="1"/>
  <c r="P79" i="44"/>
  <c r="R103" i="44"/>
  <c r="M103" i="13" s="1"/>
  <c r="R117" i="44"/>
  <c r="M117" i="13" s="1"/>
  <c r="R121" i="44"/>
  <c r="M121" i="13" s="1"/>
  <c r="R136" i="44"/>
  <c r="M136" i="13" s="1"/>
  <c r="S184" i="44"/>
  <c r="AN184" i="13" s="1"/>
  <c r="S8" i="44"/>
  <c r="AN8" i="13" s="1"/>
  <c r="S11" i="44"/>
  <c r="AN11" i="13" s="1"/>
  <c r="S15" i="44"/>
  <c r="AN15" i="13" s="1"/>
  <c r="R31" i="44"/>
  <c r="M31" i="13" s="1"/>
  <c r="R38" i="44"/>
  <c r="M38" i="13" s="1"/>
  <c r="R61" i="44"/>
  <c r="M61" i="13" s="1"/>
  <c r="R72" i="44"/>
  <c r="M72" i="13" s="1"/>
  <c r="R76" i="44"/>
  <c r="M76" i="13" s="1"/>
  <c r="S97" i="44"/>
  <c r="AN97" i="13" s="1"/>
  <c r="S100" i="44"/>
  <c r="AN100" i="13" s="1"/>
  <c r="R107" i="44"/>
  <c r="M107" i="13" s="1"/>
  <c r="S114" i="44"/>
  <c r="AN114" i="13" s="1"/>
  <c r="S129" i="44"/>
  <c r="AN129" i="13" s="1"/>
  <c r="S133" i="44"/>
  <c r="AN133" i="13" s="1"/>
  <c r="R140" i="44"/>
  <c r="M140" i="13" s="1"/>
  <c r="R241" i="44"/>
  <c r="M241" i="13" s="1"/>
  <c r="R326" i="44"/>
  <c r="M326" i="13" s="1"/>
  <c r="S330" i="44"/>
  <c r="AN330" i="13" s="1"/>
  <c r="S83" i="44"/>
  <c r="AN83" i="13" s="1"/>
  <c r="R89" i="44"/>
  <c r="M89" i="13" s="1"/>
  <c r="R180" i="44"/>
  <c r="M180" i="13" s="1"/>
  <c r="R244" i="44"/>
  <c r="M244" i="13" s="1"/>
  <c r="R261" i="44"/>
  <c r="M261" i="13" s="1"/>
  <c r="R42" i="44"/>
  <c r="M42" i="13" s="1"/>
  <c r="R46" i="44"/>
  <c r="M46" i="13" s="1"/>
  <c r="R50" i="44"/>
  <c r="M50" i="13" s="1"/>
  <c r="R58" i="44"/>
  <c r="M58" i="13" s="1"/>
  <c r="S185" i="44"/>
  <c r="AN185" i="13" s="1"/>
  <c r="R265" i="44"/>
  <c r="M265" i="13" s="1"/>
  <c r="P279" i="44"/>
  <c r="S279" i="44" s="1"/>
  <c r="AN279" i="13" s="1"/>
  <c r="R345" i="44"/>
  <c r="M345" i="13" s="1"/>
  <c r="R273" i="44"/>
  <c r="M273" i="13" s="1"/>
  <c r="R201" i="44"/>
  <c r="M201" i="13" s="1"/>
  <c r="R253" i="44"/>
  <c r="M253" i="13" s="1"/>
  <c r="R353" i="44"/>
  <c r="M353" i="13" s="1"/>
  <c r="P40" i="44"/>
  <c r="S40" i="44" s="1"/>
  <c r="AN40" i="13" s="1"/>
  <c r="R122" i="44"/>
  <c r="M122" i="13" s="1"/>
  <c r="S161" i="44"/>
  <c r="AN161" i="13" s="1"/>
  <c r="R172" i="44"/>
  <c r="M172" i="13" s="1"/>
  <c r="R209" i="44"/>
  <c r="M209" i="13" s="1"/>
  <c r="S358" i="44"/>
  <c r="AN358" i="13" s="1"/>
  <c r="S119" i="44"/>
  <c r="AN119" i="13" s="1"/>
  <c r="R318" i="44"/>
  <c r="M318" i="13" s="1"/>
  <c r="R257" i="44"/>
  <c r="M257" i="13" s="1"/>
  <c r="R33" i="43"/>
  <c r="L33" i="13" s="1"/>
  <c r="R59" i="43"/>
  <c r="L59" i="13" s="1"/>
  <c r="S63" i="43"/>
  <c r="AM63" i="13" s="1"/>
  <c r="R66" i="43"/>
  <c r="L66" i="13" s="1"/>
  <c r="S70" i="43"/>
  <c r="AM70" i="13" s="1"/>
  <c r="R147" i="43"/>
  <c r="L147" i="13" s="1"/>
  <c r="S161" i="43"/>
  <c r="AM161" i="13" s="1"/>
  <c r="R217" i="43"/>
  <c r="L217" i="13" s="1"/>
  <c r="S231" i="43"/>
  <c r="AM231" i="13" s="1"/>
  <c r="S235" i="43"/>
  <c r="AM235" i="13" s="1"/>
  <c r="S239" i="43"/>
  <c r="AM239" i="13" s="1"/>
  <c r="R242" i="43"/>
  <c r="L242" i="13" s="1"/>
  <c r="S254" i="43"/>
  <c r="AM254" i="13" s="1"/>
  <c r="P257" i="43"/>
  <c r="S257" i="43" s="1"/>
  <c r="AM257" i="13" s="1"/>
  <c r="R269" i="43"/>
  <c r="L269" i="13" s="1"/>
  <c r="R273" i="43"/>
  <c r="L273" i="13" s="1"/>
  <c r="R298" i="43"/>
  <c r="L298" i="13" s="1"/>
  <c r="R338" i="43"/>
  <c r="L338" i="13" s="1"/>
  <c r="S360" i="43"/>
  <c r="AM360" i="13" s="1"/>
  <c r="S364" i="43"/>
  <c r="AM364" i="13" s="1"/>
  <c r="S82" i="43"/>
  <c r="AM82" i="13" s="1"/>
  <c r="R45" i="43"/>
  <c r="L45" i="13" s="1"/>
  <c r="R56" i="43"/>
  <c r="L56" i="13" s="1"/>
  <c r="R60" i="43"/>
  <c r="L60" i="13" s="1"/>
  <c r="R67" i="43"/>
  <c r="L67" i="13" s="1"/>
  <c r="R95" i="43"/>
  <c r="L95" i="13" s="1"/>
  <c r="S148" i="43"/>
  <c r="AM148" i="13" s="1"/>
  <c r="S162" i="43"/>
  <c r="AM162" i="13" s="1"/>
  <c r="S181" i="43"/>
  <c r="AM181" i="13" s="1"/>
  <c r="S185" i="43"/>
  <c r="AM185" i="13" s="1"/>
  <c r="S270" i="43"/>
  <c r="AM270" i="13" s="1"/>
  <c r="P280" i="43"/>
  <c r="S280" i="43" s="1"/>
  <c r="AM280" i="13" s="1"/>
  <c r="R310" i="43"/>
  <c r="L310" i="13" s="1"/>
  <c r="S361" i="43"/>
  <c r="AM361" i="13" s="1"/>
  <c r="S365" i="43"/>
  <c r="AM365" i="13" s="1"/>
  <c r="S121" i="43"/>
  <c r="AM121" i="13" s="1"/>
  <c r="S346" i="43"/>
  <c r="AM346" i="13" s="1"/>
  <c r="R35" i="43"/>
  <c r="L35" i="13" s="1"/>
  <c r="S57" i="43"/>
  <c r="AM57" i="13" s="1"/>
  <c r="S76" i="43"/>
  <c r="AM76" i="13" s="1"/>
  <c r="R88" i="43"/>
  <c r="L88" i="13" s="1"/>
  <c r="R92" i="43"/>
  <c r="L92" i="13" s="1"/>
  <c r="R152" i="43"/>
  <c r="L152" i="13" s="1"/>
  <c r="S182" i="43"/>
  <c r="AM182" i="13" s="1"/>
  <c r="S196" i="43"/>
  <c r="AM196" i="13" s="1"/>
  <c r="S215" i="43"/>
  <c r="AM215" i="13" s="1"/>
  <c r="P218" i="43"/>
  <c r="S218" i="43" s="1"/>
  <c r="AM218" i="13" s="1"/>
  <c r="R222" i="43"/>
  <c r="L222" i="13" s="1"/>
  <c r="R225" i="43"/>
  <c r="L225" i="13" s="1"/>
  <c r="R241" i="43"/>
  <c r="L241" i="13" s="1"/>
  <c r="S292" i="43"/>
  <c r="AM292" i="13" s="1"/>
  <c r="S350" i="43"/>
  <c r="AM350" i="13" s="1"/>
  <c r="S354" i="43"/>
  <c r="AM354" i="13" s="1"/>
  <c r="S362" i="43"/>
  <c r="AM362" i="13" s="1"/>
  <c r="S366" i="43"/>
  <c r="AM366" i="13" s="1"/>
  <c r="S222" i="43"/>
  <c r="AM222" i="13" s="1"/>
  <c r="S241" i="43"/>
  <c r="AM241" i="13" s="1"/>
  <c r="S311" i="43"/>
  <c r="AM311" i="13" s="1"/>
  <c r="S333" i="43"/>
  <c r="AM333" i="13" s="1"/>
  <c r="R50" i="43"/>
  <c r="L50" i="13" s="1"/>
  <c r="R62" i="43"/>
  <c r="L62" i="13" s="1"/>
  <c r="R69" i="43"/>
  <c r="L69" i="13" s="1"/>
  <c r="R73" i="43"/>
  <c r="L73" i="13" s="1"/>
  <c r="S81" i="43"/>
  <c r="AM81" i="13" s="1"/>
  <c r="S99" i="43"/>
  <c r="AM99" i="13" s="1"/>
  <c r="S103" i="43"/>
  <c r="AM103" i="13" s="1"/>
  <c r="S107" i="43"/>
  <c r="AM107" i="13" s="1"/>
  <c r="S111" i="43"/>
  <c r="AM111" i="13" s="1"/>
  <c r="S115" i="43"/>
  <c r="AM115" i="13" s="1"/>
  <c r="S119" i="43"/>
  <c r="AM119" i="13" s="1"/>
  <c r="S126" i="43"/>
  <c r="AM126" i="13" s="1"/>
  <c r="P175" i="43"/>
  <c r="S175" i="43" s="1"/>
  <c r="AM175" i="13" s="1"/>
  <c r="R183" i="43"/>
  <c r="L183" i="13" s="1"/>
  <c r="R190" i="43"/>
  <c r="L190" i="13" s="1"/>
  <c r="S197" i="43"/>
  <c r="AM197" i="13" s="1"/>
  <c r="R212" i="43"/>
  <c r="L212" i="13" s="1"/>
  <c r="S219" i="43"/>
  <c r="AM219" i="13" s="1"/>
  <c r="R223" i="43"/>
  <c r="L223" i="13" s="1"/>
  <c r="S226" i="43"/>
  <c r="AM226" i="13" s="1"/>
  <c r="R238" i="43"/>
  <c r="L238" i="13" s="1"/>
  <c r="S245" i="43"/>
  <c r="AM245" i="13" s="1"/>
  <c r="R260" i="43"/>
  <c r="L260" i="13" s="1"/>
  <c r="R264" i="43"/>
  <c r="L264" i="13" s="1"/>
  <c r="R276" i="43"/>
  <c r="L276" i="13" s="1"/>
  <c r="R282" i="43"/>
  <c r="L282" i="13" s="1"/>
  <c r="R327" i="43"/>
  <c r="L327" i="13" s="1"/>
  <c r="R330" i="43"/>
  <c r="L330" i="13" s="1"/>
  <c r="P66" i="43"/>
  <c r="S66" i="43" s="1"/>
  <c r="AM66" i="13" s="1"/>
  <c r="R134" i="43"/>
  <c r="L134" i="13" s="1"/>
  <c r="R138" i="43"/>
  <c r="L138" i="13" s="1"/>
  <c r="R142" i="43"/>
  <c r="L142" i="13" s="1"/>
  <c r="R166" i="43"/>
  <c r="L166" i="13" s="1"/>
  <c r="P211" i="43"/>
  <c r="S211" i="43" s="1"/>
  <c r="AM211" i="13" s="1"/>
  <c r="P273" i="43"/>
  <c r="S273" i="43" s="1"/>
  <c r="AM273" i="13" s="1"/>
  <c r="R331" i="43"/>
  <c r="L331" i="13" s="1"/>
  <c r="R49" i="43"/>
  <c r="L49" i="13" s="1"/>
  <c r="R53" i="43"/>
  <c r="L53" i="13" s="1"/>
  <c r="R71" i="43"/>
  <c r="L71" i="13" s="1"/>
  <c r="R150" i="43"/>
  <c r="L150" i="13" s="1"/>
  <c r="R154" i="43"/>
  <c r="L154" i="13" s="1"/>
  <c r="R29" i="43"/>
  <c r="L29" i="13" s="1"/>
  <c r="S132" i="43"/>
  <c r="AM132" i="13" s="1"/>
  <c r="R143" i="43"/>
  <c r="L143" i="13" s="1"/>
  <c r="R199" i="43"/>
  <c r="L199" i="13" s="1"/>
  <c r="R245" i="43"/>
  <c r="L245" i="13" s="1"/>
  <c r="R308" i="43"/>
  <c r="L308" i="13" s="1"/>
  <c r="R37" i="43"/>
  <c r="L37" i="13" s="1"/>
  <c r="R265" i="43"/>
  <c r="L265" i="13" s="1"/>
  <c r="R354" i="43"/>
  <c r="L354" i="13" s="1"/>
  <c r="P44" i="43"/>
  <c r="S44" i="43" s="1"/>
  <c r="AM44" i="13" s="1"/>
  <c r="P59" i="43"/>
  <c r="S59" i="43" s="1"/>
  <c r="AM59" i="13" s="1"/>
  <c r="R81" i="43"/>
  <c r="L81" i="13" s="1"/>
  <c r="P183" i="43"/>
  <c r="P207" i="43"/>
  <c r="S207" i="43" s="1"/>
  <c r="AM207" i="13" s="1"/>
  <c r="P269" i="43"/>
  <c r="S269" i="43" s="1"/>
  <c r="AM269" i="13" s="1"/>
  <c r="R361" i="43"/>
  <c r="L361" i="13" s="1"/>
  <c r="R49" i="42"/>
  <c r="K49" i="13" s="1"/>
  <c r="R281" i="42"/>
  <c r="K281" i="13" s="1"/>
  <c r="R94" i="42"/>
  <c r="K94" i="13" s="1"/>
  <c r="R224" i="42"/>
  <c r="K224" i="13" s="1"/>
  <c r="R255" i="42"/>
  <c r="K255" i="13" s="1"/>
  <c r="R262" i="42"/>
  <c r="K262" i="13" s="1"/>
  <c r="R48" i="42"/>
  <c r="K48" i="13" s="1"/>
  <c r="R52" i="42"/>
  <c r="K52" i="13" s="1"/>
  <c r="R179" i="42"/>
  <c r="K179" i="13" s="1"/>
  <c r="S10" i="42"/>
  <c r="AL10" i="13" s="1"/>
  <c r="R30" i="42"/>
  <c r="K30" i="13" s="1"/>
  <c r="R40" i="42"/>
  <c r="K40" i="13" s="1"/>
  <c r="R44" i="42"/>
  <c r="K44" i="13" s="1"/>
  <c r="S47" i="42"/>
  <c r="AL47" i="13" s="1"/>
  <c r="R93" i="42"/>
  <c r="K93" i="13" s="1"/>
  <c r="R112" i="42"/>
  <c r="K112" i="13" s="1"/>
  <c r="R116" i="42"/>
  <c r="K116" i="13" s="1"/>
  <c r="S168" i="42"/>
  <c r="AL168" i="13" s="1"/>
  <c r="S187" i="42"/>
  <c r="AL187" i="13" s="1"/>
  <c r="S194" i="42"/>
  <c r="AL194" i="13" s="1"/>
  <c r="R202" i="42"/>
  <c r="K202" i="13" s="1"/>
  <c r="R206" i="42"/>
  <c r="K206" i="13" s="1"/>
  <c r="S209" i="42"/>
  <c r="AL209" i="13" s="1"/>
  <c r="S232" i="42"/>
  <c r="AL232" i="13" s="1"/>
  <c r="R312" i="42"/>
  <c r="K312" i="13" s="1"/>
  <c r="R330" i="42"/>
  <c r="K330" i="13" s="1"/>
  <c r="S8" i="42"/>
  <c r="AL8" i="13" s="1"/>
  <c r="S11" i="42"/>
  <c r="AL11" i="13" s="1"/>
  <c r="S48" i="42"/>
  <c r="AL48" i="13" s="1"/>
  <c r="S63" i="42"/>
  <c r="AL63" i="13" s="1"/>
  <c r="R67" i="42"/>
  <c r="K67" i="13" s="1"/>
  <c r="R75" i="42"/>
  <c r="K75" i="13" s="1"/>
  <c r="R83" i="42"/>
  <c r="K83" i="13" s="1"/>
  <c r="R91" i="42"/>
  <c r="K91" i="13" s="1"/>
  <c r="S113" i="42"/>
  <c r="AL113" i="13" s="1"/>
  <c r="R139" i="42"/>
  <c r="K139" i="13" s="1"/>
  <c r="R147" i="42"/>
  <c r="K147" i="13" s="1"/>
  <c r="R155" i="42"/>
  <c r="K155" i="13" s="1"/>
  <c r="S195" i="42"/>
  <c r="AL195" i="13" s="1"/>
  <c r="S210" i="42"/>
  <c r="AL210" i="13" s="1"/>
  <c r="S52" i="42"/>
  <c r="AL52" i="13" s="1"/>
  <c r="R293" i="42"/>
  <c r="K293" i="13" s="1"/>
  <c r="R12" i="42"/>
  <c r="K12" i="13" s="1"/>
  <c r="R16" i="42"/>
  <c r="K16" i="13" s="1"/>
  <c r="S35" i="42"/>
  <c r="AL35" i="13" s="1"/>
  <c r="S38" i="42"/>
  <c r="AL38" i="13" s="1"/>
  <c r="R53" i="42"/>
  <c r="K53" i="13" s="1"/>
  <c r="S60" i="42"/>
  <c r="AL60" i="13" s="1"/>
  <c r="S140" i="42"/>
  <c r="AL140" i="13" s="1"/>
  <c r="S148" i="42"/>
  <c r="AL148" i="13" s="1"/>
  <c r="S152" i="42"/>
  <c r="AL152" i="13" s="1"/>
  <c r="R159" i="42"/>
  <c r="K159" i="13" s="1"/>
  <c r="S182" i="42"/>
  <c r="AL182" i="13" s="1"/>
  <c r="R186" i="42"/>
  <c r="K186" i="13" s="1"/>
  <c r="S211" i="42"/>
  <c r="AL211" i="13" s="1"/>
  <c r="S230" i="42"/>
  <c r="AL230" i="13" s="1"/>
  <c r="R300" i="42"/>
  <c r="K300" i="13" s="1"/>
  <c r="S36" i="42"/>
  <c r="AL36" i="13" s="1"/>
  <c r="S39" i="42"/>
  <c r="AL39" i="13" s="1"/>
  <c r="R57" i="42"/>
  <c r="K57" i="13" s="1"/>
  <c r="S179" i="42"/>
  <c r="AL179" i="13" s="1"/>
  <c r="S183" i="42"/>
  <c r="AL183" i="13" s="1"/>
  <c r="S193" i="42"/>
  <c r="AL193" i="13" s="1"/>
  <c r="R231" i="42"/>
  <c r="K231" i="13" s="1"/>
  <c r="R250" i="42"/>
  <c r="K250" i="13" s="1"/>
  <c r="R21" i="42"/>
  <c r="K21" i="13" s="1"/>
  <c r="S25" i="42"/>
  <c r="AL25" i="13" s="1"/>
  <c r="S29" i="42"/>
  <c r="AL29" i="13" s="1"/>
  <c r="S54" i="42"/>
  <c r="AL54" i="13" s="1"/>
  <c r="R96" i="42"/>
  <c r="K96" i="13" s="1"/>
  <c r="R100" i="42"/>
  <c r="K100" i="13" s="1"/>
  <c r="R183" i="42"/>
  <c r="K183" i="13" s="1"/>
  <c r="S220" i="42"/>
  <c r="AL220" i="13" s="1"/>
  <c r="S243" i="42"/>
  <c r="AL243" i="13" s="1"/>
  <c r="S247" i="42"/>
  <c r="AL247" i="13" s="1"/>
  <c r="R258" i="42"/>
  <c r="K258" i="13" s="1"/>
  <c r="R285" i="42"/>
  <c r="K285" i="13" s="1"/>
  <c r="R289" i="42"/>
  <c r="K289" i="13" s="1"/>
  <c r="R301" i="42"/>
  <c r="K301" i="13" s="1"/>
  <c r="R135" i="41"/>
  <c r="J135" i="13" s="1"/>
  <c r="R142" i="41"/>
  <c r="J142" i="13" s="1"/>
  <c r="R203" i="41"/>
  <c r="J203" i="13" s="1"/>
  <c r="R326" i="41"/>
  <c r="J326" i="13" s="1"/>
  <c r="S334" i="41"/>
  <c r="AK334" i="13" s="1"/>
  <c r="P309" i="41"/>
  <c r="S309" i="41" s="1"/>
  <c r="AK309" i="13" s="1"/>
  <c r="R12" i="41"/>
  <c r="J12" i="13" s="1"/>
  <c r="R27" i="41"/>
  <c r="J27" i="13" s="1"/>
  <c r="R179" i="41"/>
  <c r="J179" i="13" s="1"/>
  <c r="R10" i="41"/>
  <c r="J10" i="13" s="1"/>
  <c r="R126" i="41"/>
  <c r="J126" i="13" s="1"/>
  <c r="S176" i="41"/>
  <c r="AK176" i="13" s="1"/>
  <c r="R292" i="41"/>
  <c r="J292" i="13" s="1"/>
  <c r="S226" i="41"/>
  <c r="AK226" i="13" s="1"/>
  <c r="S6" i="41"/>
  <c r="AK6" i="13" s="1"/>
  <c r="R35" i="41"/>
  <c r="J35" i="13" s="1"/>
  <c r="S46" i="41"/>
  <c r="AK46" i="13" s="1"/>
  <c r="S50" i="41"/>
  <c r="AK50" i="13" s="1"/>
  <c r="R54" i="41"/>
  <c r="J54" i="13" s="1"/>
  <c r="S71" i="41"/>
  <c r="AK71" i="13" s="1"/>
  <c r="R79" i="41"/>
  <c r="J79" i="13" s="1"/>
  <c r="R87" i="41"/>
  <c r="J87" i="13" s="1"/>
  <c r="S131" i="41"/>
  <c r="AK131" i="13" s="1"/>
  <c r="S135" i="41"/>
  <c r="AK135" i="13" s="1"/>
  <c r="R138" i="41"/>
  <c r="J138" i="13" s="1"/>
  <c r="R150" i="41"/>
  <c r="J150" i="13" s="1"/>
  <c r="R154" i="41"/>
  <c r="J154" i="13" s="1"/>
  <c r="R175" i="41"/>
  <c r="J175" i="13" s="1"/>
  <c r="S179" i="41"/>
  <c r="AK179" i="13" s="1"/>
  <c r="R189" i="41"/>
  <c r="J189" i="13" s="1"/>
  <c r="R206" i="41"/>
  <c r="J206" i="13" s="1"/>
  <c r="S242" i="41"/>
  <c r="AK242" i="13" s="1"/>
  <c r="R275" i="41"/>
  <c r="J275" i="13" s="1"/>
  <c r="R295" i="41"/>
  <c r="J295" i="13" s="1"/>
  <c r="S303" i="41"/>
  <c r="AK303" i="13" s="1"/>
  <c r="P317" i="41"/>
  <c r="S317" i="41" s="1"/>
  <c r="AK317" i="13" s="1"/>
  <c r="S349" i="41"/>
  <c r="AK349" i="13" s="1"/>
  <c r="P368" i="41"/>
  <c r="S368" i="41" s="1"/>
  <c r="AK368" i="13" s="1"/>
  <c r="S124" i="41"/>
  <c r="AK124" i="13" s="1"/>
  <c r="S7" i="41"/>
  <c r="AK7" i="13" s="1"/>
  <c r="R84" i="41"/>
  <c r="J84" i="13" s="1"/>
  <c r="S88" i="41"/>
  <c r="AK88" i="13" s="1"/>
  <c r="R92" i="41"/>
  <c r="J92" i="13" s="1"/>
  <c r="S139" i="41"/>
  <c r="AK139" i="13" s="1"/>
  <c r="R161" i="41"/>
  <c r="J161" i="13" s="1"/>
  <c r="P183" i="41"/>
  <c r="S183" i="41" s="1"/>
  <c r="AK183" i="13" s="1"/>
  <c r="R218" i="41"/>
  <c r="J218" i="13" s="1"/>
  <c r="P221" i="41"/>
  <c r="S221" i="41" s="1"/>
  <c r="AK221" i="13" s="1"/>
  <c r="S257" i="41"/>
  <c r="AK257" i="13" s="1"/>
  <c r="P288" i="41"/>
  <c r="S296" i="41"/>
  <c r="AK296" i="13" s="1"/>
  <c r="S300" i="41"/>
  <c r="AK300" i="13" s="1"/>
  <c r="S318" i="41"/>
  <c r="AK318" i="13" s="1"/>
  <c r="R336" i="41"/>
  <c r="J336" i="13" s="1"/>
  <c r="S5" i="41"/>
  <c r="AK5" i="13" s="1"/>
  <c r="R8" i="41"/>
  <c r="J8" i="13" s="1"/>
  <c r="R22" i="41"/>
  <c r="J22" i="13" s="1"/>
  <c r="R26" i="41"/>
  <c r="J26" i="13" s="1"/>
  <c r="S99" i="41"/>
  <c r="AK99" i="13" s="1"/>
  <c r="S107" i="41"/>
  <c r="AK107" i="13" s="1"/>
  <c r="R111" i="41"/>
  <c r="J111" i="13" s="1"/>
  <c r="R125" i="41"/>
  <c r="J125" i="13" s="1"/>
  <c r="S151" i="41"/>
  <c r="AK151" i="13" s="1"/>
  <c r="S169" i="41"/>
  <c r="AK169" i="13" s="1"/>
  <c r="S180" i="41"/>
  <c r="AK180" i="13" s="1"/>
  <c r="S194" i="41"/>
  <c r="AK194" i="13" s="1"/>
  <c r="R207" i="41"/>
  <c r="J207" i="13" s="1"/>
  <c r="S211" i="41"/>
  <c r="AK211" i="13" s="1"/>
  <c r="P218" i="41"/>
  <c r="R222" i="41"/>
  <c r="J222" i="13" s="1"/>
  <c r="R240" i="41"/>
  <c r="J240" i="13" s="1"/>
  <c r="R273" i="41"/>
  <c r="J273" i="13" s="1"/>
  <c r="P279" i="41"/>
  <c r="S279" i="41" s="1"/>
  <c r="AK279" i="13" s="1"/>
  <c r="R297" i="41"/>
  <c r="J297" i="13" s="1"/>
  <c r="R333" i="41"/>
  <c r="J333" i="13" s="1"/>
  <c r="R343" i="41"/>
  <c r="J343" i="13" s="1"/>
  <c r="R37" i="41"/>
  <c r="J37" i="13" s="1"/>
  <c r="R108" i="41"/>
  <c r="J108" i="13" s="1"/>
  <c r="S115" i="41"/>
  <c r="AK115" i="13" s="1"/>
  <c r="S240" i="41"/>
  <c r="AK240" i="13" s="1"/>
  <c r="S286" i="41"/>
  <c r="AK286" i="13" s="1"/>
  <c r="R337" i="41"/>
  <c r="J337" i="13" s="1"/>
  <c r="R340" i="41"/>
  <c r="J340" i="13" s="1"/>
  <c r="P343" i="41"/>
  <c r="S343" i="41" s="1"/>
  <c r="AK343" i="13" s="1"/>
  <c r="S41" i="41"/>
  <c r="AK41" i="13" s="1"/>
  <c r="R49" i="41"/>
  <c r="J49" i="13" s="1"/>
  <c r="R53" i="41"/>
  <c r="J53" i="13" s="1"/>
  <c r="S78" i="41"/>
  <c r="AK78" i="13" s="1"/>
  <c r="R116" i="41"/>
  <c r="J116" i="13" s="1"/>
  <c r="R123" i="41"/>
  <c r="J123" i="13" s="1"/>
  <c r="R134" i="41"/>
  <c r="J134" i="13" s="1"/>
  <c r="R141" i="41"/>
  <c r="J141" i="13" s="1"/>
  <c r="R163" i="41"/>
  <c r="J163" i="13" s="1"/>
  <c r="S174" i="41"/>
  <c r="AK174" i="13" s="1"/>
  <c r="S195" i="41"/>
  <c r="AK195" i="13" s="1"/>
  <c r="R202" i="41"/>
  <c r="J202" i="13" s="1"/>
  <c r="S245" i="41"/>
  <c r="AK245" i="13" s="1"/>
  <c r="P255" i="41"/>
  <c r="S255" i="41" s="1"/>
  <c r="AK255" i="13" s="1"/>
  <c r="R259" i="41"/>
  <c r="J259" i="13" s="1"/>
  <c r="S274" i="41"/>
  <c r="AK274" i="13" s="1"/>
  <c r="R302" i="41"/>
  <c r="J302" i="13" s="1"/>
  <c r="R306" i="41"/>
  <c r="J306" i="13" s="1"/>
  <c r="R313" i="41"/>
  <c r="J313" i="13" s="1"/>
  <c r="S330" i="41"/>
  <c r="AK330" i="13" s="1"/>
  <c r="R338" i="41"/>
  <c r="J338" i="13" s="1"/>
  <c r="R348" i="41"/>
  <c r="J348" i="13" s="1"/>
  <c r="P134" i="40"/>
  <c r="P129" i="40"/>
  <c r="S129" i="40" s="1"/>
  <c r="AJ129" i="13" s="1"/>
  <c r="R155" i="40"/>
  <c r="I155" i="13" s="1"/>
  <c r="R338" i="40"/>
  <c r="I338" i="13" s="1"/>
  <c r="S325" i="40"/>
  <c r="AJ325" i="13" s="1"/>
  <c r="S299" i="40"/>
  <c r="AJ299" i="13" s="1"/>
  <c r="S303" i="40"/>
  <c r="AJ303" i="13" s="1"/>
  <c r="S307" i="40"/>
  <c r="AJ307" i="13" s="1"/>
  <c r="R157" i="40"/>
  <c r="I157" i="13" s="1"/>
  <c r="S181" i="40"/>
  <c r="AJ181" i="13" s="1"/>
  <c r="S231" i="40"/>
  <c r="AJ231" i="13" s="1"/>
  <c r="S349" i="40"/>
  <c r="AJ349" i="13" s="1"/>
  <c r="R365" i="40"/>
  <c r="I365" i="13" s="1"/>
  <c r="S369" i="40"/>
  <c r="AJ369" i="13" s="1"/>
  <c r="R19" i="40"/>
  <c r="I19" i="13" s="1"/>
  <c r="R50" i="40"/>
  <c r="I50" i="13" s="1"/>
  <c r="R54" i="40"/>
  <c r="I54" i="13" s="1"/>
  <c r="R58" i="40"/>
  <c r="I58" i="13" s="1"/>
  <c r="R62" i="40"/>
  <c r="I62" i="13" s="1"/>
  <c r="R85" i="40"/>
  <c r="I85" i="13" s="1"/>
  <c r="R96" i="40"/>
  <c r="I96" i="13" s="1"/>
  <c r="R111" i="40"/>
  <c r="I111" i="13" s="1"/>
  <c r="R133" i="40"/>
  <c r="I133" i="13" s="1"/>
  <c r="R142" i="40"/>
  <c r="I142" i="13" s="1"/>
  <c r="R213" i="40"/>
  <c r="I213" i="13" s="1"/>
  <c r="R262" i="40"/>
  <c r="I262" i="13" s="1"/>
  <c r="S327" i="40"/>
  <c r="AJ327" i="13" s="1"/>
  <c r="R20" i="40"/>
  <c r="I20" i="13" s="1"/>
  <c r="R24" i="40"/>
  <c r="I24" i="13" s="1"/>
  <c r="R28" i="40"/>
  <c r="I28" i="13" s="1"/>
  <c r="R32" i="40"/>
  <c r="I32" i="13" s="1"/>
  <c r="R36" i="40"/>
  <c r="I36" i="13" s="1"/>
  <c r="R70" i="40"/>
  <c r="I70" i="13" s="1"/>
  <c r="S151" i="40"/>
  <c r="AJ151" i="13" s="1"/>
  <c r="S194" i="40"/>
  <c r="AJ194" i="13" s="1"/>
  <c r="R198" i="40"/>
  <c r="I198" i="13" s="1"/>
  <c r="R214" i="40"/>
  <c r="I214" i="13" s="1"/>
  <c r="R236" i="40"/>
  <c r="I236" i="13" s="1"/>
  <c r="S297" i="40"/>
  <c r="AJ297" i="13" s="1"/>
  <c r="R267" i="39"/>
  <c r="H267" i="13" s="1"/>
  <c r="R271" i="39"/>
  <c r="H271" i="13" s="1"/>
  <c r="S25" i="39"/>
  <c r="AI25" i="13" s="1"/>
  <c r="S33" i="39"/>
  <c r="AI33" i="13" s="1"/>
  <c r="S134" i="39"/>
  <c r="AI134" i="13" s="1"/>
  <c r="S195" i="39"/>
  <c r="AI195" i="13" s="1"/>
  <c r="S207" i="39"/>
  <c r="AI207" i="13" s="1"/>
  <c r="R5" i="39"/>
  <c r="H5" i="13" s="1"/>
  <c r="S21" i="39"/>
  <c r="AI21" i="13" s="1"/>
  <c r="R76" i="39"/>
  <c r="H76" i="13" s="1"/>
  <c r="S80" i="39"/>
  <c r="AI80" i="13" s="1"/>
  <c r="S88" i="39"/>
  <c r="AI88" i="13" s="1"/>
  <c r="R103" i="39"/>
  <c r="H103" i="13" s="1"/>
  <c r="R107" i="39"/>
  <c r="H107" i="13" s="1"/>
  <c r="R123" i="39"/>
  <c r="H123" i="13" s="1"/>
  <c r="R151" i="39"/>
  <c r="H151" i="13" s="1"/>
  <c r="R155" i="39"/>
  <c r="H155" i="13" s="1"/>
  <c r="R158" i="39"/>
  <c r="H158" i="13" s="1"/>
  <c r="S85" i="39"/>
  <c r="AI85" i="13" s="1"/>
  <c r="S89" i="39"/>
  <c r="AI89" i="13" s="1"/>
  <c r="R178" i="39"/>
  <c r="H178" i="13" s="1"/>
  <c r="S182" i="39"/>
  <c r="AI182" i="13" s="1"/>
  <c r="R231" i="39"/>
  <c r="H231" i="13" s="1"/>
  <c r="S239" i="39"/>
  <c r="AI239" i="13" s="1"/>
  <c r="S280" i="39"/>
  <c r="AI280" i="13" s="1"/>
  <c r="S325" i="39"/>
  <c r="AI325" i="13" s="1"/>
  <c r="R337" i="39"/>
  <c r="H337" i="13" s="1"/>
  <c r="R213" i="39"/>
  <c r="H213" i="13" s="1"/>
  <c r="S217" i="39"/>
  <c r="AI217" i="13" s="1"/>
  <c r="R39" i="39"/>
  <c r="H39" i="13" s="1"/>
  <c r="R43" i="39"/>
  <c r="H43" i="13" s="1"/>
  <c r="S47" i="39"/>
  <c r="AI47" i="13" s="1"/>
  <c r="R66" i="39"/>
  <c r="H66" i="13" s="1"/>
  <c r="R70" i="39"/>
  <c r="H70" i="13" s="1"/>
  <c r="S78" i="39"/>
  <c r="AI78" i="13" s="1"/>
  <c r="R82" i="39"/>
  <c r="H82" i="13" s="1"/>
  <c r="S105" i="39"/>
  <c r="AI105" i="13" s="1"/>
  <c r="S121" i="39"/>
  <c r="AI121" i="13" s="1"/>
  <c r="S171" i="39"/>
  <c r="AI171" i="13" s="1"/>
  <c r="R255" i="39"/>
  <c r="H255" i="13" s="1"/>
  <c r="S292" i="39"/>
  <c r="AI292" i="13" s="1"/>
  <c r="S12" i="39"/>
  <c r="AI12" i="13" s="1"/>
  <c r="S98" i="39"/>
  <c r="AI98" i="13" s="1"/>
  <c r="R55" i="39"/>
  <c r="H55" i="13" s="1"/>
  <c r="R59" i="39"/>
  <c r="H59" i="13" s="1"/>
  <c r="P110" i="39"/>
  <c r="S110" i="39" s="1"/>
  <c r="AI110" i="13" s="1"/>
  <c r="R12" i="39"/>
  <c r="H12" i="13" s="1"/>
  <c r="R108" i="39"/>
  <c r="H108" i="13" s="1"/>
  <c r="R105" i="39"/>
  <c r="H105" i="13" s="1"/>
  <c r="P158" i="39"/>
  <c r="R41" i="42"/>
  <c r="K41" i="13" s="1"/>
  <c r="R132" i="42"/>
  <c r="K132" i="13" s="1"/>
  <c r="R194" i="42"/>
  <c r="K194" i="13" s="1"/>
  <c r="P296" i="42"/>
  <c r="S296" i="42" s="1"/>
  <c r="AL296" i="13" s="1"/>
  <c r="P300" i="42"/>
  <c r="S300" i="42" s="1"/>
  <c r="AL300" i="13" s="1"/>
  <c r="R305" i="42"/>
  <c r="K305" i="13" s="1"/>
  <c r="R314" i="42"/>
  <c r="K314" i="13" s="1"/>
  <c r="R357" i="42"/>
  <c r="K357" i="13" s="1"/>
  <c r="P21" i="42"/>
  <c r="S21" i="42" s="1"/>
  <c r="AL21" i="13" s="1"/>
  <c r="R61" i="42"/>
  <c r="K61" i="13" s="1"/>
  <c r="R97" i="42"/>
  <c r="K97" i="13" s="1"/>
  <c r="P100" i="42"/>
  <c r="S100" i="42" s="1"/>
  <c r="AL100" i="13" s="1"/>
  <c r="P127" i="42"/>
  <c r="S127" i="42" s="1"/>
  <c r="AL127" i="13" s="1"/>
  <c r="R210" i="42"/>
  <c r="K210" i="13" s="1"/>
  <c r="R243" i="42"/>
  <c r="K243" i="13" s="1"/>
  <c r="R6" i="42"/>
  <c r="K6" i="13" s="1"/>
  <c r="R14" i="42"/>
  <c r="K14" i="13" s="1"/>
  <c r="R26" i="42"/>
  <c r="K26" i="13" s="1"/>
  <c r="R45" i="42"/>
  <c r="K45" i="13" s="1"/>
  <c r="R56" i="42"/>
  <c r="K56" i="13" s="1"/>
  <c r="R98" i="42"/>
  <c r="K98" i="13" s="1"/>
  <c r="R101" i="42"/>
  <c r="K101" i="13" s="1"/>
  <c r="R113" i="42"/>
  <c r="K113" i="13" s="1"/>
  <c r="P116" i="42"/>
  <c r="S116" i="42" s="1"/>
  <c r="AL116" i="13" s="1"/>
  <c r="R128" i="42"/>
  <c r="K128" i="13" s="1"/>
  <c r="R148" i="42"/>
  <c r="K148" i="13" s="1"/>
  <c r="R167" i="42"/>
  <c r="K167" i="13" s="1"/>
  <c r="R175" i="42"/>
  <c r="K175" i="13" s="1"/>
  <c r="R213" i="42"/>
  <c r="K213" i="13" s="1"/>
  <c r="R220" i="42"/>
  <c r="K220" i="13" s="1"/>
  <c r="R225" i="42"/>
  <c r="K225" i="13" s="1"/>
  <c r="R236" i="42"/>
  <c r="K236" i="13" s="1"/>
  <c r="R240" i="42"/>
  <c r="K240" i="13" s="1"/>
  <c r="P250" i="42"/>
  <c r="S250" i="42" s="1"/>
  <c r="AL250" i="13" s="1"/>
  <c r="R259" i="42"/>
  <c r="K259" i="13" s="1"/>
  <c r="R294" i="42"/>
  <c r="K294" i="13" s="1"/>
  <c r="R9" i="46"/>
  <c r="O9" i="13" s="1"/>
  <c r="R12" i="46"/>
  <c r="O12" i="13" s="1"/>
  <c r="R16" i="46"/>
  <c r="O16" i="13" s="1"/>
  <c r="R60" i="46"/>
  <c r="O60" i="13" s="1"/>
  <c r="S67" i="46"/>
  <c r="AP67" i="13" s="1"/>
  <c r="S71" i="46"/>
  <c r="AP71" i="13" s="1"/>
  <c r="R94" i="46"/>
  <c r="O94" i="13" s="1"/>
  <c r="P97" i="46"/>
  <c r="S97" i="46" s="1"/>
  <c r="AP97" i="13" s="1"/>
  <c r="R136" i="46"/>
  <c r="O136" i="13" s="1"/>
  <c r="R140" i="46"/>
  <c r="O140" i="13" s="1"/>
  <c r="P155" i="46"/>
  <c r="S155" i="46" s="1"/>
  <c r="AP155" i="13" s="1"/>
  <c r="P160" i="46"/>
  <c r="S160" i="46" s="1"/>
  <c r="AP160" i="13" s="1"/>
  <c r="R165" i="46"/>
  <c r="O165" i="13" s="1"/>
  <c r="P195" i="46"/>
  <c r="S195" i="46" s="1"/>
  <c r="AP195" i="13" s="1"/>
  <c r="P203" i="46"/>
  <c r="S203" i="46" s="1"/>
  <c r="AP203" i="13" s="1"/>
  <c r="P204" i="46"/>
  <c r="S204" i="46" s="1"/>
  <c r="AP204" i="13" s="1"/>
  <c r="P207" i="46"/>
  <c r="S207" i="46" s="1"/>
  <c r="AP207" i="13" s="1"/>
  <c r="P208" i="46"/>
  <c r="S208" i="46" s="1"/>
  <c r="AP208" i="13" s="1"/>
  <c r="P218" i="46"/>
  <c r="S218" i="46" s="1"/>
  <c r="AP218" i="13" s="1"/>
  <c r="P219" i="46"/>
  <c r="S219" i="46" s="1"/>
  <c r="AP219" i="13" s="1"/>
  <c r="P222" i="46"/>
  <c r="S222" i="46" s="1"/>
  <c r="AP222" i="13" s="1"/>
  <c r="P223" i="46"/>
  <c r="S223" i="46" s="1"/>
  <c r="AP223" i="13" s="1"/>
  <c r="P226" i="46"/>
  <c r="S226" i="46" s="1"/>
  <c r="AP226" i="13" s="1"/>
  <c r="R239" i="46"/>
  <c r="O239" i="13" s="1"/>
  <c r="R249" i="46"/>
  <c r="O249" i="13" s="1"/>
  <c r="R267" i="46"/>
  <c r="O267" i="13" s="1"/>
  <c r="P270" i="46"/>
  <c r="S270" i="46" s="1"/>
  <c r="AP270" i="13" s="1"/>
  <c r="P297" i="46"/>
  <c r="S297" i="46" s="1"/>
  <c r="AP297" i="13" s="1"/>
  <c r="R304" i="46"/>
  <c r="O304" i="13" s="1"/>
  <c r="P313" i="46"/>
  <c r="S313" i="46" s="1"/>
  <c r="AP313" i="13" s="1"/>
  <c r="R353" i="46"/>
  <c r="O353" i="13" s="1"/>
  <c r="P356" i="46"/>
  <c r="S356" i="46" s="1"/>
  <c r="AP356" i="13" s="1"/>
  <c r="R357" i="46"/>
  <c r="O357" i="13" s="1"/>
  <c r="P364" i="46"/>
  <c r="S364" i="46" s="1"/>
  <c r="AP364" i="13" s="1"/>
  <c r="R11" i="46"/>
  <c r="O11" i="13" s="1"/>
  <c r="R15" i="46"/>
  <c r="O15" i="13" s="1"/>
  <c r="R39" i="46"/>
  <c r="O39" i="13" s="1"/>
  <c r="S41" i="46"/>
  <c r="AP41" i="13" s="1"/>
  <c r="R52" i="46"/>
  <c r="O52" i="13" s="1"/>
  <c r="R152" i="46"/>
  <c r="O152" i="13" s="1"/>
  <c r="R181" i="46"/>
  <c r="O181" i="13" s="1"/>
  <c r="P246" i="46"/>
  <c r="S246" i="46" s="1"/>
  <c r="AP246" i="13" s="1"/>
  <c r="P296" i="46"/>
  <c r="S296" i="46" s="1"/>
  <c r="AP296" i="13" s="1"/>
  <c r="S301" i="46"/>
  <c r="AP301" i="13" s="1"/>
  <c r="R308" i="46"/>
  <c r="O308" i="13" s="1"/>
  <c r="P309" i="46"/>
  <c r="S309" i="46" s="1"/>
  <c r="AP309" i="13" s="1"/>
  <c r="R334" i="46"/>
  <c r="O334" i="13" s="1"/>
  <c r="P344" i="46"/>
  <c r="S344" i="46" s="1"/>
  <c r="AP344" i="13" s="1"/>
  <c r="S56" i="46"/>
  <c r="AP56" i="13" s="1"/>
  <c r="S60" i="46"/>
  <c r="AP60" i="13" s="1"/>
  <c r="R180" i="46"/>
  <c r="O180" i="13" s="1"/>
  <c r="R253" i="46"/>
  <c r="O253" i="13" s="1"/>
  <c r="S298" i="46"/>
  <c r="AP298" i="13" s="1"/>
  <c r="R314" i="46"/>
  <c r="O314" i="13" s="1"/>
  <c r="R365" i="46"/>
  <c r="O365" i="13" s="1"/>
  <c r="S91" i="45"/>
  <c r="AO91" i="13" s="1"/>
  <c r="P15" i="45"/>
  <c r="S15" i="45" s="1"/>
  <c r="AO15" i="13" s="1"/>
  <c r="R39" i="45"/>
  <c r="N39" i="13" s="1"/>
  <c r="P67" i="45"/>
  <c r="S67" i="45" s="1"/>
  <c r="AO67" i="13" s="1"/>
  <c r="R78" i="45"/>
  <c r="N78" i="13" s="1"/>
  <c r="P135" i="45"/>
  <c r="S135" i="45" s="1"/>
  <c r="AO135" i="13" s="1"/>
  <c r="R143" i="45"/>
  <c r="N143" i="13" s="1"/>
  <c r="P236" i="45"/>
  <c r="S236" i="45" s="1"/>
  <c r="AO236" i="13" s="1"/>
  <c r="P268" i="45"/>
  <c r="S268" i="45" s="1"/>
  <c r="AO268" i="13" s="1"/>
  <c r="P300" i="45"/>
  <c r="P308" i="45"/>
  <c r="S308" i="45" s="1"/>
  <c r="AO308" i="13" s="1"/>
  <c r="P331" i="45"/>
  <c r="S331" i="45" s="1"/>
  <c r="AO331" i="13" s="1"/>
  <c r="R332" i="45"/>
  <c r="N332" i="13" s="1"/>
  <c r="R336" i="45"/>
  <c r="N336" i="13" s="1"/>
  <c r="R346" i="45"/>
  <c r="N346" i="13" s="1"/>
  <c r="R362" i="45"/>
  <c r="N362" i="13" s="1"/>
  <c r="S224" i="45"/>
  <c r="AO224" i="13" s="1"/>
  <c r="S75" i="45"/>
  <c r="AO75" i="13" s="1"/>
  <c r="R97" i="45"/>
  <c r="N97" i="13" s="1"/>
  <c r="R108" i="45"/>
  <c r="N108" i="13" s="1"/>
  <c r="S136" i="45"/>
  <c r="AO136" i="13" s="1"/>
  <c r="R188" i="45"/>
  <c r="N188" i="13" s="1"/>
  <c r="R190" i="45"/>
  <c r="N190" i="13" s="1"/>
  <c r="P205" i="45"/>
  <c r="S205" i="45" s="1"/>
  <c r="AO205" i="13" s="1"/>
  <c r="R211" i="45"/>
  <c r="N211" i="13" s="1"/>
  <c r="R215" i="45"/>
  <c r="N215" i="13" s="1"/>
  <c r="R230" i="45"/>
  <c r="N230" i="13" s="1"/>
  <c r="P249" i="45"/>
  <c r="S249" i="45" s="1"/>
  <c r="AO249" i="13" s="1"/>
  <c r="R262" i="45"/>
  <c r="N262" i="13" s="1"/>
  <c r="P265" i="45"/>
  <c r="S265" i="45" s="1"/>
  <c r="AO265" i="13" s="1"/>
  <c r="P296" i="45"/>
  <c r="S296" i="45" s="1"/>
  <c r="AO296" i="13" s="1"/>
  <c r="P299" i="45"/>
  <c r="S299" i="45" s="1"/>
  <c r="AO299" i="13" s="1"/>
  <c r="P307" i="45"/>
  <c r="S307" i="45" s="1"/>
  <c r="AO307" i="13" s="1"/>
  <c r="P319" i="45"/>
  <c r="P342" i="45"/>
  <c r="S342" i="45" s="1"/>
  <c r="AO342" i="13" s="1"/>
  <c r="R343" i="45"/>
  <c r="N343" i="13" s="1"/>
  <c r="R347" i="45"/>
  <c r="N347" i="13" s="1"/>
  <c r="R18" i="45"/>
  <c r="N18" i="13" s="1"/>
  <c r="S98" i="45"/>
  <c r="AO98" i="13" s="1"/>
  <c r="R101" i="45"/>
  <c r="N101" i="13" s="1"/>
  <c r="R120" i="45"/>
  <c r="N120" i="13" s="1"/>
  <c r="R128" i="45"/>
  <c r="N128" i="13" s="1"/>
  <c r="R152" i="45"/>
  <c r="N152" i="13" s="1"/>
  <c r="R199" i="45"/>
  <c r="N199" i="13" s="1"/>
  <c r="R203" i="45"/>
  <c r="N203" i="13" s="1"/>
  <c r="R234" i="45"/>
  <c r="N234" i="13" s="1"/>
  <c r="S301" i="45"/>
  <c r="AO301" i="13" s="1"/>
  <c r="R73" i="44"/>
  <c r="M73" i="13" s="1"/>
  <c r="R93" i="44"/>
  <c r="M93" i="13" s="1"/>
  <c r="R100" i="44"/>
  <c r="M100" i="13" s="1"/>
  <c r="P103" i="44"/>
  <c r="S103" i="44" s="1"/>
  <c r="AN103" i="13" s="1"/>
  <c r="R137" i="44"/>
  <c r="M137" i="13" s="1"/>
  <c r="R148" i="44"/>
  <c r="M148" i="13" s="1"/>
  <c r="R164" i="44"/>
  <c r="M164" i="13" s="1"/>
  <c r="R212" i="44"/>
  <c r="M212" i="13" s="1"/>
  <c r="R228" i="44"/>
  <c r="M228" i="13" s="1"/>
  <c r="S238" i="44"/>
  <c r="AN238" i="13" s="1"/>
  <c r="R256" i="44"/>
  <c r="M256" i="13" s="1"/>
  <c r="R264" i="44"/>
  <c r="M264" i="13" s="1"/>
  <c r="R272" i="44"/>
  <c r="M272" i="13" s="1"/>
  <c r="P288" i="44"/>
  <c r="S288" i="44" s="1"/>
  <c r="AN288" i="13" s="1"/>
  <c r="R334" i="44"/>
  <c r="M334" i="13" s="1"/>
  <c r="R341" i="44"/>
  <c r="M341" i="13" s="1"/>
  <c r="R277" i="44"/>
  <c r="M277" i="13" s="1"/>
  <c r="R284" i="44"/>
  <c r="M284" i="13" s="1"/>
  <c r="P287" i="44"/>
  <c r="S287" i="44" s="1"/>
  <c r="AN287" i="13" s="1"/>
  <c r="S331" i="44"/>
  <c r="AN331" i="13" s="1"/>
  <c r="S67" i="44"/>
  <c r="AN67" i="13" s="1"/>
  <c r="R70" i="44"/>
  <c r="M70" i="13" s="1"/>
  <c r="R82" i="44"/>
  <c r="M82" i="13" s="1"/>
  <c r="R85" i="44"/>
  <c r="M85" i="13" s="1"/>
  <c r="P88" i="44"/>
  <c r="S88" i="44" s="1"/>
  <c r="AN88" i="13" s="1"/>
  <c r="R108" i="44"/>
  <c r="M108" i="13" s="1"/>
  <c r="P111" i="44"/>
  <c r="S111" i="44" s="1"/>
  <c r="AN111" i="13" s="1"/>
  <c r="R118" i="44"/>
  <c r="M118" i="13" s="1"/>
  <c r="P121" i="44"/>
  <c r="S121" i="44" s="1"/>
  <c r="AN121" i="13" s="1"/>
  <c r="R129" i="44"/>
  <c r="M129" i="13" s="1"/>
  <c r="R145" i="44"/>
  <c r="M145" i="13" s="1"/>
  <c r="R156" i="44"/>
  <c r="M156" i="13" s="1"/>
  <c r="S169" i="44"/>
  <c r="AN169" i="13" s="1"/>
  <c r="R183" i="44"/>
  <c r="M183" i="13" s="1"/>
  <c r="R191" i="44"/>
  <c r="M191" i="13" s="1"/>
  <c r="R195" i="44"/>
  <c r="M195" i="13" s="1"/>
  <c r="R221" i="44"/>
  <c r="M221" i="13" s="1"/>
  <c r="R225" i="44"/>
  <c r="M225" i="13" s="1"/>
  <c r="R233" i="44"/>
  <c r="M233" i="13" s="1"/>
  <c r="P252" i="44"/>
  <c r="S252" i="44" s="1"/>
  <c r="AN252" i="13" s="1"/>
  <c r="R260" i="44"/>
  <c r="M260" i="13" s="1"/>
  <c r="R268" i="44"/>
  <c r="M268" i="13" s="1"/>
  <c r="R276" i="44"/>
  <c r="M276" i="13" s="1"/>
  <c r="R283" i="44"/>
  <c r="M283" i="13" s="1"/>
  <c r="R361" i="44"/>
  <c r="M361" i="13" s="1"/>
  <c r="R369" i="44"/>
  <c r="M369" i="13" s="1"/>
  <c r="R55" i="44"/>
  <c r="M55" i="13" s="1"/>
  <c r="R24" i="44"/>
  <c r="M24" i="13" s="1"/>
  <c r="R17" i="44"/>
  <c r="M17" i="13" s="1"/>
  <c r="R28" i="44"/>
  <c r="M28" i="13" s="1"/>
  <c r="R62" i="44"/>
  <c r="M62" i="13" s="1"/>
  <c r="R30" i="43"/>
  <c r="L30" i="13" s="1"/>
  <c r="P60" i="43"/>
  <c r="S60" i="43" s="1"/>
  <c r="AM60" i="13" s="1"/>
  <c r="P67" i="43"/>
  <c r="S67" i="43" s="1"/>
  <c r="AM67" i="13" s="1"/>
  <c r="R100" i="43"/>
  <c r="L100" i="13" s="1"/>
  <c r="R123" i="43"/>
  <c r="L123" i="13" s="1"/>
  <c r="R130" i="43"/>
  <c r="L130" i="13" s="1"/>
  <c r="R158" i="43"/>
  <c r="L158" i="13" s="1"/>
  <c r="R162" i="43"/>
  <c r="L162" i="13" s="1"/>
  <c r="R173" i="43"/>
  <c r="L173" i="13" s="1"/>
  <c r="R182" i="43"/>
  <c r="L182" i="13" s="1"/>
  <c r="R188" i="43"/>
  <c r="L188" i="13" s="1"/>
  <c r="P198" i="43"/>
  <c r="S198" i="43" s="1"/>
  <c r="AM198" i="13" s="1"/>
  <c r="P203" i="43"/>
  <c r="P206" i="43"/>
  <c r="S206" i="43" s="1"/>
  <c r="AM206" i="13" s="1"/>
  <c r="R216" i="43"/>
  <c r="L216" i="13" s="1"/>
  <c r="P238" i="43"/>
  <c r="S238" i="43" s="1"/>
  <c r="AM238" i="13" s="1"/>
  <c r="R243" i="43"/>
  <c r="L243" i="13" s="1"/>
  <c r="R249" i="43"/>
  <c r="L249" i="13" s="1"/>
  <c r="P252" i="43"/>
  <c r="S252" i="43" s="1"/>
  <c r="AM252" i="13" s="1"/>
  <c r="R261" i="43"/>
  <c r="L261" i="13" s="1"/>
  <c r="P264" i="43"/>
  <c r="S264" i="43" s="1"/>
  <c r="AM264" i="13" s="1"/>
  <c r="R288" i="43"/>
  <c r="L288" i="13" s="1"/>
  <c r="R301" i="43"/>
  <c r="L301" i="13" s="1"/>
  <c r="P326" i="43"/>
  <c r="S326" i="43" s="1"/>
  <c r="AM326" i="13" s="1"/>
  <c r="R334" i="43"/>
  <c r="L334" i="13" s="1"/>
  <c r="P357" i="43"/>
  <c r="S357" i="43" s="1"/>
  <c r="AM357" i="13" s="1"/>
  <c r="R365" i="43"/>
  <c r="L365" i="13" s="1"/>
  <c r="S163" i="43"/>
  <c r="AM163" i="13" s="1"/>
  <c r="R285" i="43"/>
  <c r="L285" i="13" s="1"/>
  <c r="R358" i="43"/>
  <c r="L358" i="13" s="1"/>
  <c r="R34" i="43"/>
  <c r="L34" i="13" s="1"/>
  <c r="R36" i="43"/>
  <c r="L36" i="13" s="1"/>
  <c r="R48" i="43"/>
  <c r="L48" i="13" s="1"/>
  <c r="R61" i="43"/>
  <c r="L61" i="13" s="1"/>
  <c r="R68" i="43"/>
  <c r="L68" i="13" s="1"/>
  <c r="R107" i="43"/>
  <c r="L107" i="13" s="1"/>
  <c r="P152" i="43"/>
  <c r="S152" i="43" s="1"/>
  <c r="AM152" i="13" s="1"/>
  <c r="R170" i="43"/>
  <c r="L170" i="13" s="1"/>
  <c r="R177" i="43"/>
  <c r="L177" i="13" s="1"/>
  <c r="R193" i="43"/>
  <c r="L193" i="13" s="1"/>
  <c r="R215" i="43"/>
  <c r="L215" i="13" s="1"/>
  <c r="R219" i="43"/>
  <c r="L219" i="13" s="1"/>
  <c r="R226" i="43"/>
  <c r="L226" i="13" s="1"/>
  <c r="R262" i="43"/>
  <c r="L262" i="13" s="1"/>
  <c r="R270" i="43"/>
  <c r="L270" i="13" s="1"/>
  <c r="R281" i="43"/>
  <c r="L281" i="13" s="1"/>
  <c r="P284" i="43"/>
  <c r="S284" i="43" s="1"/>
  <c r="AM284" i="13" s="1"/>
  <c r="R292" i="43"/>
  <c r="L292" i="13" s="1"/>
  <c r="R303" i="43"/>
  <c r="L303" i="13" s="1"/>
  <c r="P310" i="43"/>
  <c r="S310" i="43" s="1"/>
  <c r="AM310" i="13" s="1"/>
  <c r="P330" i="43"/>
  <c r="S330" i="43" s="1"/>
  <c r="AM330" i="13" s="1"/>
  <c r="P353" i="43"/>
  <c r="S353" i="43" s="1"/>
  <c r="AM353" i="13" s="1"/>
  <c r="P71" i="40"/>
  <c r="R251" i="40"/>
  <c r="I251" i="13" s="1"/>
  <c r="R291" i="40"/>
  <c r="I291" i="13" s="1"/>
  <c r="R323" i="40"/>
  <c r="I323" i="13" s="1"/>
  <c r="R185" i="40"/>
  <c r="I185" i="13" s="1"/>
  <c r="R220" i="40"/>
  <c r="I220" i="13" s="1"/>
  <c r="R268" i="40"/>
  <c r="I268" i="13" s="1"/>
  <c r="S36" i="46"/>
  <c r="AP36" i="13" s="1"/>
  <c r="R59" i="46"/>
  <c r="O59" i="13" s="1"/>
  <c r="P73" i="46"/>
  <c r="S73" i="46" s="1"/>
  <c r="AP73" i="13" s="1"/>
  <c r="P89" i="46"/>
  <c r="S89" i="46" s="1"/>
  <c r="AP89" i="13" s="1"/>
  <c r="R93" i="46"/>
  <c r="O93" i="13" s="1"/>
  <c r="R96" i="46"/>
  <c r="O96" i="13" s="1"/>
  <c r="P96" i="46"/>
  <c r="S96" i="46" s="1"/>
  <c r="AP96" i="13" s="1"/>
  <c r="R133" i="46"/>
  <c r="O133" i="13" s="1"/>
  <c r="R144" i="46"/>
  <c r="O144" i="13" s="1"/>
  <c r="P149" i="46"/>
  <c r="S149" i="46" s="1"/>
  <c r="AP149" i="13" s="1"/>
  <c r="R149" i="46"/>
  <c r="O149" i="13" s="1"/>
  <c r="P169" i="46"/>
  <c r="S169" i="46" s="1"/>
  <c r="AP169" i="13" s="1"/>
  <c r="S294" i="46"/>
  <c r="AP294" i="13" s="1"/>
  <c r="P341" i="46"/>
  <c r="S341" i="46" s="1"/>
  <c r="AP341" i="13" s="1"/>
  <c r="R341" i="46"/>
  <c r="O341" i="13" s="1"/>
  <c r="P5" i="46"/>
  <c r="S5" i="46" s="1"/>
  <c r="AP5" i="13" s="1"/>
  <c r="S7" i="46"/>
  <c r="AP7" i="13" s="1"/>
  <c r="R8" i="46"/>
  <c r="O8" i="13" s="1"/>
  <c r="S9" i="46"/>
  <c r="AP9" i="13" s="1"/>
  <c r="R36" i="46"/>
  <c r="O36" i="13" s="1"/>
  <c r="R37" i="46"/>
  <c r="O37" i="13" s="1"/>
  <c r="R44" i="46"/>
  <c r="O44" i="13" s="1"/>
  <c r="S55" i="46"/>
  <c r="AP55" i="13" s="1"/>
  <c r="R56" i="46"/>
  <c r="O56" i="13" s="1"/>
  <c r="S63" i="46"/>
  <c r="AP63" i="13" s="1"/>
  <c r="P113" i="46"/>
  <c r="S113" i="46" s="1"/>
  <c r="AP113" i="13" s="1"/>
  <c r="P121" i="46"/>
  <c r="S121" i="46" s="1"/>
  <c r="AP121" i="13" s="1"/>
  <c r="R132" i="46"/>
  <c r="O132" i="13" s="1"/>
  <c r="P137" i="46"/>
  <c r="S137" i="46" s="1"/>
  <c r="AP137" i="13" s="1"/>
  <c r="R137" i="46"/>
  <c r="O137" i="13" s="1"/>
  <c r="P211" i="46"/>
  <c r="S211" i="46" s="1"/>
  <c r="AP211" i="13" s="1"/>
  <c r="R241" i="46"/>
  <c r="O241" i="13" s="1"/>
  <c r="P241" i="46"/>
  <c r="S241" i="46" s="1"/>
  <c r="AP241" i="13" s="1"/>
  <c r="S250" i="46"/>
  <c r="AP250" i="13" s="1"/>
  <c r="R250" i="46"/>
  <c r="O250" i="13" s="1"/>
  <c r="R259" i="46"/>
  <c r="O259" i="13" s="1"/>
  <c r="R261" i="46"/>
  <c r="O261" i="13" s="1"/>
  <c r="P261" i="46"/>
  <c r="S261" i="46" s="1"/>
  <c r="AP261" i="13" s="1"/>
  <c r="P263" i="46"/>
  <c r="S263" i="46" s="1"/>
  <c r="AP263" i="13" s="1"/>
  <c r="R263" i="46"/>
  <c r="O263" i="13" s="1"/>
  <c r="S192" i="46"/>
  <c r="AP192" i="13" s="1"/>
  <c r="R192" i="46"/>
  <c r="O192" i="13" s="1"/>
  <c r="R225" i="46"/>
  <c r="O225" i="13" s="1"/>
  <c r="P225" i="46"/>
  <c r="S225" i="46" s="1"/>
  <c r="AP225" i="13" s="1"/>
  <c r="R254" i="46"/>
  <c r="O254" i="13" s="1"/>
  <c r="S254" i="46"/>
  <c r="AP254" i="13" s="1"/>
  <c r="R273" i="46"/>
  <c r="O273" i="13" s="1"/>
  <c r="P273" i="46"/>
  <c r="S273" i="46" s="1"/>
  <c r="AP273" i="13" s="1"/>
  <c r="P318" i="46"/>
  <c r="S318" i="46" s="1"/>
  <c r="AP318" i="13" s="1"/>
  <c r="R318" i="46"/>
  <c r="O318" i="13" s="1"/>
  <c r="R336" i="46"/>
  <c r="O336" i="13" s="1"/>
  <c r="P336" i="46"/>
  <c r="S336" i="46" s="1"/>
  <c r="AP336" i="13" s="1"/>
  <c r="R360" i="46"/>
  <c r="O360" i="13" s="1"/>
  <c r="P360" i="46"/>
  <c r="S360" i="46" s="1"/>
  <c r="AP360" i="13" s="1"/>
  <c r="S8" i="46"/>
  <c r="AP8" i="13" s="1"/>
  <c r="R31" i="46"/>
  <c r="O31" i="13" s="1"/>
  <c r="R33" i="46"/>
  <c r="O33" i="13" s="1"/>
  <c r="R40" i="46"/>
  <c r="O40" i="13" s="1"/>
  <c r="R47" i="46"/>
  <c r="O47" i="13" s="1"/>
  <c r="P122" i="46"/>
  <c r="S122" i="46" s="1"/>
  <c r="AP122" i="13" s="1"/>
  <c r="S132" i="46"/>
  <c r="AP132" i="13" s="1"/>
  <c r="R187" i="46"/>
  <c r="O187" i="13" s="1"/>
  <c r="P187" i="46"/>
  <c r="S187" i="46" s="1"/>
  <c r="AP187" i="13" s="1"/>
  <c r="R214" i="46"/>
  <c r="O214" i="13" s="1"/>
  <c r="P214" i="46"/>
  <c r="S214" i="46" s="1"/>
  <c r="AP214" i="13" s="1"/>
  <c r="P264" i="46"/>
  <c r="S264" i="46" s="1"/>
  <c r="AP264" i="13" s="1"/>
  <c r="R302" i="46"/>
  <c r="O302" i="13" s="1"/>
  <c r="P302" i="46"/>
  <c r="S302" i="46" s="1"/>
  <c r="AP302" i="13" s="1"/>
  <c r="P349" i="46"/>
  <c r="S349" i="46" s="1"/>
  <c r="AP349" i="13" s="1"/>
  <c r="R349" i="46"/>
  <c r="O349" i="13" s="1"/>
  <c r="R367" i="46"/>
  <c r="O367" i="13" s="1"/>
  <c r="P367" i="46"/>
  <c r="S367" i="46" s="1"/>
  <c r="AP367" i="13" s="1"/>
  <c r="S6" i="46"/>
  <c r="AP6" i="13" s="1"/>
  <c r="R7" i="46"/>
  <c r="O7" i="13" s="1"/>
  <c r="R24" i="46"/>
  <c r="O24" i="13" s="1"/>
  <c r="R26" i="46"/>
  <c r="O26" i="13" s="1"/>
  <c r="P32" i="46"/>
  <c r="S32" i="46" s="1"/>
  <c r="AP32" i="13" s="1"/>
  <c r="R32" i="46"/>
  <c r="O32" i="13" s="1"/>
  <c r="S34" i="46"/>
  <c r="AP34" i="13" s="1"/>
  <c r="S35" i="46"/>
  <c r="AP35" i="13" s="1"/>
  <c r="P38" i="46"/>
  <c r="S38" i="46" s="1"/>
  <c r="AP38" i="13" s="1"/>
  <c r="P44" i="46"/>
  <c r="S44" i="46" s="1"/>
  <c r="AP44" i="13" s="1"/>
  <c r="R55" i="46"/>
  <c r="O55" i="13" s="1"/>
  <c r="R63" i="46"/>
  <c r="O63" i="13" s="1"/>
  <c r="S66" i="46"/>
  <c r="AP66" i="13" s="1"/>
  <c r="S70" i="46"/>
  <c r="AP70" i="13" s="1"/>
  <c r="S78" i="46"/>
  <c r="AP78" i="13" s="1"/>
  <c r="S86" i="46"/>
  <c r="AP86" i="13" s="1"/>
  <c r="R100" i="46"/>
  <c r="O100" i="13" s="1"/>
  <c r="R104" i="46"/>
  <c r="O104" i="13" s="1"/>
  <c r="R112" i="46"/>
  <c r="O112" i="13" s="1"/>
  <c r="P112" i="46"/>
  <c r="S112" i="46" s="1"/>
  <c r="AP112" i="13" s="1"/>
  <c r="P118" i="46"/>
  <c r="S118" i="46" s="1"/>
  <c r="AP118" i="13" s="1"/>
  <c r="P129" i="46"/>
  <c r="S129" i="46" s="1"/>
  <c r="AP129" i="13" s="1"/>
  <c r="R129" i="46"/>
  <c r="O129" i="13" s="1"/>
  <c r="S152" i="46"/>
  <c r="AP152" i="13" s="1"/>
  <c r="R153" i="46"/>
  <c r="O153" i="13" s="1"/>
  <c r="P177" i="46"/>
  <c r="S177" i="46" s="1"/>
  <c r="AP177" i="13" s="1"/>
  <c r="R177" i="46"/>
  <c r="O177" i="13" s="1"/>
  <c r="R198" i="46"/>
  <c r="O198" i="13" s="1"/>
  <c r="P198" i="46"/>
  <c r="S198" i="46" s="1"/>
  <c r="AP198" i="13" s="1"/>
  <c r="R229" i="46"/>
  <c r="O229" i="13" s="1"/>
  <c r="P229" i="46"/>
  <c r="S229" i="46" s="1"/>
  <c r="AP229" i="13" s="1"/>
  <c r="R256" i="46"/>
  <c r="O256" i="13" s="1"/>
  <c r="P256" i="46"/>
  <c r="S256" i="46" s="1"/>
  <c r="AP256" i="13" s="1"/>
  <c r="R164" i="46"/>
  <c r="O164" i="13" s="1"/>
  <c r="S165" i="46"/>
  <c r="AP165" i="13" s="1"/>
  <c r="R173" i="46"/>
  <c r="O173" i="13" s="1"/>
  <c r="S176" i="46"/>
  <c r="AP176" i="13" s="1"/>
  <c r="S180" i="46"/>
  <c r="AP180" i="13" s="1"/>
  <c r="R188" i="46"/>
  <c r="O188" i="13" s="1"/>
  <c r="P188" i="46"/>
  <c r="S188" i="46" s="1"/>
  <c r="AP188" i="13" s="1"/>
  <c r="R210" i="46"/>
  <c r="O210" i="13" s="1"/>
  <c r="P210" i="46"/>
  <c r="S210" i="46" s="1"/>
  <c r="AP210" i="13" s="1"/>
  <c r="R245" i="46"/>
  <c r="O245" i="13" s="1"/>
  <c r="P245" i="46"/>
  <c r="S245" i="46" s="1"/>
  <c r="AP245" i="13" s="1"/>
  <c r="R281" i="46"/>
  <c r="O281" i="13" s="1"/>
  <c r="P281" i="46"/>
  <c r="S281" i="46" s="1"/>
  <c r="AP281" i="13" s="1"/>
  <c r="R317" i="46"/>
  <c r="O317" i="13" s="1"/>
  <c r="P317" i="46"/>
  <c r="S317" i="46" s="1"/>
  <c r="AP317" i="13" s="1"/>
  <c r="S19" i="46"/>
  <c r="AP19" i="13" s="1"/>
  <c r="S28" i="46"/>
  <c r="AP28" i="13" s="1"/>
  <c r="S39" i="46"/>
  <c r="AP39" i="13" s="1"/>
  <c r="S48" i="46"/>
  <c r="AP48" i="13" s="1"/>
  <c r="R75" i="46"/>
  <c r="O75" i="13" s="1"/>
  <c r="R91" i="46"/>
  <c r="O91" i="13" s="1"/>
  <c r="S102" i="46"/>
  <c r="AP102" i="13" s="1"/>
  <c r="S106" i="46"/>
  <c r="AP106" i="13" s="1"/>
  <c r="S110" i="46"/>
  <c r="AP110" i="13" s="1"/>
  <c r="R116" i="46"/>
  <c r="O116" i="13" s="1"/>
  <c r="R120" i="46"/>
  <c r="O120" i="13" s="1"/>
  <c r="S128" i="46"/>
  <c r="AP128" i="13" s="1"/>
  <c r="S133" i="46"/>
  <c r="AP133" i="13" s="1"/>
  <c r="S136" i="46"/>
  <c r="AP136" i="13" s="1"/>
  <c r="S140" i="46"/>
  <c r="AP140" i="13" s="1"/>
  <c r="S145" i="46"/>
  <c r="AP145" i="13" s="1"/>
  <c r="S148" i="46"/>
  <c r="AP148" i="13" s="1"/>
  <c r="S153" i="46"/>
  <c r="AP153" i="13" s="1"/>
  <c r="S156" i="46"/>
  <c r="AP156" i="13" s="1"/>
  <c r="P164" i="46"/>
  <c r="S164" i="46" s="1"/>
  <c r="AP164" i="13" s="1"/>
  <c r="R166" i="46"/>
  <c r="O166" i="13" s="1"/>
  <c r="R172" i="46"/>
  <c r="O172" i="13" s="1"/>
  <c r="P173" i="46"/>
  <c r="S173" i="46" s="1"/>
  <c r="AP173" i="13" s="1"/>
  <c r="R176" i="46"/>
  <c r="O176" i="13" s="1"/>
  <c r="P179" i="46"/>
  <c r="S179" i="46" s="1"/>
  <c r="AP179" i="13" s="1"/>
  <c r="R183" i="46"/>
  <c r="O183" i="13" s="1"/>
  <c r="P199" i="46"/>
  <c r="S199" i="46" s="1"/>
  <c r="AP199" i="13" s="1"/>
  <c r="P215" i="46"/>
  <c r="S215" i="46" s="1"/>
  <c r="AP215" i="13" s="1"/>
  <c r="P257" i="46"/>
  <c r="S257" i="46" s="1"/>
  <c r="AP257" i="13" s="1"/>
  <c r="R293" i="46"/>
  <c r="O293" i="13" s="1"/>
  <c r="R321" i="46"/>
  <c r="O321" i="13" s="1"/>
  <c r="R329" i="46"/>
  <c r="O329" i="13" s="1"/>
  <c r="P329" i="46"/>
  <c r="S329" i="46" s="1"/>
  <c r="AP329" i="13" s="1"/>
  <c r="R340" i="46"/>
  <c r="O340" i="13" s="1"/>
  <c r="P340" i="46"/>
  <c r="S340" i="46" s="1"/>
  <c r="AP340" i="13" s="1"/>
  <c r="R348" i="46"/>
  <c r="O348" i="13" s="1"/>
  <c r="P348" i="46"/>
  <c r="S348" i="46" s="1"/>
  <c r="AP348" i="13" s="1"/>
  <c r="R268" i="46"/>
  <c r="O268" i="13" s="1"/>
  <c r="R280" i="46"/>
  <c r="O280" i="13" s="1"/>
  <c r="S322" i="46"/>
  <c r="AP322" i="13" s="1"/>
  <c r="R328" i="46"/>
  <c r="O328" i="13" s="1"/>
  <c r="S353" i="46"/>
  <c r="AP353" i="13" s="1"/>
  <c r="R359" i="46"/>
  <c r="O359" i="13" s="1"/>
  <c r="R98" i="46"/>
  <c r="O98" i="13" s="1"/>
  <c r="R114" i="46"/>
  <c r="O114" i="13" s="1"/>
  <c r="S125" i="46"/>
  <c r="AP125" i="13" s="1"/>
  <c r="S158" i="46"/>
  <c r="AP158" i="13" s="1"/>
  <c r="R161" i="46"/>
  <c r="O161" i="13" s="1"/>
  <c r="R163" i="46"/>
  <c r="O163" i="13" s="1"/>
  <c r="R167" i="46"/>
  <c r="O167" i="13" s="1"/>
  <c r="R175" i="46"/>
  <c r="O175" i="13" s="1"/>
  <c r="S185" i="46"/>
  <c r="AP185" i="13" s="1"/>
  <c r="R196" i="46"/>
  <c r="O196" i="13" s="1"/>
  <c r="S231" i="46"/>
  <c r="AP231" i="13" s="1"/>
  <c r="R243" i="46"/>
  <c r="O243" i="13" s="1"/>
  <c r="R266" i="46"/>
  <c r="O266" i="13" s="1"/>
  <c r="P268" i="46"/>
  <c r="S268" i="46" s="1"/>
  <c r="AP268" i="13" s="1"/>
  <c r="S274" i="46"/>
  <c r="AP274" i="13" s="1"/>
  <c r="P280" i="46"/>
  <c r="S280" i="46" s="1"/>
  <c r="AP280" i="13" s="1"/>
  <c r="S286" i="46"/>
  <c r="AP286" i="13" s="1"/>
  <c r="R290" i="46"/>
  <c r="O290" i="13" s="1"/>
  <c r="R292" i="46"/>
  <c r="O292" i="13" s="1"/>
  <c r="P293" i="46"/>
  <c r="S293" i="46" s="1"/>
  <c r="AP293" i="13" s="1"/>
  <c r="S304" i="46"/>
  <c r="AP304" i="13" s="1"/>
  <c r="R307" i="46"/>
  <c r="O307" i="13" s="1"/>
  <c r="S310" i="46"/>
  <c r="AP310" i="13" s="1"/>
  <c r="S314" i="46"/>
  <c r="AP314" i="13" s="1"/>
  <c r="R320" i="46"/>
  <c r="O320" i="13" s="1"/>
  <c r="P321" i="46"/>
  <c r="S321" i="46" s="1"/>
  <c r="AP321" i="13" s="1"/>
  <c r="P328" i="46"/>
  <c r="S328" i="46" s="1"/>
  <c r="AP328" i="13" s="1"/>
  <c r="R338" i="46"/>
  <c r="O338" i="13" s="1"/>
  <c r="S345" i="46"/>
  <c r="AP345" i="13" s="1"/>
  <c r="R351" i="46"/>
  <c r="O351" i="13" s="1"/>
  <c r="P352" i="46"/>
  <c r="S352" i="46" s="1"/>
  <c r="AP352" i="13" s="1"/>
  <c r="P359" i="46"/>
  <c r="S359" i="46" s="1"/>
  <c r="AP359" i="13" s="1"/>
  <c r="R369" i="46"/>
  <c r="O369" i="13" s="1"/>
  <c r="S191" i="46"/>
  <c r="AP191" i="13" s="1"/>
  <c r="S200" i="46"/>
  <c r="AP200" i="13" s="1"/>
  <c r="S216" i="46"/>
  <c r="AP216" i="13" s="1"/>
  <c r="S234" i="46"/>
  <c r="AP234" i="13" s="1"/>
  <c r="S238" i="46"/>
  <c r="AP238" i="13" s="1"/>
  <c r="S247" i="46"/>
  <c r="AP247" i="13" s="1"/>
  <c r="S249" i="46"/>
  <c r="AP249" i="13" s="1"/>
  <c r="S253" i="46"/>
  <c r="AP253" i="13" s="1"/>
  <c r="R258" i="46"/>
  <c r="O258" i="13" s="1"/>
  <c r="S267" i="46"/>
  <c r="AP267" i="13" s="1"/>
  <c r="S282" i="46"/>
  <c r="AP282" i="13" s="1"/>
  <c r="S292" i="46"/>
  <c r="AP292" i="13" s="1"/>
  <c r="S320" i="46"/>
  <c r="AP320" i="13" s="1"/>
  <c r="R330" i="46"/>
  <c r="O330" i="13" s="1"/>
  <c r="S333" i="46"/>
  <c r="AP333" i="13" s="1"/>
  <c r="S351" i="46"/>
  <c r="AP351" i="13" s="1"/>
  <c r="R361" i="46"/>
  <c r="O361" i="13" s="1"/>
  <c r="R35" i="45"/>
  <c r="N35" i="13" s="1"/>
  <c r="P35" i="45"/>
  <c r="S35" i="45" s="1"/>
  <c r="AO35" i="13" s="1"/>
  <c r="R69" i="45"/>
  <c r="N69" i="13" s="1"/>
  <c r="P69" i="45"/>
  <c r="S69" i="45" s="1"/>
  <c r="AO69" i="13" s="1"/>
  <c r="R102" i="45"/>
  <c r="N102" i="13" s="1"/>
  <c r="P102" i="45"/>
  <c r="S102" i="45" s="1"/>
  <c r="AO102" i="13" s="1"/>
  <c r="P121" i="45"/>
  <c r="S121" i="45" s="1"/>
  <c r="AO121" i="13" s="1"/>
  <c r="R121" i="45"/>
  <c r="N121" i="13" s="1"/>
  <c r="P204" i="45"/>
  <c r="S204" i="45" s="1"/>
  <c r="AO204" i="13" s="1"/>
  <c r="R204" i="45"/>
  <c r="N204" i="13" s="1"/>
  <c r="P6" i="45"/>
  <c r="S6" i="45" s="1"/>
  <c r="AO6" i="13" s="1"/>
  <c r="P7" i="45"/>
  <c r="S7" i="45" s="1"/>
  <c r="AO7" i="13" s="1"/>
  <c r="P8" i="45"/>
  <c r="S8" i="45" s="1"/>
  <c r="AO8" i="13" s="1"/>
  <c r="P9" i="45"/>
  <c r="S9" i="45" s="1"/>
  <c r="AO9" i="13" s="1"/>
  <c r="P10" i="45"/>
  <c r="S10" i="45" s="1"/>
  <c r="AO10" i="13" s="1"/>
  <c r="R13" i="45"/>
  <c r="N13" i="13" s="1"/>
  <c r="P14" i="45"/>
  <c r="S14" i="45" s="1"/>
  <c r="AO14" i="13" s="1"/>
  <c r="S18" i="45"/>
  <c r="AO18" i="13" s="1"/>
  <c r="R20" i="45"/>
  <c r="N20" i="13" s="1"/>
  <c r="P21" i="45"/>
  <c r="S21" i="45" s="1"/>
  <c r="AO21" i="13" s="1"/>
  <c r="R23" i="45"/>
  <c r="N23" i="13" s="1"/>
  <c r="R24" i="45"/>
  <c r="N24" i="13" s="1"/>
  <c r="P27" i="45"/>
  <c r="S27" i="45" s="1"/>
  <c r="AO27" i="13" s="1"/>
  <c r="P32" i="45"/>
  <c r="S32" i="45" s="1"/>
  <c r="AO32" i="13" s="1"/>
  <c r="R32" i="45"/>
  <c r="N32" i="13" s="1"/>
  <c r="S36" i="45"/>
  <c r="AO36" i="13" s="1"/>
  <c r="R41" i="45"/>
  <c r="N41" i="13" s="1"/>
  <c r="P44" i="45"/>
  <c r="R46" i="45"/>
  <c r="N46" i="13" s="1"/>
  <c r="P46" i="45"/>
  <c r="S46" i="45" s="1"/>
  <c r="AO46" i="13" s="1"/>
  <c r="S58" i="45"/>
  <c r="AO58" i="13" s="1"/>
  <c r="R60" i="45"/>
  <c r="N60" i="13" s="1"/>
  <c r="R63" i="45"/>
  <c r="N63" i="13" s="1"/>
  <c r="P66" i="45"/>
  <c r="S66" i="45" s="1"/>
  <c r="AO66" i="13" s="1"/>
  <c r="R66" i="45"/>
  <c r="N66" i="13" s="1"/>
  <c r="R80" i="45"/>
  <c r="N80" i="13" s="1"/>
  <c r="P83" i="45"/>
  <c r="R85" i="45"/>
  <c r="N85" i="13" s="1"/>
  <c r="P85" i="45"/>
  <c r="S85" i="45" s="1"/>
  <c r="AO85" i="13" s="1"/>
  <c r="S104" i="45"/>
  <c r="AO104" i="13" s="1"/>
  <c r="R106" i="45"/>
  <c r="N106" i="13" s="1"/>
  <c r="R109" i="45"/>
  <c r="N109" i="13" s="1"/>
  <c r="S114" i="45"/>
  <c r="AO114" i="13" s="1"/>
  <c r="R115" i="45"/>
  <c r="N115" i="13" s="1"/>
  <c r="R118" i="45"/>
  <c r="N118" i="13" s="1"/>
  <c r="P118" i="45"/>
  <c r="S118" i="45" s="1"/>
  <c r="AO118" i="13" s="1"/>
  <c r="S122" i="45"/>
  <c r="AO122" i="13" s="1"/>
  <c r="R125" i="45"/>
  <c r="N125" i="13" s="1"/>
  <c r="R126" i="45"/>
  <c r="N126" i="13" s="1"/>
  <c r="P132" i="45"/>
  <c r="S132" i="45" s="1"/>
  <c r="AO132" i="13" s="1"/>
  <c r="R132" i="45"/>
  <c r="N132" i="13" s="1"/>
  <c r="R158" i="45"/>
  <c r="N158" i="13" s="1"/>
  <c r="R160" i="45"/>
  <c r="N160" i="13" s="1"/>
  <c r="R162" i="45"/>
  <c r="N162" i="13" s="1"/>
  <c r="R163" i="45"/>
  <c r="N163" i="13" s="1"/>
  <c r="R165" i="45"/>
  <c r="N165" i="13" s="1"/>
  <c r="R174" i="45"/>
  <c r="N174" i="13" s="1"/>
  <c r="R176" i="45"/>
  <c r="N176" i="13" s="1"/>
  <c r="R178" i="45"/>
  <c r="N178" i="13" s="1"/>
  <c r="P178" i="45"/>
  <c r="S178" i="45" s="1"/>
  <c r="AO178" i="13" s="1"/>
  <c r="S199" i="45"/>
  <c r="AO199" i="13" s="1"/>
  <c r="R228" i="45"/>
  <c r="N228" i="13" s="1"/>
  <c r="P228" i="45"/>
  <c r="S228" i="45" s="1"/>
  <c r="AO228" i="13" s="1"/>
  <c r="R235" i="45"/>
  <c r="N235" i="13" s="1"/>
  <c r="P238" i="45"/>
  <c r="S238" i="45" s="1"/>
  <c r="AO238" i="13" s="1"/>
  <c r="R277" i="45"/>
  <c r="N277" i="13" s="1"/>
  <c r="P277" i="45"/>
  <c r="S277" i="45" s="1"/>
  <c r="AO277" i="13" s="1"/>
  <c r="R323" i="45"/>
  <c r="N323" i="13" s="1"/>
  <c r="P323" i="45"/>
  <c r="S323" i="45" s="1"/>
  <c r="AO323" i="13" s="1"/>
  <c r="R5" i="45"/>
  <c r="N5" i="13" s="1"/>
  <c r="R12" i="45"/>
  <c r="N12" i="13" s="1"/>
  <c r="P13" i="45"/>
  <c r="S13" i="45" s="1"/>
  <c r="AO13" i="13" s="1"/>
  <c r="R16" i="45"/>
  <c r="N16" i="13" s="1"/>
  <c r="P20" i="45"/>
  <c r="S20" i="45" s="1"/>
  <c r="AO20" i="13" s="1"/>
  <c r="P23" i="45"/>
  <c r="S23" i="45" s="1"/>
  <c r="AO23" i="13" s="1"/>
  <c r="S25" i="45"/>
  <c r="AO25" i="13" s="1"/>
  <c r="R26" i="45"/>
  <c r="N26" i="13" s="1"/>
  <c r="R29" i="45"/>
  <c r="N29" i="13" s="1"/>
  <c r="P29" i="45"/>
  <c r="S29" i="45" s="1"/>
  <c r="AO29" i="13" s="1"/>
  <c r="S33" i="45"/>
  <c r="AO33" i="13" s="1"/>
  <c r="R36" i="45"/>
  <c r="N36" i="13" s="1"/>
  <c r="R37" i="45"/>
  <c r="N37" i="13" s="1"/>
  <c r="P38" i="45"/>
  <c r="S38" i="45" s="1"/>
  <c r="AO38" i="13" s="1"/>
  <c r="P43" i="45"/>
  <c r="S43" i="45" s="1"/>
  <c r="AO43" i="13" s="1"/>
  <c r="R43" i="45"/>
  <c r="N43" i="13" s="1"/>
  <c r="R57" i="45"/>
  <c r="N57" i="13" s="1"/>
  <c r="P60" i="45"/>
  <c r="S60" i="45" s="1"/>
  <c r="AO60" i="13" s="1"/>
  <c r="R62" i="45"/>
  <c r="N62" i="13" s="1"/>
  <c r="P62" i="45"/>
  <c r="S62" i="45" s="1"/>
  <c r="AO62" i="13" s="1"/>
  <c r="S70" i="45"/>
  <c r="AO70" i="13" s="1"/>
  <c r="P71" i="45"/>
  <c r="S71" i="45" s="1"/>
  <c r="AO71" i="13" s="1"/>
  <c r="R73" i="45"/>
  <c r="N73" i="13" s="1"/>
  <c r="R74" i="45"/>
  <c r="N74" i="13" s="1"/>
  <c r="P77" i="45"/>
  <c r="S77" i="45" s="1"/>
  <c r="AO77" i="13" s="1"/>
  <c r="P82" i="45"/>
  <c r="S82" i="45" s="1"/>
  <c r="AO82" i="13" s="1"/>
  <c r="R82" i="45"/>
  <c r="N82" i="13" s="1"/>
  <c r="R103" i="45"/>
  <c r="N103" i="13" s="1"/>
  <c r="P106" i="45"/>
  <c r="S106" i="45" s="1"/>
  <c r="AO106" i="13" s="1"/>
  <c r="S108" i="45"/>
  <c r="AO108" i="13" s="1"/>
  <c r="S120" i="45"/>
  <c r="AO120" i="13" s="1"/>
  <c r="R122" i="45"/>
  <c r="N122" i="13" s="1"/>
  <c r="R124" i="45"/>
  <c r="N124" i="13" s="1"/>
  <c r="P125" i="45"/>
  <c r="S125" i="45" s="1"/>
  <c r="AO125" i="13" s="1"/>
  <c r="S131" i="45"/>
  <c r="AO131" i="13" s="1"/>
  <c r="R138" i="45"/>
  <c r="N138" i="13" s="1"/>
  <c r="R140" i="45"/>
  <c r="N140" i="13" s="1"/>
  <c r="R142" i="45"/>
  <c r="N142" i="13" s="1"/>
  <c r="P151" i="45"/>
  <c r="S151" i="45" s="1"/>
  <c r="AO151" i="13" s="1"/>
  <c r="P162" i="45"/>
  <c r="S162" i="45" s="1"/>
  <c r="AO162" i="13" s="1"/>
  <c r="S182" i="45"/>
  <c r="AO182" i="13" s="1"/>
  <c r="R187" i="45"/>
  <c r="N187" i="13" s="1"/>
  <c r="S191" i="45"/>
  <c r="AO191" i="13" s="1"/>
  <c r="P196" i="45"/>
  <c r="S196" i="45" s="1"/>
  <c r="AO196" i="13" s="1"/>
  <c r="R196" i="45"/>
  <c r="N196" i="13" s="1"/>
  <c r="S203" i="45"/>
  <c r="AO203" i="13" s="1"/>
  <c r="P208" i="45"/>
  <c r="S208" i="45" s="1"/>
  <c r="AO208" i="13" s="1"/>
  <c r="R208" i="45"/>
  <c r="N208" i="13" s="1"/>
  <c r="S212" i="45"/>
  <c r="AO212" i="13" s="1"/>
  <c r="P213" i="45"/>
  <c r="S213" i="45" s="1"/>
  <c r="AO213" i="13" s="1"/>
  <c r="R216" i="45"/>
  <c r="N216" i="13" s="1"/>
  <c r="R218" i="45"/>
  <c r="N218" i="13" s="1"/>
  <c r="R219" i="45"/>
  <c r="N219" i="13" s="1"/>
  <c r="S225" i="45"/>
  <c r="AO225" i="13" s="1"/>
  <c r="S230" i="45"/>
  <c r="AO230" i="13" s="1"/>
  <c r="R232" i="45"/>
  <c r="N232" i="13" s="1"/>
  <c r="P232" i="45"/>
  <c r="S232" i="45" s="1"/>
  <c r="AO232" i="13" s="1"/>
  <c r="R261" i="45"/>
  <c r="N261" i="13" s="1"/>
  <c r="P261" i="45"/>
  <c r="S261" i="45" s="1"/>
  <c r="AO261" i="13" s="1"/>
  <c r="R279" i="45"/>
  <c r="N279" i="13" s="1"/>
  <c r="P279" i="45"/>
  <c r="S279" i="45" s="1"/>
  <c r="AO279" i="13" s="1"/>
  <c r="P305" i="45"/>
  <c r="S305" i="45" s="1"/>
  <c r="AO305" i="13" s="1"/>
  <c r="R305" i="45"/>
  <c r="N305" i="13" s="1"/>
  <c r="R312" i="45"/>
  <c r="N312" i="13" s="1"/>
  <c r="P327" i="45"/>
  <c r="S327" i="45" s="1"/>
  <c r="AO327" i="13" s="1"/>
  <c r="R56" i="45"/>
  <c r="N56" i="13" s="1"/>
  <c r="P56" i="45"/>
  <c r="P231" i="45"/>
  <c r="S231" i="45" s="1"/>
  <c r="AO231" i="13" s="1"/>
  <c r="R231" i="45"/>
  <c r="N231" i="13" s="1"/>
  <c r="R247" i="45"/>
  <c r="N247" i="13" s="1"/>
  <c r="S247" i="45"/>
  <c r="AO247" i="13" s="1"/>
  <c r="R291" i="45"/>
  <c r="N291" i="13" s="1"/>
  <c r="P291" i="45"/>
  <c r="S291" i="45" s="1"/>
  <c r="AO291" i="13" s="1"/>
  <c r="R295" i="45"/>
  <c r="N295" i="13" s="1"/>
  <c r="P295" i="45"/>
  <c r="S295" i="45" s="1"/>
  <c r="AO295" i="13" s="1"/>
  <c r="R354" i="45"/>
  <c r="N354" i="13" s="1"/>
  <c r="P354" i="45"/>
  <c r="S354" i="45" s="1"/>
  <c r="AO354" i="13" s="1"/>
  <c r="P19" i="45"/>
  <c r="S19" i="45" s="1"/>
  <c r="AO19" i="13" s="1"/>
  <c r="R19" i="45"/>
  <c r="N19" i="13" s="1"/>
  <c r="R40" i="45"/>
  <c r="N40" i="13" s="1"/>
  <c r="P40" i="45"/>
  <c r="S40" i="45" s="1"/>
  <c r="AO40" i="13" s="1"/>
  <c r="S44" i="45"/>
  <c r="AO44" i="13" s="1"/>
  <c r="S56" i="45"/>
  <c r="AO56" i="13" s="1"/>
  <c r="P59" i="45"/>
  <c r="S59" i="45" s="1"/>
  <c r="AO59" i="13" s="1"/>
  <c r="R59" i="45"/>
  <c r="N59" i="13" s="1"/>
  <c r="R79" i="45"/>
  <c r="N79" i="13" s="1"/>
  <c r="P79" i="45"/>
  <c r="S79" i="45" s="1"/>
  <c r="AO79" i="13" s="1"/>
  <c r="S83" i="45"/>
  <c r="AO83" i="13" s="1"/>
  <c r="P105" i="45"/>
  <c r="S105" i="45" s="1"/>
  <c r="AO105" i="13" s="1"/>
  <c r="R105" i="45"/>
  <c r="N105" i="13" s="1"/>
  <c r="R112" i="45"/>
  <c r="N112" i="13" s="1"/>
  <c r="P148" i="45"/>
  <c r="S148" i="45" s="1"/>
  <c r="AO148" i="13" s="1"/>
  <c r="R148" i="45"/>
  <c r="N148" i="13" s="1"/>
  <c r="P175" i="45"/>
  <c r="S175" i="45" s="1"/>
  <c r="AO175" i="13" s="1"/>
  <c r="R175" i="45"/>
  <c r="N175" i="13" s="1"/>
  <c r="S193" i="45"/>
  <c r="AO193" i="13" s="1"/>
  <c r="P198" i="45"/>
  <c r="S198" i="45" s="1"/>
  <c r="AO198" i="13" s="1"/>
  <c r="R198" i="45"/>
  <c r="N198" i="13" s="1"/>
  <c r="S209" i="45"/>
  <c r="AO209" i="13" s="1"/>
  <c r="S215" i="45"/>
  <c r="AO215" i="13" s="1"/>
  <c r="P258" i="45"/>
  <c r="S258" i="45" s="1"/>
  <c r="AO258" i="13" s="1"/>
  <c r="R258" i="45"/>
  <c r="N258" i="13" s="1"/>
  <c r="R311" i="45"/>
  <c r="N311" i="13" s="1"/>
  <c r="P311" i="45"/>
  <c r="S311" i="45" s="1"/>
  <c r="AO311" i="13" s="1"/>
  <c r="S262" i="45"/>
  <c r="AO262" i="13" s="1"/>
  <c r="R264" i="45"/>
  <c r="N264" i="13" s="1"/>
  <c r="P264" i="45"/>
  <c r="S264" i="45" s="1"/>
  <c r="AO264" i="13" s="1"/>
  <c r="S278" i="45"/>
  <c r="AO278" i="13" s="1"/>
  <c r="S282" i="45"/>
  <c r="AO282" i="13" s="1"/>
  <c r="R288" i="45"/>
  <c r="N288" i="13" s="1"/>
  <c r="P288" i="45"/>
  <c r="S288" i="45" s="1"/>
  <c r="AO288" i="13" s="1"/>
  <c r="S298" i="45"/>
  <c r="AO298" i="13" s="1"/>
  <c r="R304" i="45"/>
  <c r="N304" i="13" s="1"/>
  <c r="P304" i="45"/>
  <c r="S304" i="45" s="1"/>
  <c r="AO304" i="13" s="1"/>
  <c r="P324" i="45"/>
  <c r="S324" i="45" s="1"/>
  <c r="AO324" i="13" s="1"/>
  <c r="R324" i="45"/>
  <c r="N324" i="13" s="1"/>
  <c r="R340" i="45"/>
  <c r="N340" i="13" s="1"/>
  <c r="P355" i="45"/>
  <c r="S355" i="45" s="1"/>
  <c r="AO355" i="13" s="1"/>
  <c r="R355" i="45"/>
  <c r="N355" i="13" s="1"/>
  <c r="R17" i="45"/>
  <c r="N17" i="13" s="1"/>
  <c r="R22" i="45"/>
  <c r="N22" i="13" s="1"/>
  <c r="R25" i="45"/>
  <c r="N25" i="13" s="1"/>
  <c r="S28" i="45"/>
  <c r="AO28" i="13" s="1"/>
  <c r="R31" i="45"/>
  <c r="N31" i="13" s="1"/>
  <c r="S39" i="45"/>
  <c r="AO39" i="13" s="1"/>
  <c r="R42" i="45"/>
  <c r="N42" i="13" s="1"/>
  <c r="S48" i="45"/>
  <c r="AO48" i="13" s="1"/>
  <c r="R49" i="45"/>
  <c r="N49" i="13" s="1"/>
  <c r="R52" i="45"/>
  <c r="N52" i="13" s="1"/>
  <c r="S55" i="45"/>
  <c r="AO55" i="13" s="1"/>
  <c r="R58" i="45"/>
  <c r="N58" i="13" s="1"/>
  <c r="R65" i="45"/>
  <c r="N65" i="13" s="1"/>
  <c r="R72" i="45"/>
  <c r="N72" i="13" s="1"/>
  <c r="R75" i="45"/>
  <c r="N75" i="13" s="1"/>
  <c r="S78" i="45"/>
  <c r="AO78" i="13" s="1"/>
  <c r="R81" i="45"/>
  <c r="N81" i="13" s="1"/>
  <c r="R88" i="45"/>
  <c r="N88" i="13" s="1"/>
  <c r="R91" i="45"/>
  <c r="N91" i="13" s="1"/>
  <c r="S94" i="45"/>
  <c r="AO94" i="13" s="1"/>
  <c r="R98" i="45"/>
  <c r="N98" i="13" s="1"/>
  <c r="S101" i="45"/>
  <c r="AO101" i="13" s="1"/>
  <c r="S110" i="45"/>
  <c r="AO110" i="13" s="1"/>
  <c r="R111" i="45"/>
  <c r="N111" i="13" s="1"/>
  <c r="R114" i="45"/>
  <c r="N114" i="13" s="1"/>
  <c r="R116" i="45"/>
  <c r="N116" i="13" s="1"/>
  <c r="S117" i="45"/>
  <c r="AO117" i="13" s="1"/>
  <c r="R127" i="45"/>
  <c r="N127" i="13" s="1"/>
  <c r="R134" i="45"/>
  <c r="N134" i="13" s="1"/>
  <c r="S144" i="45"/>
  <c r="AO144" i="13" s="1"/>
  <c r="S147" i="45"/>
  <c r="AO147" i="13" s="1"/>
  <c r="S152" i="45"/>
  <c r="AO152" i="13" s="1"/>
  <c r="P159" i="45"/>
  <c r="S159" i="45" s="1"/>
  <c r="AO159" i="13" s="1"/>
  <c r="R159" i="45"/>
  <c r="N159" i="13" s="1"/>
  <c r="S170" i="45"/>
  <c r="AO170" i="13" s="1"/>
  <c r="S192" i="45"/>
  <c r="AO192" i="13" s="1"/>
  <c r="S201" i="45"/>
  <c r="AO201" i="13" s="1"/>
  <c r="S211" i="45"/>
  <c r="AO211" i="13" s="1"/>
  <c r="R222" i="45"/>
  <c r="N222" i="13" s="1"/>
  <c r="S229" i="45"/>
  <c r="AO229" i="13" s="1"/>
  <c r="S234" i="45"/>
  <c r="AO234" i="13" s="1"/>
  <c r="R239" i="45"/>
  <c r="N239" i="13" s="1"/>
  <c r="R250" i="45"/>
  <c r="N250" i="13" s="1"/>
  <c r="R252" i="45"/>
  <c r="N252" i="13" s="1"/>
  <c r="R257" i="45"/>
  <c r="N257" i="13" s="1"/>
  <c r="P257" i="45"/>
  <c r="S257" i="45" s="1"/>
  <c r="AO257" i="13" s="1"/>
  <c r="R289" i="45"/>
  <c r="N289" i="13" s="1"/>
  <c r="P292" i="45"/>
  <c r="S292" i="45" s="1"/>
  <c r="AO292" i="13" s="1"/>
  <c r="R337" i="45"/>
  <c r="N337" i="13" s="1"/>
  <c r="P339" i="45"/>
  <c r="S339" i="45" s="1"/>
  <c r="AO339" i="13" s="1"/>
  <c r="R339" i="45"/>
  <c r="N339" i="13" s="1"/>
  <c r="R348" i="45"/>
  <c r="N348" i="13" s="1"/>
  <c r="S351" i="45"/>
  <c r="AO351" i="13" s="1"/>
  <c r="S357" i="45"/>
  <c r="AO357" i="13" s="1"/>
  <c r="R364" i="45"/>
  <c r="N364" i="13" s="1"/>
  <c r="S367" i="45"/>
  <c r="AO367" i="13" s="1"/>
  <c r="R146" i="45"/>
  <c r="N146" i="13" s="1"/>
  <c r="R150" i="45"/>
  <c r="N150" i="13" s="1"/>
  <c r="R157" i="45"/>
  <c r="N157" i="13" s="1"/>
  <c r="AA187" i="13" s="1"/>
  <c r="AA26" i="13" s="1"/>
  <c r="R161" i="45"/>
  <c r="N161" i="13" s="1"/>
  <c r="R168" i="45"/>
  <c r="N168" i="13" s="1"/>
  <c r="S171" i="45"/>
  <c r="AO171" i="13" s="1"/>
  <c r="R177" i="45"/>
  <c r="N177" i="13" s="1"/>
  <c r="S190" i="45"/>
  <c r="AO190" i="13" s="1"/>
  <c r="R195" i="45"/>
  <c r="N195" i="13" s="1"/>
  <c r="S214" i="45"/>
  <c r="AO214" i="13" s="1"/>
  <c r="S217" i="45"/>
  <c r="AO217" i="13" s="1"/>
  <c r="S220" i="45"/>
  <c r="AO220" i="13" s="1"/>
  <c r="S221" i="45"/>
  <c r="AO221" i="13" s="1"/>
  <c r="R224" i="45"/>
  <c r="N224" i="13" s="1"/>
  <c r="R226" i="45"/>
  <c r="N226" i="13" s="1"/>
  <c r="S227" i="45"/>
  <c r="AO227" i="13" s="1"/>
  <c r="R237" i="45"/>
  <c r="N237" i="13" s="1"/>
  <c r="S254" i="45"/>
  <c r="AO254" i="13" s="1"/>
  <c r="R260" i="45"/>
  <c r="N260" i="13" s="1"/>
  <c r="R270" i="45"/>
  <c r="N270" i="13" s="1"/>
  <c r="S274" i="45"/>
  <c r="AO274" i="13" s="1"/>
  <c r="R276" i="45"/>
  <c r="N276" i="13" s="1"/>
  <c r="R281" i="45"/>
  <c r="N281" i="13" s="1"/>
  <c r="S285" i="45"/>
  <c r="AO285" i="13" s="1"/>
  <c r="R287" i="45"/>
  <c r="N287" i="13" s="1"/>
  <c r="S294" i="45"/>
  <c r="AO294" i="13" s="1"/>
  <c r="R297" i="45"/>
  <c r="N297" i="13" s="1"/>
  <c r="R309" i="45"/>
  <c r="N309" i="13" s="1"/>
  <c r="R317" i="45"/>
  <c r="N317" i="13" s="1"/>
  <c r="S320" i="45"/>
  <c r="AO320" i="13" s="1"/>
  <c r="S326" i="45"/>
  <c r="AO326" i="13" s="1"/>
  <c r="R333" i="45"/>
  <c r="N333" i="13" s="1"/>
  <c r="S336" i="45"/>
  <c r="AO336" i="13" s="1"/>
  <c r="R344" i="45"/>
  <c r="N344" i="13" s="1"/>
  <c r="S347" i="45"/>
  <c r="AO347" i="13" s="1"/>
  <c r="P350" i="45"/>
  <c r="S350" i="45" s="1"/>
  <c r="AO350" i="13" s="1"/>
  <c r="R351" i="45"/>
  <c r="N351" i="13" s="1"/>
  <c r="S353" i="45"/>
  <c r="AO353" i="13" s="1"/>
  <c r="R360" i="45"/>
  <c r="N360" i="13" s="1"/>
  <c r="S363" i="45"/>
  <c r="AO363" i="13" s="1"/>
  <c r="P366" i="45"/>
  <c r="S366" i="45" s="1"/>
  <c r="AO366" i="13" s="1"/>
  <c r="R367" i="45"/>
  <c r="N367" i="13" s="1"/>
  <c r="S369" i="45"/>
  <c r="AO369" i="13" s="1"/>
  <c r="S246" i="45"/>
  <c r="AO246" i="13" s="1"/>
  <c r="S260" i="45"/>
  <c r="AO260" i="13" s="1"/>
  <c r="R266" i="45"/>
  <c r="N266" i="13" s="1"/>
  <c r="S273" i="45"/>
  <c r="AO273" i="13" s="1"/>
  <c r="S276" i="45"/>
  <c r="AO276" i="13" s="1"/>
  <c r="S287" i="45"/>
  <c r="AO287" i="13" s="1"/>
  <c r="R293" i="45"/>
  <c r="N293" i="13" s="1"/>
  <c r="S300" i="45"/>
  <c r="AO300" i="13" s="1"/>
  <c r="S319" i="45"/>
  <c r="AO319" i="13" s="1"/>
  <c r="S335" i="45"/>
  <c r="AO335" i="13" s="1"/>
  <c r="S359" i="45"/>
  <c r="AO359" i="13" s="1"/>
  <c r="R363" i="45"/>
  <c r="N363" i="13" s="1"/>
  <c r="S365" i="45"/>
  <c r="AO365" i="13" s="1"/>
  <c r="R200" i="44"/>
  <c r="M200" i="13" s="1"/>
  <c r="P200" i="44"/>
  <c r="S200" i="44" s="1"/>
  <c r="AN200" i="13" s="1"/>
  <c r="S254" i="44"/>
  <c r="AN254" i="13" s="1"/>
  <c r="R254" i="44"/>
  <c r="M254" i="13" s="1"/>
  <c r="R71" i="44"/>
  <c r="M71" i="13" s="1"/>
  <c r="S74" i="44"/>
  <c r="AN74" i="13" s="1"/>
  <c r="R78" i="44"/>
  <c r="M78" i="13" s="1"/>
  <c r="S87" i="44"/>
  <c r="AN87" i="13" s="1"/>
  <c r="S96" i="44"/>
  <c r="AN96" i="13" s="1"/>
  <c r="S102" i="44"/>
  <c r="AN102" i="13" s="1"/>
  <c r="S106" i="44"/>
  <c r="AN106" i="13" s="1"/>
  <c r="R113" i="44"/>
  <c r="M113" i="13" s="1"/>
  <c r="P128" i="44"/>
  <c r="S128" i="44" s="1"/>
  <c r="AN128" i="13" s="1"/>
  <c r="P132" i="44"/>
  <c r="S132" i="44" s="1"/>
  <c r="AN132" i="13" s="1"/>
  <c r="P136" i="44"/>
  <c r="S136" i="44" s="1"/>
  <c r="AN136" i="13" s="1"/>
  <c r="P144" i="44"/>
  <c r="S144" i="44" s="1"/>
  <c r="AN144" i="13" s="1"/>
  <c r="P176" i="44"/>
  <c r="S176" i="44" s="1"/>
  <c r="AN176" i="13" s="1"/>
  <c r="R176" i="44"/>
  <c r="M176" i="13" s="1"/>
  <c r="R67" i="44"/>
  <c r="M67" i="13" s="1"/>
  <c r="R69" i="44"/>
  <c r="M69" i="13" s="1"/>
  <c r="S70" i="44"/>
  <c r="AN70" i="13" s="1"/>
  <c r="P71" i="44"/>
  <c r="S71" i="44" s="1"/>
  <c r="AN71" i="13" s="1"/>
  <c r="R74" i="44"/>
  <c r="M74" i="13" s="1"/>
  <c r="S79" i="44"/>
  <c r="AN79" i="13" s="1"/>
  <c r="R80" i="44"/>
  <c r="M80" i="13" s="1"/>
  <c r="R83" i="44"/>
  <c r="M83" i="13" s="1"/>
  <c r="R96" i="44"/>
  <c r="M96" i="13" s="1"/>
  <c r="P113" i="44"/>
  <c r="S113" i="44" s="1"/>
  <c r="AN113" i="13" s="1"/>
  <c r="S115" i="44"/>
  <c r="AN115" i="13" s="1"/>
  <c r="S122" i="44"/>
  <c r="AN122" i="13" s="1"/>
  <c r="S125" i="44"/>
  <c r="AN125" i="13" s="1"/>
  <c r="R126" i="44"/>
  <c r="M126" i="13" s="1"/>
  <c r="R130" i="44"/>
  <c r="M130" i="13" s="1"/>
  <c r="R134" i="44"/>
  <c r="M134" i="13" s="1"/>
  <c r="R138" i="44"/>
  <c r="M138" i="13" s="1"/>
  <c r="R142" i="44"/>
  <c r="M142" i="13" s="1"/>
  <c r="P149" i="44"/>
  <c r="S149" i="44" s="1"/>
  <c r="AN149" i="13" s="1"/>
  <c r="R149" i="44"/>
  <c r="M149" i="13" s="1"/>
  <c r="S152" i="44"/>
  <c r="AN152" i="13" s="1"/>
  <c r="S157" i="44"/>
  <c r="AN157" i="13" s="1"/>
  <c r="S159" i="44"/>
  <c r="AN159" i="13" s="1"/>
  <c r="P229" i="44"/>
  <c r="S229" i="44" s="1"/>
  <c r="AN229" i="13" s="1"/>
  <c r="R229" i="44"/>
  <c r="M229" i="13" s="1"/>
  <c r="P248" i="44"/>
  <c r="S248" i="44" s="1"/>
  <c r="AN248" i="13" s="1"/>
  <c r="R248" i="44"/>
  <c r="M248" i="13" s="1"/>
  <c r="S280" i="44"/>
  <c r="AN280" i="13" s="1"/>
  <c r="R280" i="44"/>
  <c r="M280" i="13" s="1"/>
  <c r="R325" i="44"/>
  <c r="M325" i="13" s="1"/>
  <c r="P325" i="44"/>
  <c r="S325" i="44" s="1"/>
  <c r="AN325" i="13" s="1"/>
  <c r="P365" i="44"/>
  <c r="S365" i="44" s="1"/>
  <c r="AN365" i="13" s="1"/>
  <c r="R365" i="44"/>
  <c r="M365" i="13" s="1"/>
  <c r="S123" i="44"/>
  <c r="AN123" i="13" s="1"/>
  <c r="P153" i="44"/>
  <c r="S153" i="44" s="1"/>
  <c r="AN153" i="13" s="1"/>
  <c r="R153" i="44"/>
  <c r="M153" i="13" s="1"/>
  <c r="P160" i="44"/>
  <c r="S160" i="44" s="1"/>
  <c r="AN160" i="13" s="1"/>
  <c r="R160" i="44"/>
  <c r="M160" i="13" s="1"/>
  <c r="P187" i="44"/>
  <c r="S187" i="44" s="1"/>
  <c r="AN187" i="13" s="1"/>
  <c r="R187" i="44"/>
  <c r="M187" i="13" s="1"/>
  <c r="P338" i="44"/>
  <c r="S338" i="44" s="1"/>
  <c r="AN338" i="13" s="1"/>
  <c r="R338" i="44"/>
  <c r="M338" i="13" s="1"/>
  <c r="R352" i="44"/>
  <c r="M352" i="13" s="1"/>
  <c r="P352" i="44"/>
  <c r="S352" i="44" s="1"/>
  <c r="AN352" i="13" s="1"/>
  <c r="R64" i="44"/>
  <c r="M64" i="13" s="1"/>
  <c r="R68" i="44"/>
  <c r="M68" i="13" s="1"/>
  <c r="P75" i="44"/>
  <c r="S75" i="44" s="1"/>
  <c r="AN75" i="13" s="1"/>
  <c r="R84" i="44"/>
  <c r="M84" i="13" s="1"/>
  <c r="S91" i="44"/>
  <c r="AN91" i="13" s="1"/>
  <c r="S110" i="44"/>
  <c r="AN110" i="13" s="1"/>
  <c r="R114" i="44"/>
  <c r="M114" i="13" s="1"/>
  <c r="P117" i="44"/>
  <c r="S117" i="44" s="1"/>
  <c r="AN117" i="13" s="1"/>
  <c r="P140" i="44"/>
  <c r="S140" i="44" s="1"/>
  <c r="AN140" i="13" s="1"/>
  <c r="R208" i="44"/>
  <c r="M208" i="13" s="1"/>
  <c r="R249" i="44"/>
  <c r="M249" i="13" s="1"/>
  <c r="P249" i="44"/>
  <c r="S249" i="44" s="1"/>
  <c r="AN249" i="13" s="1"/>
  <c r="R291" i="44"/>
  <c r="M291" i="13" s="1"/>
  <c r="P291" i="44"/>
  <c r="S291" i="44" s="1"/>
  <c r="AN291" i="13" s="1"/>
  <c r="R295" i="44"/>
  <c r="M295" i="13" s="1"/>
  <c r="P295" i="44"/>
  <c r="S295" i="44" s="1"/>
  <c r="AN295" i="13" s="1"/>
  <c r="R299" i="44"/>
  <c r="M299" i="13" s="1"/>
  <c r="P299" i="44"/>
  <c r="S299" i="44" s="1"/>
  <c r="AN299" i="13" s="1"/>
  <c r="P349" i="44"/>
  <c r="S349" i="44" s="1"/>
  <c r="AN349" i="13" s="1"/>
  <c r="R349" i="44"/>
  <c r="M349" i="13" s="1"/>
  <c r="R368" i="44"/>
  <c r="M368" i="13" s="1"/>
  <c r="P368" i="44"/>
  <c r="S368" i="44" s="1"/>
  <c r="AN368" i="13" s="1"/>
  <c r="R65" i="44"/>
  <c r="M65" i="13" s="1"/>
  <c r="S73" i="44"/>
  <c r="AN73" i="13" s="1"/>
  <c r="R81" i="44"/>
  <c r="M81" i="13" s="1"/>
  <c r="S86" i="44"/>
  <c r="AN86" i="13" s="1"/>
  <c r="S90" i="44"/>
  <c r="AN90" i="13" s="1"/>
  <c r="S94" i="44"/>
  <c r="AN94" i="13" s="1"/>
  <c r="S101" i="44"/>
  <c r="AN101" i="13" s="1"/>
  <c r="S105" i="44"/>
  <c r="AN105" i="13" s="1"/>
  <c r="S109" i="44"/>
  <c r="AN109" i="13" s="1"/>
  <c r="S146" i="44"/>
  <c r="AN146" i="13" s="1"/>
  <c r="S154" i="44"/>
  <c r="AN154" i="13" s="1"/>
  <c r="R163" i="44"/>
  <c r="M163" i="13" s="1"/>
  <c r="P163" i="44"/>
  <c r="S163" i="44" s="1"/>
  <c r="AN163" i="13" s="1"/>
  <c r="R188" i="44"/>
  <c r="M188" i="13" s="1"/>
  <c r="P188" i="44"/>
  <c r="S188" i="44" s="1"/>
  <c r="AN188" i="13" s="1"/>
  <c r="R192" i="44"/>
  <c r="M192" i="13" s="1"/>
  <c r="P192" i="44"/>
  <c r="S192" i="44" s="1"/>
  <c r="AN192" i="13" s="1"/>
  <c r="R205" i="44"/>
  <c r="M205" i="13" s="1"/>
  <c r="P205" i="44"/>
  <c r="P210" i="44"/>
  <c r="S210" i="44" s="1"/>
  <c r="AN210" i="13" s="1"/>
  <c r="R210" i="44"/>
  <c r="M210" i="13" s="1"/>
  <c r="P214" i="44"/>
  <c r="S214" i="44" s="1"/>
  <c r="AN214" i="13" s="1"/>
  <c r="R214" i="44"/>
  <c r="M214" i="13" s="1"/>
  <c r="P245" i="44"/>
  <c r="S245" i="44" s="1"/>
  <c r="AN245" i="13" s="1"/>
  <c r="R245" i="44"/>
  <c r="M245" i="13" s="1"/>
  <c r="S253" i="44"/>
  <c r="AN253" i="13" s="1"/>
  <c r="R292" i="44"/>
  <c r="M292" i="13" s="1"/>
  <c r="P292" i="44"/>
  <c r="S292" i="44" s="1"/>
  <c r="AN292" i="13" s="1"/>
  <c r="R296" i="44"/>
  <c r="M296" i="13" s="1"/>
  <c r="P296" i="44"/>
  <c r="S296" i="44" s="1"/>
  <c r="AN296" i="13" s="1"/>
  <c r="R300" i="44"/>
  <c r="M300" i="13" s="1"/>
  <c r="P300" i="44"/>
  <c r="P322" i="44"/>
  <c r="S322" i="44" s="1"/>
  <c r="AN322" i="13" s="1"/>
  <c r="R322" i="44"/>
  <c r="M322" i="13" s="1"/>
  <c r="R146" i="44"/>
  <c r="M146" i="13" s="1"/>
  <c r="R150" i="44"/>
  <c r="M150" i="13" s="1"/>
  <c r="R154" i="44"/>
  <c r="M154" i="13" s="1"/>
  <c r="R159" i="44"/>
  <c r="M159" i="13" s="1"/>
  <c r="S165" i="44"/>
  <c r="AN165" i="13" s="1"/>
  <c r="S172" i="44"/>
  <c r="AN172" i="13" s="1"/>
  <c r="R175" i="44"/>
  <c r="M175" i="13" s="1"/>
  <c r="S181" i="44"/>
  <c r="AN181" i="13" s="1"/>
  <c r="R190" i="44"/>
  <c r="M190" i="13" s="1"/>
  <c r="S191" i="44"/>
  <c r="AN191" i="13" s="1"/>
  <c r="R194" i="44"/>
  <c r="M194" i="13" s="1"/>
  <c r="S195" i="44"/>
  <c r="AN195" i="13" s="1"/>
  <c r="R202" i="44"/>
  <c r="M202" i="13" s="1"/>
  <c r="S212" i="44"/>
  <c r="AN212" i="13" s="1"/>
  <c r="R220" i="44"/>
  <c r="M220" i="13" s="1"/>
  <c r="S221" i="44"/>
  <c r="AN221" i="13" s="1"/>
  <c r="R224" i="44"/>
  <c r="M224" i="13" s="1"/>
  <c r="S225" i="44"/>
  <c r="AN225" i="13" s="1"/>
  <c r="S234" i="44"/>
  <c r="AN234" i="13" s="1"/>
  <c r="R240" i="44"/>
  <c r="M240" i="13" s="1"/>
  <c r="S241" i="44"/>
  <c r="AN241" i="13" s="1"/>
  <c r="S257" i="44"/>
  <c r="AN257" i="13" s="1"/>
  <c r="S261" i="44"/>
  <c r="AN261" i="13" s="1"/>
  <c r="S265" i="44"/>
  <c r="AN265" i="13" s="1"/>
  <c r="S269" i="44"/>
  <c r="AN269" i="13" s="1"/>
  <c r="S273" i="44"/>
  <c r="AN273" i="13" s="1"/>
  <c r="S277" i="44"/>
  <c r="AN277" i="13" s="1"/>
  <c r="S284" i="44"/>
  <c r="AN284" i="13" s="1"/>
  <c r="S307" i="44"/>
  <c r="AN307" i="13" s="1"/>
  <c r="S318" i="44"/>
  <c r="AN318" i="13" s="1"/>
  <c r="R321" i="44"/>
  <c r="M321" i="13" s="1"/>
  <c r="S327" i="44"/>
  <c r="AN327" i="13" s="1"/>
  <c r="S334" i="44"/>
  <c r="AN334" i="13" s="1"/>
  <c r="R337" i="44"/>
  <c r="M337" i="13" s="1"/>
  <c r="S341" i="44"/>
  <c r="AN341" i="13" s="1"/>
  <c r="S345" i="44"/>
  <c r="AN345" i="13" s="1"/>
  <c r="R348" i="44"/>
  <c r="M348" i="13" s="1"/>
  <c r="S354" i="44"/>
  <c r="AN354" i="13" s="1"/>
  <c r="S361" i="44"/>
  <c r="AN361" i="13" s="1"/>
  <c r="R364" i="44"/>
  <c r="M364" i="13" s="1"/>
  <c r="S175" i="44"/>
  <c r="AN175" i="13" s="1"/>
  <c r="S177" i="44"/>
  <c r="AN177" i="13" s="1"/>
  <c r="S199" i="44"/>
  <c r="AN199" i="13" s="1"/>
  <c r="S208" i="44"/>
  <c r="AN208" i="13" s="1"/>
  <c r="S228" i="44"/>
  <c r="AN228" i="13" s="1"/>
  <c r="S230" i="44"/>
  <c r="AN230" i="13" s="1"/>
  <c r="S244" i="44"/>
  <c r="AN244" i="13" s="1"/>
  <c r="S246" i="44"/>
  <c r="AN246" i="13" s="1"/>
  <c r="S304" i="44"/>
  <c r="AN304" i="13" s="1"/>
  <c r="S321" i="44"/>
  <c r="AN321" i="13" s="1"/>
  <c r="S323" i="44"/>
  <c r="AN323" i="13" s="1"/>
  <c r="S337" i="44"/>
  <c r="AN337" i="13" s="1"/>
  <c r="S348" i="44"/>
  <c r="AN348" i="13" s="1"/>
  <c r="S350" i="44"/>
  <c r="AN350" i="13" s="1"/>
  <c r="S364" i="44"/>
  <c r="AN364" i="13" s="1"/>
  <c r="S366" i="44"/>
  <c r="AN366" i="13" s="1"/>
  <c r="R152" i="44"/>
  <c r="M152" i="13" s="1"/>
  <c r="S156" i="44"/>
  <c r="AN156" i="13" s="1"/>
  <c r="S164" i="44"/>
  <c r="AN164" i="13" s="1"/>
  <c r="R167" i="44"/>
  <c r="M167" i="13" s="1"/>
  <c r="R168" i="44"/>
  <c r="M168" i="13" s="1"/>
  <c r="P171" i="44"/>
  <c r="S171" i="44" s="1"/>
  <c r="AN171" i="13" s="1"/>
  <c r="S173" i="44"/>
  <c r="AN173" i="13" s="1"/>
  <c r="R179" i="44"/>
  <c r="M179" i="13" s="1"/>
  <c r="S180" i="44"/>
  <c r="AN180" i="13" s="1"/>
  <c r="R184" i="44"/>
  <c r="M184" i="13" s="1"/>
  <c r="R186" i="44"/>
  <c r="M186" i="13" s="1"/>
  <c r="S205" i="44"/>
  <c r="AN205" i="13" s="1"/>
  <c r="R213" i="44"/>
  <c r="M213" i="13" s="1"/>
  <c r="S219" i="44"/>
  <c r="AN219" i="13" s="1"/>
  <c r="S226" i="44"/>
  <c r="AN226" i="13" s="1"/>
  <c r="R232" i="44"/>
  <c r="M232" i="13" s="1"/>
  <c r="S233" i="44"/>
  <c r="AN233" i="13" s="1"/>
  <c r="R237" i="44"/>
  <c r="M237" i="13" s="1"/>
  <c r="S242" i="44"/>
  <c r="AN242" i="13" s="1"/>
  <c r="R289" i="44"/>
  <c r="M289" i="13" s="1"/>
  <c r="S300" i="44"/>
  <c r="AN300" i="13" s="1"/>
  <c r="R303" i="44"/>
  <c r="M303" i="13" s="1"/>
  <c r="P306" i="44"/>
  <c r="S306" i="44" s="1"/>
  <c r="AN306" i="13" s="1"/>
  <c r="R310" i="44"/>
  <c r="M310" i="13" s="1"/>
  <c r="R313" i="44"/>
  <c r="M313" i="13" s="1"/>
  <c r="R314" i="44"/>
  <c r="M314" i="13" s="1"/>
  <c r="P317" i="44"/>
  <c r="S317" i="44" s="1"/>
  <c r="AN317" i="13" s="1"/>
  <c r="S319" i="44"/>
  <c r="AN319" i="13" s="1"/>
  <c r="S326" i="44"/>
  <c r="AN326" i="13" s="1"/>
  <c r="R329" i="44"/>
  <c r="M329" i="13" s="1"/>
  <c r="R330" i="44"/>
  <c r="M330" i="13" s="1"/>
  <c r="P333" i="44"/>
  <c r="S333" i="44" s="1"/>
  <c r="AN333" i="13" s="1"/>
  <c r="S335" i="44"/>
  <c r="AN335" i="13" s="1"/>
  <c r="P340" i="44"/>
  <c r="S340" i="44" s="1"/>
  <c r="AN340" i="13" s="1"/>
  <c r="S342" i="44"/>
  <c r="AN342" i="13" s="1"/>
  <c r="P344" i="44"/>
  <c r="S344" i="44" s="1"/>
  <c r="AN344" i="13" s="1"/>
  <c r="S346" i="44"/>
  <c r="AN346" i="13" s="1"/>
  <c r="S353" i="44"/>
  <c r="AN353" i="13" s="1"/>
  <c r="R356" i="44"/>
  <c r="M356" i="13" s="1"/>
  <c r="R357" i="44"/>
  <c r="M357" i="13" s="1"/>
  <c r="P360" i="44"/>
  <c r="S360" i="44" s="1"/>
  <c r="AN360" i="13" s="1"/>
  <c r="S362" i="44"/>
  <c r="AN362" i="13" s="1"/>
  <c r="R9" i="44"/>
  <c r="M9" i="13" s="1"/>
  <c r="S19" i="44"/>
  <c r="AN19" i="13" s="1"/>
  <c r="S29" i="44"/>
  <c r="AN29" i="13" s="1"/>
  <c r="R60" i="44"/>
  <c r="M60" i="13" s="1"/>
  <c r="R5" i="44"/>
  <c r="M5" i="13" s="1"/>
  <c r="R7" i="44"/>
  <c r="M7" i="13" s="1"/>
  <c r="P9" i="44"/>
  <c r="S9" i="44" s="1"/>
  <c r="AN9" i="13" s="1"/>
  <c r="R12" i="44"/>
  <c r="M12" i="13" s="1"/>
  <c r="R16" i="44"/>
  <c r="M16" i="13" s="1"/>
  <c r="R19" i="44"/>
  <c r="M19" i="13" s="1"/>
  <c r="S21" i="44"/>
  <c r="AN21" i="13" s="1"/>
  <c r="R25" i="44"/>
  <c r="M25" i="13" s="1"/>
  <c r="S32" i="44"/>
  <c r="AN32" i="13" s="1"/>
  <c r="R35" i="44"/>
  <c r="M35" i="13" s="1"/>
  <c r="R43" i="44"/>
  <c r="M43" i="13" s="1"/>
  <c r="R47" i="44"/>
  <c r="M47" i="13" s="1"/>
  <c r="S52" i="44"/>
  <c r="AN52" i="13" s="1"/>
  <c r="R53" i="44"/>
  <c r="M53" i="13" s="1"/>
  <c r="R56" i="44"/>
  <c r="M56" i="13" s="1"/>
  <c r="S59" i="44"/>
  <c r="AN59" i="13" s="1"/>
  <c r="P60" i="44"/>
  <c r="S60" i="44" s="1"/>
  <c r="AN60" i="13" s="1"/>
  <c r="R63" i="44"/>
  <c r="M63" i="13" s="1"/>
  <c r="R8" i="44"/>
  <c r="M8" i="13" s="1"/>
  <c r="S36" i="44"/>
  <c r="AN36" i="13" s="1"/>
  <c r="R39" i="44"/>
  <c r="M39" i="13" s="1"/>
  <c r="S43" i="44"/>
  <c r="AN43" i="13" s="1"/>
  <c r="S47" i="44"/>
  <c r="AN47" i="13" s="1"/>
  <c r="P48" i="44"/>
  <c r="R51" i="44"/>
  <c r="M51" i="13" s="1"/>
  <c r="R57" i="44"/>
  <c r="M57" i="13" s="1"/>
  <c r="S63" i="44"/>
  <c r="AN63" i="13" s="1"/>
  <c r="S5" i="44"/>
  <c r="AN5" i="13" s="1"/>
  <c r="S7" i="44"/>
  <c r="AN7" i="13" s="1"/>
  <c r="R11" i="44"/>
  <c r="M11" i="13" s="1"/>
  <c r="S13" i="44"/>
  <c r="AN13" i="13" s="1"/>
  <c r="R15" i="44"/>
  <c r="M15" i="13" s="1"/>
  <c r="S17" i="44"/>
  <c r="AN17" i="13" s="1"/>
  <c r="S20" i="44"/>
  <c r="AN20" i="13" s="1"/>
  <c r="R23" i="44"/>
  <c r="M23" i="13" s="1"/>
  <c r="P25" i="44"/>
  <c r="S25" i="44" s="1"/>
  <c r="AN25" i="13" s="1"/>
  <c r="R27" i="44"/>
  <c r="M27" i="13" s="1"/>
  <c r="S28" i="44"/>
  <c r="AN28" i="13" s="1"/>
  <c r="R32" i="44"/>
  <c r="M32" i="13" s="1"/>
  <c r="S48" i="44"/>
  <c r="AN48" i="13" s="1"/>
  <c r="R52" i="44"/>
  <c r="M52" i="13" s="1"/>
  <c r="R54" i="44"/>
  <c r="M54" i="13" s="1"/>
  <c r="S55" i="44"/>
  <c r="AN55" i="13" s="1"/>
  <c r="P56" i="44"/>
  <c r="S56" i="44" s="1"/>
  <c r="AN56" i="13" s="1"/>
  <c r="R59" i="44"/>
  <c r="M59" i="13" s="1"/>
  <c r="R20" i="43"/>
  <c r="L20" i="13" s="1"/>
  <c r="P20" i="43"/>
  <c r="S20" i="43" s="1"/>
  <c r="AM20" i="13" s="1"/>
  <c r="R24" i="43"/>
  <c r="L24" i="13" s="1"/>
  <c r="P24" i="43"/>
  <c r="S24" i="43" s="1"/>
  <c r="AM24" i="13" s="1"/>
  <c r="R39" i="43"/>
  <c r="L39" i="13" s="1"/>
  <c r="P39" i="43"/>
  <c r="S39" i="43" s="1"/>
  <c r="AM39" i="13" s="1"/>
  <c r="R52" i="43"/>
  <c r="L52" i="13" s="1"/>
  <c r="P52" i="43"/>
  <c r="S52" i="43" s="1"/>
  <c r="AM52" i="13" s="1"/>
  <c r="R78" i="43"/>
  <c r="L78" i="13" s="1"/>
  <c r="P78" i="43"/>
  <c r="S78" i="43" s="1"/>
  <c r="AM78" i="13" s="1"/>
  <c r="R90" i="43"/>
  <c r="L90" i="13" s="1"/>
  <c r="P90" i="43"/>
  <c r="S90" i="43" s="1"/>
  <c r="AM90" i="13" s="1"/>
  <c r="R113" i="43"/>
  <c r="L113" i="13" s="1"/>
  <c r="P113" i="43"/>
  <c r="S113" i="43" s="1"/>
  <c r="AM113" i="13" s="1"/>
  <c r="R128" i="43"/>
  <c r="L128" i="13" s="1"/>
  <c r="P128" i="43"/>
  <c r="S128" i="43" s="1"/>
  <c r="AM128" i="13" s="1"/>
  <c r="P151" i="43"/>
  <c r="S151" i="43" s="1"/>
  <c r="AM151" i="13" s="1"/>
  <c r="R151" i="43"/>
  <c r="L151" i="13" s="1"/>
  <c r="R159" i="43"/>
  <c r="L159" i="13" s="1"/>
  <c r="P159" i="43"/>
  <c r="S159" i="43" s="1"/>
  <c r="AM159" i="13" s="1"/>
  <c r="R230" i="43"/>
  <c r="L230" i="13" s="1"/>
  <c r="P230" i="43"/>
  <c r="S230" i="43" s="1"/>
  <c r="AM230" i="13" s="1"/>
  <c r="R234" i="43"/>
  <c r="L234" i="13" s="1"/>
  <c r="P234" i="43"/>
  <c r="S234" i="43" s="1"/>
  <c r="AM234" i="13" s="1"/>
  <c r="P315" i="43"/>
  <c r="S315" i="43" s="1"/>
  <c r="AM315" i="13" s="1"/>
  <c r="R315" i="43"/>
  <c r="L315" i="13" s="1"/>
  <c r="R322" i="43"/>
  <c r="L322" i="13" s="1"/>
  <c r="P322" i="43"/>
  <c r="S322" i="43" s="1"/>
  <c r="AM322" i="13" s="1"/>
  <c r="R329" i="43"/>
  <c r="L329" i="13" s="1"/>
  <c r="P329" i="43"/>
  <c r="S329" i="43" s="1"/>
  <c r="AM329" i="13" s="1"/>
  <c r="R352" i="43"/>
  <c r="L352" i="13" s="1"/>
  <c r="P352" i="43"/>
  <c r="S352" i="43" s="1"/>
  <c r="AM352" i="13" s="1"/>
  <c r="R9" i="43"/>
  <c r="L9" i="13" s="1"/>
  <c r="P56" i="43"/>
  <c r="S56" i="43" s="1"/>
  <c r="AM56" i="13" s="1"/>
  <c r="S71" i="43"/>
  <c r="AM71" i="13" s="1"/>
  <c r="S123" i="43"/>
  <c r="AM123" i="13" s="1"/>
  <c r="R21" i="43"/>
  <c r="L21" i="13" s="1"/>
  <c r="P21" i="43"/>
  <c r="S21" i="43" s="1"/>
  <c r="AM21" i="13" s="1"/>
  <c r="P28" i="43"/>
  <c r="S28" i="43" s="1"/>
  <c r="AM28" i="13" s="1"/>
  <c r="R31" i="43"/>
  <c r="L31" i="13" s="1"/>
  <c r="S36" i="43"/>
  <c r="AM36" i="13" s="1"/>
  <c r="P43" i="43"/>
  <c r="S43" i="43" s="1"/>
  <c r="AM43" i="13" s="1"/>
  <c r="R46" i="43"/>
  <c r="L46" i="13" s="1"/>
  <c r="S53" i="43"/>
  <c r="AM53" i="13" s="1"/>
  <c r="R55" i="43"/>
  <c r="L55" i="13" s="1"/>
  <c r="P55" i="43"/>
  <c r="S55" i="43" s="1"/>
  <c r="AM55" i="13" s="1"/>
  <c r="R75" i="43"/>
  <c r="L75" i="13" s="1"/>
  <c r="P75" i="43"/>
  <c r="S75" i="43" s="1"/>
  <c r="AM75" i="13" s="1"/>
  <c r="R79" i="43"/>
  <c r="L79" i="13" s="1"/>
  <c r="P79" i="43"/>
  <c r="S79" i="43" s="1"/>
  <c r="AM79" i="13" s="1"/>
  <c r="P120" i="43"/>
  <c r="S120" i="43" s="1"/>
  <c r="AM120" i="13" s="1"/>
  <c r="R120" i="43"/>
  <c r="L120" i="13" s="1"/>
  <c r="R136" i="43"/>
  <c r="L136" i="13" s="1"/>
  <c r="P136" i="43"/>
  <c r="S136" i="43" s="1"/>
  <c r="AM136" i="13" s="1"/>
  <c r="S142" i="43"/>
  <c r="AM142" i="13" s="1"/>
  <c r="R22" i="43"/>
  <c r="L22" i="13" s="1"/>
  <c r="P25" i="43"/>
  <c r="S25" i="43" s="1"/>
  <c r="AM25" i="13" s="1"/>
  <c r="S33" i="43"/>
  <c r="AM33" i="13" s="1"/>
  <c r="P40" i="43"/>
  <c r="S40" i="43" s="1"/>
  <c r="AM40" i="13" s="1"/>
  <c r="S48" i="43"/>
  <c r="AM48" i="13" s="1"/>
  <c r="R76" i="43"/>
  <c r="L76" i="13" s="1"/>
  <c r="R84" i="43"/>
  <c r="L84" i="13" s="1"/>
  <c r="S109" i="43"/>
  <c r="AM109" i="13" s="1"/>
  <c r="P124" i="43"/>
  <c r="S124" i="43" s="1"/>
  <c r="AM124" i="13" s="1"/>
  <c r="R124" i="43"/>
  <c r="L124" i="13" s="1"/>
  <c r="S85" i="43"/>
  <c r="AM85" i="13" s="1"/>
  <c r="S89" i="43"/>
  <c r="AM89" i="13" s="1"/>
  <c r="S94" i="43"/>
  <c r="AM94" i="13" s="1"/>
  <c r="S96" i="43"/>
  <c r="AM96" i="13" s="1"/>
  <c r="R97" i="43"/>
  <c r="L97" i="13" s="1"/>
  <c r="S101" i="43"/>
  <c r="AM101" i="13" s="1"/>
  <c r="R105" i="43"/>
  <c r="L105" i="13" s="1"/>
  <c r="S112" i="43"/>
  <c r="AM112" i="13" s="1"/>
  <c r="S116" i="43"/>
  <c r="AM116" i="13" s="1"/>
  <c r="S127" i="43"/>
  <c r="AM127" i="13" s="1"/>
  <c r="S135" i="43"/>
  <c r="AM135" i="13" s="1"/>
  <c r="S139" i="43"/>
  <c r="AM139" i="13" s="1"/>
  <c r="R167" i="43"/>
  <c r="L167" i="13" s="1"/>
  <c r="P167" i="43"/>
  <c r="S167" i="43" s="1"/>
  <c r="AM167" i="13" s="1"/>
  <c r="P174" i="43"/>
  <c r="S174" i="43" s="1"/>
  <c r="AM174" i="13" s="1"/>
  <c r="R174" i="43"/>
  <c r="L174" i="13" s="1"/>
  <c r="P189" i="43"/>
  <c r="S189" i="43" s="1"/>
  <c r="AM189" i="13" s="1"/>
  <c r="R189" i="43"/>
  <c r="L189" i="13" s="1"/>
  <c r="R345" i="43"/>
  <c r="L345" i="13" s="1"/>
  <c r="P345" i="43"/>
  <c r="S345" i="43" s="1"/>
  <c r="AM345" i="13" s="1"/>
  <c r="R8" i="43"/>
  <c r="L8" i="13" s="1"/>
  <c r="R11" i="43"/>
  <c r="L11" i="13" s="1"/>
  <c r="R13" i="43"/>
  <c r="L13" i="13" s="1"/>
  <c r="R15" i="43"/>
  <c r="L15" i="13" s="1"/>
  <c r="R17" i="43"/>
  <c r="L17" i="13" s="1"/>
  <c r="R19" i="43"/>
  <c r="L19" i="13" s="1"/>
  <c r="R27" i="43"/>
  <c r="L27" i="13" s="1"/>
  <c r="S34" i="43"/>
  <c r="AM34" i="13" s="1"/>
  <c r="R38" i="43"/>
  <c r="L38" i="13" s="1"/>
  <c r="R42" i="43"/>
  <c r="L42" i="13" s="1"/>
  <c r="S49" i="43"/>
  <c r="AM49" i="13" s="1"/>
  <c r="R51" i="43"/>
  <c r="L51" i="13" s="1"/>
  <c r="R58" i="43"/>
  <c r="L58" i="13" s="1"/>
  <c r="S64" i="43"/>
  <c r="AM64" i="13" s="1"/>
  <c r="S72" i="43"/>
  <c r="AM72" i="13" s="1"/>
  <c r="R74" i="43"/>
  <c r="L74" i="13" s="1"/>
  <c r="S83" i="43"/>
  <c r="AM83" i="13" s="1"/>
  <c r="P84" i="43"/>
  <c r="S84" i="43" s="1"/>
  <c r="AM84" i="13" s="1"/>
  <c r="S86" i="43"/>
  <c r="AM86" i="13" s="1"/>
  <c r="S87" i="43"/>
  <c r="AM87" i="13" s="1"/>
  <c r="R89" i="43"/>
  <c r="L89" i="13" s="1"/>
  <c r="R96" i="43"/>
  <c r="L96" i="13" s="1"/>
  <c r="P97" i="43"/>
  <c r="S97" i="43" s="1"/>
  <c r="AM97" i="13" s="1"/>
  <c r="S104" i="43"/>
  <c r="AM104" i="13" s="1"/>
  <c r="P105" i="43"/>
  <c r="S105" i="43" s="1"/>
  <c r="AM105" i="13" s="1"/>
  <c r="S108" i="43"/>
  <c r="AM108" i="13" s="1"/>
  <c r="R112" i="43"/>
  <c r="L112" i="13" s="1"/>
  <c r="R116" i="43"/>
  <c r="L116" i="13" s="1"/>
  <c r="R127" i="43"/>
  <c r="L127" i="13" s="1"/>
  <c r="S131" i="43"/>
  <c r="AM131" i="13" s="1"/>
  <c r="R135" i="43"/>
  <c r="L135" i="13" s="1"/>
  <c r="R139" i="43"/>
  <c r="L139" i="13" s="1"/>
  <c r="P155" i="43"/>
  <c r="S155" i="43" s="1"/>
  <c r="AM155" i="13" s="1"/>
  <c r="R155" i="43"/>
  <c r="L155" i="13" s="1"/>
  <c r="S216" i="43"/>
  <c r="AM216" i="13" s="1"/>
  <c r="R237" i="43"/>
  <c r="L237" i="13" s="1"/>
  <c r="P237" i="43"/>
  <c r="S237" i="43" s="1"/>
  <c r="AM237" i="13" s="1"/>
  <c r="S249" i="43"/>
  <c r="AM249" i="13" s="1"/>
  <c r="S261" i="43"/>
  <c r="AM261" i="13" s="1"/>
  <c r="R314" i="43"/>
  <c r="L314" i="13" s="1"/>
  <c r="P314" i="43"/>
  <c r="S314" i="43" s="1"/>
  <c r="AM314" i="13" s="1"/>
  <c r="R325" i="43"/>
  <c r="L325" i="13" s="1"/>
  <c r="P325" i="43"/>
  <c r="S325" i="43" s="1"/>
  <c r="AM325" i="13" s="1"/>
  <c r="R349" i="43"/>
  <c r="L349" i="13" s="1"/>
  <c r="P349" i="43"/>
  <c r="S349" i="43" s="1"/>
  <c r="AM349" i="13" s="1"/>
  <c r="R356" i="43"/>
  <c r="L356" i="13" s="1"/>
  <c r="P356" i="43"/>
  <c r="S356" i="43" s="1"/>
  <c r="AM356" i="13" s="1"/>
  <c r="R5" i="43"/>
  <c r="L5" i="13" s="1"/>
  <c r="R7" i="43"/>
  <c r="L7" i="13" s="1"/>
  <c r="P19" i="43"/>
  <c r="S19" i="43" s="1"/>
  <c r="AM19" i="13" s="1"/>
  <c r="R23" i="43"/>
  <c r="L23" i="13" s="1"/>
  <c r="R26" i="43"/>
  <c r="L26" i="13" s="1"/>
  <c r="S30" i="43"/>
  <c r="AM30" i="13" s="1"/>
  <c r="R32" i="43"/>
  <c r="L32" i="13" s="1"/>
  <c r="S37" i="43"/>
  <c r="AM37" i="13" s="1"/>
  <c r="R41" i="43"/>
  <c r="L41" i="13" s="1"/>
  <c r="S45" i="43"/>
  <c r="AM45" i="13" s="1"/>
  <c r="R47" i="43"/>
  <c r="L47" i="13" s="1"/>
  <c r="P51" i="43"/>
  <c r="S51" i="43" s="1"/>
  <c r="AM51" i="13" s="1"/>
  <c r="R54" i="43"/>
  <c r="L54" i="13" s="1"/>
  <c r="R57" i="43"/>
  <c r="L57" i="13" s="1"/>
  <c r="S61" i="43"/>
  <c r="AM61" i="13" s="1"/>
  <c r="R63" i="43"/>
  <c r="L63" i="13" s="1"/>
  <c r="S68" i="43"/>
  <c r="AM68" i="13" s="1"/>
  <c r="R70" i="43"/>
  <c r="L70" i="13" s="1"/>
  <c r="P74" i="43"/>
  <c r="S74" i="43" s="1"/>
  <c r="AM74" i="13" s="1"/>
  <c r="R77" i="43"/>
  <c r="L77" i="13" s="1"/>
  <c r="S80" i="43"/>
  <c r="AM80" i="13" s="1"/>
  <c r="R82" i="43"/>
  <c r="L82" i="13" s="1"/>
  <c r="R83" i="43"/>
  <c r="L83" i="13" s="1"/>
  <c r="R87" i="43"/>
  <c r="L87" i="13" s="1"/>
  <c r="S91" i="43"/>
  <c r="AM91" i="13" s="1"/>
  <c r="R99" i="43"/>
  <c r="L99" i="13" s="1"/>
  <c r="S100" i="43"/>
  <c r="AM100" i="13" s="1"/>
  <c r="R104" i="43"/>
  <c r="L104" i="13" s="1"/>
  <c r="R108" i="43"/>
  <c r="L108" i="13" s="1"/>
  <c r="S117" i="43"/>
  <c r="AM117" i="13" s="1"/>
  <c r="R121" i="43"/>
  <c r="L121" i="13" s="1"/>
  <c r="R131" i="43"/>
  <c r="L131" i="13" s="1"/>
  <c r="S140" i="43"/>
  <c r="AM140" i="13" s="1"/>
  <c r="R144" i="43"/>
  <c r="L144" i="13" s="1"/>
  <c r="P144" i="43"/>
  <c r="S144" i="43" s="1"/>
  <c r="AM144" i="13" s="1"/>
  <c r="P178" i="43"/>
  <c r="S178" i="43" s="1"/>
  <c r="AM178" i="13" s="1"/>
  <c r="R178" i="43"/>
  <c r="L178" i="13" s="1"/>
  <c r="P256" i="43"/>
  <c r="S256" i="43" s="1"/>
  <c r="AM256" i="13" s="1"/>
  <c r="R256" i="43"/>
  <c r="L256" i="13" s="1"/>
  <c r="S265" i="43"/>
  <c r="AM265" i="13" s="1"/>
  <c r="R272" i="43"/>
  <c r="L272" i="13" s="1"/>
  <c r="P272" i="43"/>
  <c r="S272" i="43" s="1"/>
  <c r="AM272" i="13" s="1"/>
  <c r="R296" i="43"/>
  <c r="L296" i="13" s="1"/>
  <c r="R307" i="43"/>
  <c r="L307" i="13" s="1"/>
  <c r="R318" i="43"/>
  <c r="L318" i="13" s="1"/>
  <c r="P318" i="43"/>
  <c r="S318" i="43" s="1"/>
  <c r="AM318" i="13" s="1"/>
  <c r="R341" i="43"/>
  <c r="L341" i="13" s="1"/>
  <c r="P341" i="43"/>
  <c r="S341" i="43" s="1"/>
  <c r="AM341" i="13" s="1"/>
  <c r="S143" i="43"/>
  <c r="AM143" i="13" s="1"/>
  <c r="R146" i="43"/>
  <c r="L146" i="13" s="1"/>
  <c r="S147" i="43"/>
  <c r="AM147" i="13" s="1"/>
  <c r="R157" i="43"/>
  <c r="L157" i="13" s="1"/>
  <c r="S158" i="43"/>
  <c r="AM158" i="13" s="1"/>
  <c r="R165" i="43"/>
  <c r="L165" i="13" s="1"/>
  <c r="S166" i="43"/>
  <c r="AM166" i="13" s="1"/>
  <c r="R169" i="43"/>
  <c r="L169" i="13" s="1"/>
  <c r="S170" i="43"/>
  <c r="AM170" i="13" s="1"/>
  <c r="S183" i="43"/>
  <c r="AM183" i="13" s="1"/>
  <c r="S186" i="43"/>
  <c r="AM186" i="13" s="1"/>
  <c r="S203" i="43"/>
  <c r="AM203" i="13" s="1"/>
  <c r="S227" i="43"/>
  <c r="AM227" i="13" s="1"/>
  <c r="R233" i="43"/>
  <c r="L233" i="13" s="1"/>
  <c r="S246" i="43"/>
  <c r="AM246" i="13" s="1"/>
  <c r="R248" i="43"/>
  <c r="L248" i="13" s="1"/>
  <c r="S250" i="43"/>
  <c r="AM250" i="13" s="1"/>
  <c r="S253" i="43"/>
  <c r="AM253" i="13" s="1"/>
  <c r="R255" i="43"/>
  <c r="L255" i="13" s="1"/>
  <c r="S262" i="43"/>
  <c r="AM262" i="13" s="1"/>
  <c r="R268" i="43"/>
  <c r="L268" i="13" s="1"/>
  <c r="R290" i="43"/>
  <c r="L290" i="13" s="1"/>
  <c r="R294" i="43"/>
  <c r="L294" i="13" s="1"/>
  <c r="S297" i="43"/>
  <c r="AM297" i="13" s="1"/>
  <c r="S301" i="43"/>
  <c r="AM301" i="13" s="1"/>
  <c r="R304" i="43"/>
  <c r="L304" i="13" s="1"/>
  <c r="S308" i="43"/>
  <c r="AM308" i="13" s="1"/>
  <c r="R313" i="43"/>
  <c r="L313" i="13" s="1"/>
  <c r="R317" i="43"/>
  <c r="L317" i="13" s="1"/>
  <c r="R321" i="43"/>
  <c r="L321" i="13" s="1"/>
  <c r="R335" i="43"/>
  <c r="L335" i="13" s="1"/>
  <c r="R340" i="43"/>
  <c r="L340" i="13" s="1"/>
  <c r="R344" i="43"/>
  <c r="L344" i="13" s="1"/>
  <c r="R348" i="43"/>
  <c r="L348" i="13" s="1"/>
  <c r="R362" i="43"/>
  <c r="L362" i="13" s="1"/>
  <c r="R366" i="43"/>
  <c r="L366" i="13" s="1"/>
  <c r="S150" i="43"/>
  <c r="AM150" i="13" s="1"/>
  <c r="S154" i="43"/>
  <c r="AM154" i="13" s="1"/>
  <c r="R161" i="43"/>
  <c r="L161" i="13" s="1"/>
  <c r="S173" i="43"/>
  <c r="AM173" i="13" s="1"/>
  <c r="S177" i="43"/>
  <c r="AM177" i="13" s="1"/>
  <c r="S179" i="43"/>
  <c r="AM179" i="13" s="1"/>
  <c r="R185" i="43"/>
  <c r="L185" i="13" s="1"/>
  <c r="S188" i="43"/>
  <c r="AM188" i="13" s="1"/>
  <c r="S190" i="43"/>
  <c r="AM190" i="13" s="1"/>
  <c r="S199" i="43"/>
  <c r="AM199" i="13" s="1"/>
  <c r="R208" i="43"/>
  <c r="L208" i="13" s="1"/>
  <c r="R227" i="43"/>
  <c r="L227" i="13" s="1"/>
  <c r="P233" i="43"/>
  <c r="S233" i="43" s="1"/>
  <c r="AM233" i="13" s="1"/>
  <c r="R239" i="43"/>
  <c r="L239" i="13" s="1"/>
  <c r="S243" i="43"/>
  <c r="AM243" i="13" s="1"/>
  <c r="R247" i="43"/>
  <c r="L247" i="13" s="1"/>
  <c r="P248" i="43"/>
  <c r="S248" i="43" s="1"/>
  <c r="AM248" i="13" s="1"/>
  <c r="R250" i="43"/>
  <c r="L250" i="13" s="1"/>
  <c r="R254" i="43"/>
  <c r="L254" i="13" s="1"/>
  <c r="P255" i="43"/>
  <c r="S255" i="43" s="1"/>
  <c r="AM255" i="13" s="1"/>
  <c r="S277" i="43"/>
  <c r="AM277" i="13" s="1"/>
  <c r="S293" i="43"/>
  <c r="AM293" i="13" s="1"/>
  <c r="P296" i="43"/>
  <c r="S296" i="43" s="1"/>
  <c r="AM296" i="13" s="1"/>
  <c r="R297" i="43"/>
  <c r="L297" i="13" s="1"/>
  <c r="P300" i="43"/>
  <c r="S300" i="43" s="1"/>
  <c r="AM300" i="13" s="1"/>
  <c r="P307" i="43"/>
  <c r="S307" i="43" s="1"/>
  <c r="AM307" i="13" s="1"/>
  <c r="S317" i="43"/>
  <c r="AM317" i="13" s="1"/>
  <c r="S321" i="43"/>
  <c r="AM321" i="13" s="1"/>
  <c r="S340" i="43"/>
  <c r="AM340" i="13" s="1"/>
  <c r="S344" i="43"/>
  <c r="AM344" i="13" s="1"/>
  <c r="S348" i="43"/>
  <c r="AM348" i="13" s="1"/>
  <c r="S171" i="43"/>
  <c r="AM171" i="13" s="1"/>
  <c r="R181" i="43"/>
  <c r="L181" i="13" s="1"/>
  <c r="R192" i="43"/>
  <c r="L192" i="13" s="1"/>
  <c r="R196" i="43"/>
  <c r="L196" i="13" s="1"/>
  <c r="R200" i="43"/>
  <c r="L200" i="13" s="1"/>
  <c r="R231" i="43"/>
  <c r="L231" i="13" s="1"/>
  <c r="R235" i="43"/>
  <c r="L235" i="13" s="1"/>
  <c r="S281" i="43"/>
  <c r="AM281" i="13" s="1"/>
  <c r="S285" i="43"/>
  <c r="AM285" i="13" s="1"/>
  <c r="R289" i="43"/>
  <c r="L289" i="13" s="1"/>
  <c r="R293" i="43"/>
  <c r="L293" i="13" s="1"/>
  <c r="R306" i="43"/>
  <c r="L306" i="13" s="1"/>
  <c r="R319" i="43"/>
  <c r="L319" i="13" s="1"/>
  <c r="R323" i="43"/>
  <c r="L323" i="13" s="1"/>
  <c r="R333" i="43"/>
  <c r="L333" i="13" s="1"/>
  <c r="R337" i="43"/>
  <c r="L337" i="13" s="1"/>
  <c r="R342" i="43"/>
  <c r="L342" i="13" s="1"/>
  <c r="R346" i="43"/>
  <c r="L346" i="13" s="1"/>
  <c r="R350" i="43"/>
  <c r="L350" i="13" s="1"/>
  <c r="S358" i="43"/>
  <c r="AM358" i="13" s="1"/>
  <c r="R360" i="43"/>
  <c r="L360" i="13" s="1"/>
  <c r="R364" i="43"/>
  <c r="L364" i="13" s="1"/>
  <c r="R368" i="43"/>
  <c r="L368" i="13" s="1"/>
  <c r="R369" i="43"/>
  <c r="L369" i="13" s="1"/>
  <c r="P66" i="42"/>
  <c r="S66" i="42" s="1"/>
  <c r="AL66" i="13" s="1"/>
  <c r="R66" i="42"/>
  <c r="K66" i="13" s="1"/>
  <c r="P74" i="42"/>
  <c r="S74" i="42" s="1"/>
  <c r="AL74" i="13" s="1"/>
  <c r="R74" i="42"/>
  <c r="K74" i="13" s="1"/>
  <c r="R160" i="42"/>
  <c r="K160" i="13" s="1"/>
  <c r="S160" i="42"/>
  <c r="AL160" i="13" s="1"/>
  <c r="R309" i="42"/>
  <c r="K309" i="13" s="1"/>
  <c r="P309" i="42"/>
  <c r="S309" i="42" s="1"/>
  <c r="AL309" i="13" s="1"/>
  <c r="R329" i="42"/>
  <c r="K329" i="13" s="1"/>
  <c r="P329" i="42"/>
  <c r="S329" i="42" s="1"/>
  <c r="AL329" i="13" s="1"/>
  <c r="R350" i="42"/>
  <c r="K350" i="13" s="1"/>
  <c r="P350" i="42"/>
  <c r="S350" i="42" s="1"/>
  <c r="AL350" i="13" s="1"/>
  <c r="R9" i="42"/>
  <c r="K9" i="13" s="1"/>
  <c r="P13" i="42"/>
  <c r="S13" i="42" s="1"/>
  <c r="AL13" i="13" s="1"/>
  <c r="R13" i="42"/>
  <c r="K13" i="13" s="1"/>
  <c r="R24" i="42"/>
  <c r="K24" i="13" s="1"/>
  <c r="P17" i="42"/>
  <c r="S17" i="42" s="1"/>
  <c r="AL17" i="13" s="1"/>
  <c r="R17" i="42"/>
  <c r="K17" i="13" s="1"/>
  <c r="P82" i="42"/>
  <c r="S82" i="42" s="1"/>
  <c r="AL82" i="13" s="1"/>
  <c r="R82" i="42"/>
  <c r="K82" i="13" s="1"/>
  <c r="P145" i="42"/>
  <c r="S145" i="42" s="1"/>
  <c r="AL145" i="13" s="1"/>
  <c r="R145" i="42"/>
  <c r="K145" i="13" s="1"/>
  <c r="R158" i="42"/>
  <c r="K158" i="13" s="1"/>
  <c r="P158" i="42"/>
  <c r="S158" i="42" s="1"/>
  <c r="AL158" i="13" s="1"/>
  <c r="R8" i="42"/>
  <c r="K8" i="13" s="1"/>
  <c r="R10" i="42"/>
  <c r="K10" i="13" s="1"/>
  <c r="S31" i="42"/>
  <c r="AL31" i="13" s="1"/>
  <c r="S43" i="42"/>
  <c r="AL43" i="13" s="1"/>
  <c r="S50" i="42"/>
  <c r="AL50" i="13" s="1"/>
  <c r="S59" i="42"/>
  <c r="AL59" i="13" s="1"/>
  <c r="R65" i="42"/>
  <c r="K65" i="13" s="1"/>
  <c r="P65" i="42"/>
  <c r="S65" i="42" s="1"/>
  <c r="AL65" i="13" s="1"/>
  <c r="R73" i="42"/>
  <c r="K73" i="13" s="1"/>
  <c r="P73" i="42"/>
  <c r="S73" i="42" s="1"/>
  <c r="AL73" i="13" s="1"/>
  <c r="R81" i="42"/>
  <c r="K81" i="13" s="1"/>
  <c r="P81" i="42"/>
  <c r="S81" i="42" s="1"/>
  <c r="AL81" i="13" s="1"/>
  <c r="S86" i="42"/>
  <c r="AL86" i="13" s="1"/>
  <c r="R89" i="42"/>
  <c r="K89" i="13" s="1"/>
  <c r="R90" i="42"/>
  <c r="K90" i="13" s="1"/>
  <c r="P93" i="42"/>
  <c r="S93" i="42" s="1"/>
  <c r="AL93" i="13" s="1"/>
  <c r="P96" i="42"/>
  <c r="S96" i="42" s="1"/>
  <c r="AL96" i="13" s="1"/>
  <c r="R109" i="42"/>
  <c r="K109" i="13" s="1"/>
  <c r="P112" i="42"/>
  <c r="S112" i="42" s="1"/>
  <c r="AL112" i="13" s="1"/>
  <c r="R131" i="42"/>
  <c r="K131" i="13" s="1"/>
  <c r="P131" i="42"/>
  <c r="S131" i="42" s="1"/>
  <c r="AL131" i="13" s="1"/>
  <c r="R152" i="42"/>
  <c r="K152" i="13" s="1"/>
  <c r="R174" i="42"/>
  <c r="K174" i="13" s="1"/>
  <c r="P174" i="42"/>
  <c r="S174" i="42" s="1"/>
  <c r="AL174" i="13" s="1"/>
  <c r="R176" i="42"/>
  <c r="K176" i="13" s="1"/>
  <c r="S176" i="42"/>
  <c r="AL176" i="13" s="1"/>
  <c r="S229" i="42"/>
  <c r="AL229" i="13" s="1"/>
  <c r="R229" i="42"/>
  <c r="K229" i="13" s="1"/>
  <c r="R253" i="42"/>
  <c r="K253" i="13" s="1"/>
  <c r="P253" i="42"/>
  <c r="S253" i="42" s="1"/>
  <c r="AL253" i="13" s="1"/>
  <c r="R266" i="42"/>
  <c r="K266" i="13" s="1"/>
  <c r="P266" i="42"/>
  <c r="S266" i="42" s="1"/>
  <c r="AL266" i="13" s="1"/>
  <c r="R270" i="42"/>
  <c r="K270" i="13" s="1"/>
  <c r="P270" i="42"/>
  <c r="S270" i="42" s="1"/>
  <c r="AL270" i="13" s="1"/>
  <c r="R274" i="42"/>
  <c r="K274" i="13" s="1"/>
  <c r="P274" i="42"/>
  <c r="S274" i="42" s="1"/>
  <c r="AL274" i="13" s="1"/>
  <c r="P7" i="42"/>
  <c r="S7" i="42" s="1"/>
  <c r="AL7" i="13" s="1"/>
  <c r="R7" i="42"/>
  <c r="K7" i="13" s="1"/>
  <c r="P19" i="42"/>
  <c r="S19" i="42" s="1"/>
  <c r="AL19" i="13" s="1"/>
  <c r="P24" i="42"/>
  <c r="S24" i="42" s="1"/>
  <c r="AL24" i="13" s="1"/>
  <c r="S27" i="42"/>
  <c r="AL27" i="13" s="1"/>
  <c r="S37" i="42"/>
  <c r="AL37" i="13" s="1"/>
  <c r="S46" i="42"/>
  <c r="AL46" i="13" s="1"/>
  <c r="S55" i="42"/>
  <c r="AL55" i="13" s="1"/>
  <c r="S62" i="42"/>
  <c r="AL62" i="13" s="1"/>
  <c r="P70" i="42"/>
  <c r="S70" i="42" s="1"/>
  <c r="AL70" i="13" s="1"/>
  <c r="R70" i="42"/>
  <c r="K70" i="13" s="1"/>
  <c r="P78" i="42"/>
  <c r="S78" i="42" s="1"/>
  <c r="AL78" i="13" s="1"/>
  <c r="R78" i="42"/>
  <c r="K78" i="13" s="1"/>
  <c r="R86" i="42"/>
  <c r="K86" i="13" s="1"/>
  <c r="P89" i="42"/>
  <c r="S89" i="42" s="1"/>
  <c r="AL89" i="13" s="1"/>
  <c r="R108" i="42"/>
  <c r="K108" i="13" s="1"/>
  <c r="P108" i="42"/>
  <c r="S108" i="42" s="1"/>
  <c r="AL108" i="13" s="1"/>
  <c r="R124" i="42"/>
  <c r="K124" i="13" s="1"/>
  <c r="P124" i="42"/>
  <c r="S124" i="42" s="1"/>
  <c r="AL124" i="13" s="1"/>
  <c r="R140" i="42"/>
  <c r="K140" i="13" s="1"/>
  <c r="P144" i="42"/>
  <c r="S144" i="42" s="1"/>
  <c r="AL144" i="13" s="1"/>
  <c r="R144" i="42"/>
  <c r="K144" i="13" s="1"/>
  <c r="P227" i="42"/>
  <c r="S227" i="42" s="1"/>
  <c r="AL227" i="13" s="1"/>
  <c r="R227" i="42"/>
  <c r="K227" i="13" s="1"/>
  <c r="R238" i="42"/>
  <c r="K238" i="13" s="1"/>
  <c r="P238" i="42"/>
  <c r="S238" i="42" s="1"/>
  <c r="AL238" i="13" s="1"/>
  <c r="P5" i="42"/>
  <c r="S5" i="42" s="1"/>
  <c r="AL5" i="13" s="1"/>
  <c r="R5" i="42"/>
  <c r="K5" i="13" s="1"/>
  <c r="S14" i="42"/>
  <c r="AL14" i="13" s="1"/>
  <c r="R15" i="42"/>
  <c r="K15" i="13" s="1"/>
  <c r="S23" i="42"/>
  <c r="AL23" i="13" s="1"/>
  <c r="S32" i="42"/>
  <c r="AL32" i="13" s="1"/>
  <c r="R37" i="42"/>
  <c r="K37" i="13" s="1"/>
  <c r="S42" i="42"/>
  <c r="AL42" i="13" s="1"/>
  <c r="S51" i="42"/>
  <c r="AL51" i="13" s="1"/>
  <c r="S58" i="42"/>
  <c r="AL58" i="13" s="1"/>
  <c r="R69" i="42"/>
  <c r="K69" i="13" s="1"/>
  <c r="P69" i="42"/>
  <c r="S69" i="42" s="1"/>
  <c r="AL69" i="13" s="1"/>
  <c r="R71" i="42"/>
  <c r="K71" i="13" s="1"/>
  <c r="R77" i="42"/>
  <c r="K77" i="13" s="1"/>
  <c r="P77" i="42"/>
  <c r="S77" i="42" s="1"/>
  <c r="AL77" i="13" s="1"/>
  <c r="R79" i="42"/>
  <c r="K79" i="13" s="1"/>
  <c r="R85" i="42"/>
  <c r="K85" i="13" s="1"/>
  <c r="P85" i="42"/>
  <c r="S85" i="42" s="1"/>
  <c r="AL85" i="13" s="1"/>
  <c r="R102" i="42"/>
  <c r="K102" i="13" s="1"/>
  <c r="P105" i="42"/>
  <c r="S105" i="42" s="1"/>
  <c r="AL105" i="13" s="1"/>
  <c r="R105" i="42"/>
  <c r="K105" i="13" s="1"/>
  <c r="R118" i="42"/>
  <c r="K118" i="13" s="1"/>
  <c r="P121" i="42"/>
  <c r="S121" i="42" s="1"/>
  <c r="AL121" i="13" s="1"/>
  <c r="R121" i="42"/>
  <c r="K121" i="13" s="1"/>
  <c r="R135" i="42"/>
  <c r="K135" i="13" s="1"/>
  <c r="P135" i="42"/>
  <c r="S135" i="42" s="1"/>
  <c r="AL135" i="13" s="1"/>
  <c r="R163" i="42"/>
  <c r="K163" i="13" s="1"/>
  <c r="P171" i="42"/>
  <c r="S171" i="42" s="1"/>
  <c r="AL171" i="13" s="1"/>
  <c r="R171" i="42"/>
  <c r="K171" i="13" s="1"/>
  <c r="R201" i="42"/>
  <c r="K201" i="13" s="1"/>
  <c r="P201" i="42"/>
  <c r="S201" i="42" s="1"/>
  <c r="AL201" i="13" s="1"/>
  <c r="R203" i="42"/>
  <c r="K203" i="13" s="1"/>
  <c r="S203" i="42"/>
  <c r="AL203" i="13" s="1"/>
  <c r="P235" i="42"/>
  <c r="S235" i="42" s="1"/>
  <c r="AL235" i="13" s="1"/>
  <c r="R235" i="42"/>
  <c r="K235" i="13" s="1"/>
  <c r="R190" i="42"/>
  <c r="K190" i="13" s="1"/>
  <c r="R288" i="42"/>
  <c r="K288" i="13" s="1"/>
  <c r="P288" i="42"/>
  <c r="S288" i="42" s="1"/>
  <c r="AL288" i="13" s="1"/>
  <c r="P326" i="42"/>
  <c r="S326" i="42" s="1"/>
  <c r="AL326" i="13" s="1"/>
  <c r="R326" i="42"/>
  <c r="K326" i="13" s="1"/>
  <c r="R356" i="42"/>
  <c r="K356" i="13" s="1"/>
  <c r="P356" i="42"/>
  <c r="S356" i="42" s="1"/>
  <c r="AL356" i="13" s="1"/>
  <c r="P369" i="42"/>
  <c r="S369" i="42" s="1"/>
  <c r="AL369" i="13" s="1"/>
  <c r="R369" i="42"/>
  <c r="K369" i="13" s="1"/>
  <c r="S6" i="42"/>
  <c r="AL6" i="13" s="1"/>
  <c r="S12" i="42"/>
  <c r="AL12" i="13" s="1"/>
  <c r="S16" i="42"/>
  <c r="AL16" i="13" s="1"/>
  <c r="R20" i="42"/>
  <c r="K20" i="13" s="1"/>
  <c r="R25" i="42"/>
  <c r="K25" i="13" s="1"/>
  <c r="S26" i="42"/>
  <c r="AL26" i="13" s="1"/>
  <c r="S30" i="42"/>
  <c r="AL30" i="13" s="1"/>
  <c r="S34" i="42"/>
  <c r="AL34" i="13" s="1"/>
  <c r="S41" i="42"/>
  <c r="AL41" i="13" s="1"/>
  <c r="S45" i="42"/>
  <c r="AL45" i="13" s="1"/>
  <c r="S49" i="42"/>
  <c r="AL49" i="13" s="1"/>
  <c r="S53" i="42"/>
  <c r="AL53" i="13" s="1"/>
  <c r="S57" i="42"/>
  <c r="AL57" i="13" s="1"/>
  <c r="S61" i="42"/>
  <c r="AL61" i="13" s="1"/>
  <c r="S64" i="42"/>
  <c r="AL64" i="13" s="1"/>
  <c r="R87" i="42"/>
  <c r="K87" i="13" s="1"/>
  <c r="S94" i="42"/>
  <c r="AL94" i="13" s="1"/>
  <c r="S101" i="42"/>
  <c r="AL101" i="13" s="1"/>
  <c r="R104" i="42"/>
  <c r="K104" i="13" s="1"/>
  <c r="R110" i="42"/>
  <c r="K110" i="13" s="1"/>
  <c r="S117" i="42"/>
  <c r="AL117" i="13" s="1"/>
  <c r="R120" i="42"/>
  <c r="K120" i="13" s="1"/>
  <c r="R125" i="42"/>
  <c r="K125" i="13" s="1"/>
  <c r="R133" i="42"/>
  <c r="K133" i="13" s="1"/>
  <c r="P156" i="42"/>
  <c r="S156" i="42" s="1"/>
  <c r="AL156" i="13" s="1"/>
  <c r="R156" i="42"/>
  <c r="K156" i="13" s="1"/>
  <c r="S163" i="42"/>
  <c r="AL163" i="13" s="1"/>
  <c r="R178" i="42"/>
  <c r="K178" i="13" s="1"/>
  <c r="P178" i="42"/>
  <c r="S178" i="42" s="1"/>
  <c r="AL178" i="13" s="1"/>
  <c r="S186" i="42"/>
  <c r="AL186" i="13" s="1"/>
  <c r="S190" i="42"/>
  <c r="AL190" i="13" s="1"/>
  <c r="R198" i="42"/>
  <c r="K198" i="13" s="1"/>
  <c r="R205" i="42"/>
  <c r="K205" i="13" s="1"/>
  <c r="P205" i="42"/>
  <c r="S205" i="42" s="1"/>
  <c r="AL205" i="13" s="1"/>
  <c r="S213" i="42"/>
  <c r="AL213" i="13" s="1"/>
  <c r="R223" i="42"/>
  <c r="K223" i="13" s="1"/>
  <c r="P223" i="42"/>
  <c r="S223" i="42" s="1"/>
  <c r="AL223" i="13" s="1"/>
  <c r="R232" i="42"/>
  <c r="K232" i="13" s="1"/>
  <c r="R239" i="42"/>
  <c r="K239" i="13" s="1"/>
  <c r="R246" i="42"/>
  <c r="K246" i="13" s="1"/>
  <c r="P246" i="42"/>
  <c r="S246" i="42" s="1"/>
  <c r="AL246" i="13" s="1"/>
  <c r="R249" i="42"/>
  <c r="K249" i="13" s="1"/>
  <c r="P249" i="42"/>
  <c r="S249" i="42" s="1"/>
  <c r="AL249" i="13" s="1"/>
  <c r="R254" i="42"/>
  <c r="K254" i="13" s="1"/>
  <c r="S259" i="42"/>
  <c r="AL259" i="13" s="1"/>
  <c r="R284" i="42"/>
  <c r="K284" i="13" s="1"/>
  <c r="P284" i="42"/>
  <c r="S284" i="42" s="1"/>
  <c r="AL284" i="13" s="1"/>
  <c r="S294" i="42"/>
  <c r="AL294" i="13" s="1"/>
  <c r="P353" i="42"/>
  <c r="S353" i="42" s="1"/>
  <c r="AL353" i="13" s="1"/>
  <c r="R353" i="42"/>
  <c r="K353" i="13" s="1"/>
  <c r="S362" i="42"/>
  <c r="AL362" i="13" s="1"/>
  <c r="S104" i="42"/>
  <c r="AL104" i="13" s="1"/>
  <c r="R106" i="42"/>
  <c r="K106" i="13" s="1"/>
  <c r="S120" i="42"/>
  <c r="AL120" i="13" s="1"/>
  <c r="R122" i="42"/>
  <c r="K122" i="13" s="1"/>
  <c r="R129" i="42"/>
  <c r="K129" i="13" s="1"/>
  <c r="P153" i="42"/>
  <c r="S153" i="42" s="1"/>
  <c r="AL153" i="13" s="1"/>
  <c r="R153" i="42"/>
  <c r="K153" i="13" s="1"/>
  <c r="R162" i="42"/>
  <c r="K162" i="13" s="1"/>
  <c r="P162" i="42"/>
  <c r="S162" i="42" s="1"/>
  <c r="AL162" i="13" s="1"/>
  <c r="S170" i="42"/>
  <c r="AL170" i="13" s="1"/>
  <c r="S175" i="42"/>
  <c r="AL175" i="13" s="1"/>
  <c r="R189" i="42"/>
  <c r="K189" i="13" s="1"/>
  <c r="P189" i="42"/>
  <c r="S189" i="42" s="1"/>
  <c r="AL189" i="13" s="1"/>
  <c r="S197" i="42"/>
  <c r="AL197" i="13" s="1"/>
  <c r="S202" i="42"/>
  <c r="AL202" i="13" s="1"/>
  <c r="S215" i="42"/>
  <c r="AL215" i="13" s="1"/>
  <c r="S239" i="42"/>
  <c r="AL239" i="13" s="1"/>
  <c r="S254" i="42"/>
  <c r="AL254" i="13" s="1"/>
  <c r="R261" i="42"/>
  <c r="K261" i="13" s="1"/>
  <c r="P261" i="42"/>
  <c r="S261" i="42" s="1"/>
  <c r="AL261" i="13" s="1"/>
  <c r="R280" i="42"/>
  <c r="K280" i="13" s="1"/>
  <c r="P280" i="42"/>
  <c r="S280" i="42" s="1"/>
  <c r="AL280" i="13" s="1"/>
  <c r="P310" i="42"/>
  <c r="S310" i="42" s="1"/>
  <c r="AL310" i="13" s="1"/>
  <c r="R310" i="42"/>
  <c r="K310" i="13" s="1"/>
  <c r="S346" i="42"/>
  <c r="AL346" i="13" s="1"/>
  <c r="R137" i="42"/>
  <c r="K137" i="13" s="1"/>
  <c r="R141" i="42"/>
  <c r="K141" i="13" s="1"/>
  <c r="R166" i="42"/>
  <c r="K166" i="13" s="1"/>
  <c r="R170" i="42"/>
  <c r="K170" i="13" s="1"/>
  <c r="R184" i="42"/>
  <c r="K184" i="13" s="1"/>
  <c r="R193" i="42"/>
  <c r="K193" i="13" s="1"/>
  <c r="R197" i="42"/>
  <c r="K197" i="13" s="1"/>
  <c r="R211" i="42"/>
  <c r="K211" i="13" s="1"/>
  <c r="R244" i="42"/>
  <c r="K244" i="13" s="1"/>
  <c r="R265" i="42"/>
  <c r="K265" i="13" s="1"/>
  <c r="R269" i="42"/>
  <c r="K269" i="13" s="1"/>
  <c r="R273" i="42"/>
  <c r="K273" i="13" s="1"/>
  <c r="S303" i="42"/>
  <c r="AL303" i="13" s="1"/>
  <c r="R308" i="42"/>
  <c r="K308" i="13" s="1"/>
  <c r="R319" i="42"/>
  <c r="K319" i="13" s="1"/>
  <c r="S322" i="42"/>
  <c r="AL322" i="13" s="1"/>
  <c r="R325" i="42"/>
  <c r="K325" i="13" s="1"/>
  <c r="S331" i="42"/>
  <c r="AL331" i="13" s="1"/>
  <c r="R335" i="42"/>
  <c r="K335" i="13" s="1"/>
  <c r="S338" i="42"/>
  <c r="AL338" i="13" s="1"/>
  <c r="R342" i="42"/>
  <c r="K342" i="13" s="1"/>
  <c r="S349" i="42"/>
  <c r="AL349" i="13" s="1"/>
  <c r="R352" i="42"/>
  <c r="K352" i="13" s="1"/>
  <c r="S365" i="42"/>
  <c r="AL365" i="13" s="1"/>
  <c r="R368" i="42"/>
  <c r="K368" i="13" s="1"/>
  <c r="P258" i="42"/>
  <c r="S258" i="42" s="1"/>
  <c r="AL258" i="13" s="1"/>
  <c r="P265" i="42"/>
  <c r="S265" i="42" s="1"/>
  <c r="AL265" i="13" s="1"/>
  <c r="P269" i="42"/>
  <c r="S269" i="42" s="1"/>
  <c r="AL269" i="13" s="1"/>
  <c r="P273" i="42"/>
  <c r="S273" i="42" s="1"/>
  <c r="AL273" i="13" s="1"/>
  <c r="R277" i="42"/>
  <c r="K277" i="13" s="1"/>
  <c r="R286" i="42"/>
  <c r="K286" i="13" s="1"/>
  <c r="R290" i="42"/>
  <c r="K290" i="13" s="1"/>
  <c r="R292" i="42"/>
  <c r="K292" i="13" s="1"/>
  <c r="P293" i="42"/>
  <c r="S293" i="42" s="1"/>
  <c r="AL293" i="13" s="1"/>
  <c r="R302" i="42"/>
  <c r="K302" i="13" s="1"/>
  <c r="R303" i="42"/>
  <c r="K303" i="13" s="1"/>
  <c r="R306" i="42"/>
  <c r="K306" i="13" s="1"/>
  <c r="S307" i="42"/>
  <c r="AL307" i="13" s="1"/>
  <c r="P308" i="42"/>
  <c r="S308" i="42" s="1"/>
  <c r="AL308" i="13" s="1"/>
  <c r="R315" i="42"/>
  <c r="K315" i="13" s="1"/>
  <c r="S318" i="42"/>
  <c r="AL318" i="13" s="1"/>
  <c r="P319" i="42"/>
  <c r="S319" i="42" s="1"/>
  <c r="AL319" i="13" s="1"/>
  <c r="R321" i="42"/>
  <c r="K321" i="13" s="1"/>
  <c r="R322" i="42"/>
  <c r="K322" i="13" s="1"/>
  <c r="P325" i="42"/>
  <c r="S325" i="42" s="1"/>
  <c r="AL325" i="13" s="1"/>
  <c r="S327" i="42"/>
  <c r="AL327" i="13" s="1"/>
  <c r="S334" i="42"/>
  <c r="AL334" i="13" s="1"/>
  <c r="P335" i="42"/>
  <c r="S335" i="42" s="1"/>
  <c r="AL335" i="13" s="1"/>
  <c r="R337" i="42"/>
  <c r="K337" i="13" s="1"/>
  <c r="R338" i="42"/>
  <c r="K338" i="13" s="1"/>
  <c r="S341" i="42"/>
  <c r="AL341" i="13" s="1"/>
  <c r="P342" i="42"/>
  <c r="S342" i="42" s="1"/>
  <c r="AL342" i="13" s="1"/>
  <c r="S345" i="42"/>
  <c r="AL345" i="13" s="1"/>
  <c r="R348" i="42"/>
  <c r="K348" i="13" s="1"/>
  <c r="R349" i="42"/>
  <c r="K349" i="13" s="1"/>
  <c r="P352" i="42"/>
  <c r="S352" i="42" s="1"/>
  <c r="AL352" i="13" s="1"/>
  <c r="S354" i="42"/>
  <c r="AL354" i="13" s="1"/>
  <c r="R358" i="42"/>
  <c r="K358" i="13" s="1"/>
  <c r="S361" i="42"/>
  <c r="AL361" i="13" s="1"/>
  <c r="R364" i="42"/>
  <c r="K364" i="13" s="1"/>
  <c r="R365" i="42"/>
  <c r="K365" i="13" s="1"/>
  <c r="P368" i="42"/>
  <c r="S368" i="42" s="1"/>
  <c r="AL368" i="13" s="1"/>
  <c r="S128" i="42"/>
  <c r="AL128" i="13" s="1"/>
  <c r="S132" i="42"/>
  <c r="AL132" i="13" s="1"/>
  <c r="S136" i="42"/>
  <c r="AL136" i="13" s="1"/>
  <c r="R149" i="42"/>
  <c r="K149" i="13" s="1"/>
  <c r="R168" i="42"/>
  <c r="K168" i="13" s="1"/>
  <c r="R182" i="42"/>
  <c r="K182" i="13" s="1"/>
  <c r="R187" i="42"/>
  <c r="K187" i="13" s="1"/>
  <c r="R195" i="42"/>
  <c r="K195" i="13" s="1"/>
  <c r="R209" i="42"/>
  <c r="K209" i="13" s="1"/>
  <c r="S225" i="42"/>
  <c r="AL225" i="13" s="1"/>
  <c r="S228" i="42"/>
  <c r="AL228" i="13" s="1"/>
  <c r="R230" i="42"/>
  <c r="K230" i="13" s="1"/>
  <c r="S236" i="42"/>
  <c r="AL236" i="13" s="1"/>
  <c r="R242" i="42"/>
  <c r="K242" i="13" s="1"/>
  <c r="P257" i="42"/>
  <c r="S257" i="42" s="1"/>
  <c r="AL257" i="13" s="1"/>
  <c r="R271" i="42"/>
  <c r="K271" i="13" s="1"/>
  <c r="R275" i="42"/>
  <c r="K275" i="13" s="1"/>
  <c r="S277" i="42"/>
  <c r="AL277" i="13" s="1"/>
  <c r="S292" i="42"/>
  <c r="AL292" i="13" s="1"/>
  <c r="S297" i="42"/>
  <c r="AL297" i="13" s="1"/>
  <c r="P302" i="42"/>
  <c r="S302" i="42" s="1"/>
  <c r="AL302" i="13" s="1"/>
  <c r="S304" i="42"/>
  <c r="AL304" i="13" s="1"/>
  <c r="S305" i="42"/>
  <c r="AL305" i="13" s="1"/>
  <c r="P306" i="42"/>
  <c r="S306" i="42" s="1"/>
  <c r="AL306" i="13" s="1"/>
  <c r="R307" i="42"/>
  <c r="K307" i="13" s="1"/>
  <c r="S311" i="42"/>
  <c r="AL311" i="13" s="1"/>
  <c r="S312" i="42"/>
  <c r="AL312" i="13" s="1"/>
  <c r="R313" i="42"/>
  <c r="K313" i="13" s="1"/>
  <c r="S314" i="42"/>
  <c r="AL314" i="13" s="1"/>
  <c r="P315" i="42"/>
  <c r="S315" i="42" s="1"/>
  <c r="AL315" i="13" s="1"/>
  <c r="R317" i="42"/>
  <c r="K317" i="13" s="1"/>
  <c r="R318" i="42"/>
  <c r="K318" i="13" s="1"/>
  <c r="P321" i="42"/>
  <c r="S321" i="42" s="1"/>
  <c r="AL321" i="13" s="1"/>
  <c r="S323" i="42"/>
  <c r="AL323" i="13" s="1"/>
  <c r="R327" i="42"/>
  <c r="K327" i="13" s="1"/>
  <c r="S330" i="42"/>
  <c r="AL330" i="13" s="1"/>
  <c r="R333" i="42"/>
  <c r="K333" i="13" s="1"/>
  <c r="R334" i="42"/>
  <c r="K334" i="13" s="1"/>
  <c r="P337" i="42"/>
  <c r="S337" i="42" s="1"/>
  <c r="AL337" i="13" s="1"/>
  <c r="R340" i="42"/>
  <c r="K340" i="13" s="1"/>
  <c r="R341" i="42"/>
  <c r="K341" i="13" s="1"/>
  <c r="R344" i="42"/>
  <c r="K344" i="13" s="1"/>
  <c r="R345" i="42"/>
  <c r="K345" i="13" s="1"/>
  <c r="P348" i="42"/>
  <c r="S348" i="42" s="1"/>
  <c r="AL348" i="13" s="1"/>
  <c r="S357" i="42"/>
  <c r="AL357" i="13" s="1"/>
  <c r="P358" i="42"/>
  <c r="S358" i="42" s="1"/>
  <c r="AL358" i="13" s="1"/>
  <c r="R360" i="42"/>
  <c r="K360" i="13" s="1"/>
  <c r="R361" i="42"/>
  <c r="K361" i="13" s="1"/>
  <c r="P364" i="42"/>
  <c r="S364" i="42" s="1"/>
  <c r="AL364" i="13" s="1"/>
  <c r="S366" i="42"/>
  <c r="AL366" i="13" s="1"/>
  <c r="R7" i="41"/>
  <c r="J7" i="13" s="1"/>
  <c r="R9" i="41"/>
  <c r="J9" i="13" s="1"/>
  <c r="R14" i="41"/>
  <c r="J14" i="13" s="1"/>
  <c r="R38" i="41"/>
  <c r="J38" i="13" s="1"/>
  <c r="P49" i="41"/>
  <c r="S49" i="41" s="1"/>
  <c r="AK49" i="13" s="1"/>
  <c r="R50" i="41"/>
  <c r="J50" i="13" s="1"/>
  <c r="R65" i="41"/>
  <c r="J65" i="13" s="1"/>
  <c r="R75" i="41"/>
  <c r="J75" i="13" s="1"/>
  <c r="R80" i="41"/>
  <c r="J80" i="13" s="1"/>
  <c r="R98" i="41"/>
  <c r="J98" i="13" s="1"/>
  <c r="R119" i="41"/>
  <c r="J119" i="13" s="1"/>
  <c r="R139" i="41"/>
  <c r="J139" i="13" s="1"/>
  <c r="P149" i="41"/>
  <c r="S149" i="41" s="1"/>
  <c r="AK149" i="13" s="1"/>
  <c r="P161" i="41"/>
  <c r="R168" i="41"/>
  <c r="J168" i="13" s="1"/>
  <c r="P175" i="41"/>
  <c r="S175" i="41" s="1"/>
  <c r="AK175" i="13" s="1"/>
  <c r="R195" i="41"/>
  <c r="J195" i="13" s="1"/>
  <c r="R241" i="41"/>
  <c r="J241" i="13" s="1"/>
  <c r="R253" i="41"/>
  <c r="J253" i="13" s="1"/>
  <c r="R256" i="41"/>
  <c r="J256" i="13" s="1"/>
  <c r="P268" i="41"/>
  <c r="S268" i="41" s="1"/>
  <c r="AK268" i="13" s="1"/>
  <c r="P277" i="41"/>
  <c r="S277" i="41" s="1"/>
  <c r="AK277" i="13" s="1"/>
  <c r="P295" i="41"/>
  <c r="S295" i="41" s="1"/>
  <c r="AK295" i="13" s="1"/>
  <c r="P302" i="41"/>
  <c r="S302" i="41" s="1"/>
  <c r="AK302" i="13" s="1"/>
  <c r="R303" i="41"/>
  <c r="J303" i="13" s="1"/>
  <c r="P306" i="41"/>
  <c r="S306" i="41" s="1"/>
  <c r="AK306" i="13" s="1"/>
  <c r="R344" i="41"/>
  <c r="J344" i="13" s="1"/>
  <c r="P356" i="41"/>
  <c r="S356" i="41" s="1"/>
  <c r="AK356" i="13" s="1"/>
  <c r="R357" i="41"/>
  <c r="J357" i="13" s="1"/>
  <c r="P364" i="41"/>
  <c r="R18" i="41"/>
  <c r="J18" i="13" s="1"/>
  <c r="R30" i="41"/>
  <c r="J30" i="13" s="1"/>
  <c r="R72" i="41"/>
  <c r="J72" i="13" s="1"/>
  <c r="R95" i="41"/>
  <c r="J95" i="13" s="1"/>
  <c r="R165" i="41"/>
  <c r="J165" i="13" s="1"/>
  <c r="P170" i="41"/>
  <c r="S170" i="41" s="1"/>
  <c r="AK170" i="13" s="1"/>
  <c r="R180" i="41"/>
  <c r="J180" i="13" s="1"/>
  <c r="S215" i="41"/>
  <c r="AK215" i="13" s="1"/>
  <c r="R217" i="41"/>
  <c r="J217" i="13" s="1"/>
  <c r="P234" i="41"/>
  <c r="S234" i="41" s="1"/>
  <c r="AK234" i="13" s="1"/>
  <c r="R242" i="41"/>
  <c r="J242" i="13" s="1"/>
  <c r="R257" i="41"/>
  <c r="J257" i="13" s="1"/>
  <c r="R261" i="41"/>
  <c r="J261" i="13" s="1"/>
  <c r="R269" i="41"/>
  <c r="J269" i="13" s="1"/>
  <c r="R314" i="41"/>
  <c r="J314" i="13" s="1"/>
  <c r="R345" i="41"/>
  <c r="J345" i="13" s="1"/>
  <c r="P348" i="41"/>
  <c r="S348" i="41" s="1"/>
  <c r="AK348" i="13" s="1"/>
  <c r="R365" i="41"/>
  <c r="J365" i="13" s="1"/>
  <c r="P15" i="41"/>
  <c r="S15" i="41" s="1"/>
  <c r="AK15" i="13" s="1"/>
  <c r="R15" i="41"/>
  <c r="J15" i="13" s="1"/>
  <c r="P58" i="41"/>
  <c r="S58" i="41" s="1"/>
  <c r="AK58" i="13" s="1"/>
  <c r="R58" i="41"/>
  <c r="J58" i="13" s="1"/>
  <c r="P127" i="41"/>
  <c r="S127" i="41" s="1"/>
  <c r="AK127" i="13" s="1"/>
  <c r="R127" i="41"/>
  <c r="J127" i="13" s="1"/>
  <c r="R146" i="41"/>
  <c r="J146" i="13" s="1"/>
  <c r="P146" i="41"/>
  <c r="S146" i="41" s="1"/>
  <c r="AK146" i="13" s="1"/>
  <c r="R214" i="41"/>
  <c r="J214" i="13" s="1"/>
  <c r="P214" i="41"/>
  <c r="S214" i="41" s="1"/>
  <c r="AK214" i="13" s="1"/>
  <c r="R237" i="41"/>
  <c r="J237" i="13" s="1"/>
  <c r="P237" i="41"/>
  <c r="S237" i="41" s="1"/>
  <c r="AK237" i="13" s="1"/>
  <c r="S265" i="41"/>
  <c r="AK265" i="13" s="1"/>
  <c r="R265" i="41"/>
  <c r="J265" i="13" s="1"/>
  <c r="R6" i="41"/>
  <c r="J6" i="13" s="1"/>
  <c r="P11" i="41"/>
  <c r="S11" i="41" s="1"/>
  <c r="AK11" i="13" s="1"/>
  <c r="R11" i="41"/>
  <c r="J11" i="13" s="1"/>
  <c r="P34" i="41"/>
  <c r="S34" i="41" s="1"/>
  <c r="AK34" i="13" s="1"/>
  <c r="R41" i="41"/>
  <c r="J41" i="13" s="1"/>
  <c r="R43" i="41"/>
  <c r="J43" i="13" s="1"/>
  <c r="R45" i="41"/>
  <c r="J45" i="13" s="1"/>
  <c r="R46" i="41"/>
  <c r="J46" i="13" s="1"/>
  <c r="S57" i="41"/>
  <c r="AK57" i="13" s="1"/>
  <c r="S62" i="41"/>
  <c r="AK62" i="13" s="1"/>
  <c r="P68" i="41"/>
  <c r="S68" i="41" s="1"/>
  <c r="AK68" i="13" s="1"/>
  <c r="R71" i="41"/>
  <c r="J71" i="13" s="1"/>
  <c r="S73" i="41"/>
  <c r="AK73" i="13" s="1"/>
  <c r="S76" i="41"/>
  <c r="AK76" i="13" s="1"/>
  <c r="P84" i="41"/>
  <c r="P87" i="41"/>
  <c r="S87" i="41" s="1"/>
  <c r="AK87" i="13" s="1"/>
  <c r="R89" i="41"/>
  <c r="J89" i="13" s="1"/>
  <c r="P92" i="41"/>
  <c r="S92" i="41" s="1"/>
  <c r="AK92" i="13" s="1"/>
  <c r="R99" i="41"/>
  <c r="J99" i="13" s="1"/>
  <c r="P104" i="41"/>
  <c r="S104" i="41" s="1"/>
  <c r="AK104" i="13" s="1"/>
  <c r="R104" i="41"/>
  <c r="J104" i="13" s="1"/>
  <c r="P123" i="41"/>
  <c r="S123" i="41" s="1"/>
  <c r="AK123" i="13" s="1"/>
  <c r="R158" i="41"/>
  <c r="J158" i="13" s="1"/>
  <c r="P158" i="41"/>
  <c r="R187" i="41"/>
  <c r="J187" i="13" s="1"/>
  <c r="P187" i="41"/>
  <c r="S187" i="41" s="1"/>
  <c r="AK187" i="13" s="1"/>
  <c r="R209" i="41"/>
  <c r="J209" i="13" s="1"/>
  <c r="P209" i="41"/>
  <c r="S209" i="41" s="1"/>
  <c r="AK209" i="13" s="1"/>
  <c r="R225" i="41"/>
  <c r="J225" i="13" s="1"/>
  <c r="P225" i="41"/>
  <c r="S225" i="41" s="1"/>
  <c r="AK225" i="13" s="1"/>
  <c r="S292" i="41"/>
  <c r="AK292" i="13" s="1"/>
  <c r="R294" i="41"/>
  <c r="J294" i="13" s="1"/>
  <c r="P294" i="41"/>
  <c r="S294" i="41" s="1"/>
  <c r="AK294" i="13" s="1"/>
  <c r="P341" i="41"/>
  <c r="S341" i="41" s="1"/>
  <c r="AK341" i="13" s="1"/>
  <c r="R341" i="41"/>
  <c r="J341" i="13" s="1"/>
  <c r="R359" i="41"/>
  <c r="J359" i="13" s="1"/>
  <c r="P359" i="41"/>
  <c r="S359" i="41" s="1"/>
  <c r="AK359" i="13" s="1"/>
  <c r="P367" i="41"/>
  <c r="S367" i="41" s="1"/>
  <c r="AK367" i="13" s="1"/>
  <c r="S16" i="41"/>
  <c r="AK16" i="13" s="1"/>
  <c r="R17" i="41"/>
  <c r="J17" i="13" s="1"/>
  <c r="P22" i="41"/>
  <c r="S22" i="41" s="1"/>
  <c r="AK22" i="13" s="1"/>
  <c r="R23" i="41"/>
  <c r="J23" i="13" s="1"/>
  <c r="P31" i="41"/>
  <c r="S31" i="41" s="1"/>
  <c r="AK31" i="13" s="1"/>
  <c r="R31" i="41"/>
  <c r="J31" i="13" s="1"/>
  <c r="S37" i="41"/>
  <c r="AK37" i="13" s="1"/>
  <c r="P45" i="41"/>
  <c r="S45" i="41" s="1"/>
  <c r="AK45" i="13" s="1"/>
  <c r="R57" i="41"/>
  <c r="J57" i="13" s="1"/>
  <c r="R59" i="41"/>
  <c r="J59" i="13" s="1"/>
  <c r="R61" i="41"/>
  <c r="J61" i="13" s="1"/>
  <c r="R62" i="41"/>
  <c r="J62" i="13" s="1"/>
  <c r="S64" i="41"/>
  <c r="AK64" i="13" s="1"/>
  <c r="R73" i="41"/>
  <c r="J73" i="13" s="1"/>
  <c r="R76" i="41"/>
  <c r="J76" i="13" s="1"/>
  <c r="S86" i="41"/>
  <c r="AK86" i="13" s="1"/>
  <c r="P91" i="41"/>
  <c r="S91" i="41" s="1"/>
  <c r="AK91" i="13" s="1"/>
  <c r="R91" i="41"/>
  <c r="J91" i="13" s="1"/>
  <c r="S95" i="41"/>
  <c r="AK95" i="13" s="1"/>
  <c r="S103" i="41"/>
  <c r="AK103" i="13" s="1"/>
  <c r="P111" i="41"/>
  <c r="S111" i="41" s="1"/>
  <c r="AK111" i="13" s="1"/>
  <c r="R112" i="41"/>
  <c r="J112" i="13" s="1"/>
  <c r="P120" i="41"/>
  <c r="S120" i="41" s="1"/>
  <c r="AK120" i="13" s="1"/>
  <c r="R120" i="41"/>
  <c r="J120" i="13" s="1"/>
  <c r="R130" i="41"/>
  <c r="J130" i="13" s="1"/>
  <c r="P130" i="41"/>
  <c r="S130" i="41" s="1"/>
  <c r="AK130" i="13" s="1"/>
  <c r="R147" i="41"/>
  <c r="J147" i="13" s="1"/>
  <c r="P147" i="41"/>
  <c r="S147" i="41" s="1"/>
  <c r="AK147" i="13" s="1"/>
  <c r="S154" i="41"/>
  <c r="AK154" i="13" s="1"/>
  <c r="R167" i="41"/>
  <c r="J167" i="13" s="1"/>
  <c r="P167" i="41"/>
  <c r="S167" i="41" s="1"/>
  <c r="AK167" i="13" s="1"/>
  <c r="P182" i="41"/>
  <c r="S182" i="41" s="1"/>
  <c r="AK182" i="13" s="1"/>
  <c r="P186" i="41"/>
  <c r="S186" i="41" s="1"/>
  <c r="AK186" i="13" s="1"/>
  <c r="P198" i="41"/>
  <c r="S198" i="41" s="1"/>
  <c r="AK198" i="13" s="1"/>
  <c r="S217" i="41"/>
  <c r="AK217" i="13" s="1"/>
  <c r="R229" i="41"/>
  <c r="J229" i="13" s="1"/>
  <c r="P229" i="41"/>
  <c r="S229" i="41" s="1"/>
  <c r="AK229" i="13" s="1"/>
  <c r="S241" i="41"/>
  <c r="AK241" i="13" s="1"/>
  <c r="R249" i="41"/>
  <c r="J249" i="13" s="1"/>
  <c r="P249" i="41"/>
  <c r="S249" i="41" s="1"/>
  <c r="AK249" i="13" s="1"/>
  <c r="S256" i="41"/>
  <c r="AK256" i="13" s="1"/>
  <c r="R287" i="41"/>
  <c r="J287" i="13" s="1"/>
  <c r="P287" i="41"/>
  <c r="S287" i="41" s="1"/>
  <c r="AK287" i="13" s="1"/>
  <c r="R321" i="41"/>
  <c r="J321" i="13" s="1"/>
  <c r="P321" i="41"/>
  <c r="S321" i="41" s="1"/>
  <c r="AK321" i="13" s="1"/>
  <c r="R329" i="41"/>
  <c r="J329" i="13" s="1"/>
  <c r="P329" i="41"/>
  <c r="S329" i="41" s="1"/>
  <c r="AK329" i="13" s="1"/>
  <c r="S12" i="41"/>
  <c r="AK12" i="13" s="1"/>
  <c r="R13" i="41"/>
  <c r="J13" i="13" s="1"/>
  <c r="R16" i="41"/>
  <c r="J16" i="13" s="1"/>
  <c r="R19" i="41"/>
  <c r="J19" i="13" s="1"/>
  <c r="R28" i="41"/>
  <c r="J28" i="13" s="1"/>
  <c r="S30" i="41"/>
  <c r="AK30" i="13" s="1"/>
  <c r="S35" i="41"/>
  <c r="AK35" i="13" s="1"/>
  <c r="P42" i="41"/>
  <c r="S42" i="41" s="1"/>
  <c r="AK42" i="13" s="1"/>
  <c r="R42" i="41"/>
  <c r="J42" i="13" s="1"/>
  <c r="S53" i="41"/>
  <c r="AK53" i="13" s="1"/>
  <c r="P61" i="41"/>
  <c r="S61" i="41" s="1"/>
  <c r="AK61" i="13" s="1"/>
  <c r="R64" i="41"/>
  <c r="J64" i="13" s="1"/>
  <c r="S69" i="41"/>
  <c r="AK69" i="13" s="1"/>
  <c r="S80" i="41"/>
  <c r="AK80" i="13" s="1"/>
  <c r="R96" i="41"/>
  <c r="J96" i="13" s="1"/>
  <c r="S100" i="41"/>
  <c r="AK100" i="13" s="1"/>
  <c r="R103" i="41"/>
  <c r="J103" i="13" s="1"/>
  <c r="R107" i="41"/>
  <c r="J107" i="13" s="1"/>
  <c r="R110" i="41"/>
  <c r="J110" i="13" s="1"/>
  <c r="S119" i="41"/>
  <c r="AK119" i="13" s="1"/>
  <c r="R131" i="41"/>
  <c r="J131" i="13" s="1"/>
  <c r="P134" i="41"/>
  <c r="S134" i="41" s="1"/>
  <c r="AK134" i="13" s="1"/>
  <c r="S142" i="41"/>
  <c r="AK142" i="13" s="1"/>
  <c r="R157" i="41"/>
  <c r="J157" i="13" s="1"/>
  <c r="P157" i="41"/>
  <c r="S157" i="41" s="1"/>
  <c r="AK157" i="13" s="1"/>
  <c r="P163" i="41"/>
  <c r="S163" i="41" s="1"/>
  <c r="AK163" i="13" s="1"/>
  <c r="R172" i="41"/>
  <c r="J172" i="13" s="1"/>
  <c r="P172" i="41"/>
  <c r="S172" i="41" s="1"/>
  <c r="AK172" i="13" s="1"/>
  <c r="R176" i="41"/>
  <c r="J176" i="13" s="1"/>
  <c r="R190" i="41"/>
  <c r="J190" i="13" s="1"/>
  <c r="P190" i="41"/>
  <c r="S190" i="41" s="1"/>
  <c r="AK190" i="13" s="1"/>
  <c r="P193" i="41"/>
  <c r="S193" i="41" s="1"/>
  <c r="AK193" i="13" s="1"/>
  <c r="R197" i="41"/>
  <c r="J197" i="13" s="1"/>
  <c r="P197" i="41"/>
  <c r="S197" i="41" s="1"/>
  <c r="AK197" i="13" s="1"/>
  <c r="R210" i="41"/>
  <c r="J210" i="13" s="1"/>
  <c r="P210" i="41"/>
  <c r="S210" i="41" s="1"/>
  <c r="AK210" i="13" s="1"/>
  <c r="R224" i="41"/>
  <c r="J224" i="13" s="1"/>
  <c r="P224" i="41"/>
  <c r="S224" i="41" s="1"/>
  <c r="AK224" i="13" s="1"/>
  <c r="S230" i="41"/>
  <c r="AK230" i="13" s="1"/>
  <c r="P233" i="41"/>
  <c r="S233" i="41" s="1"/>
  <c r="AK233" i="13" s="1"/>
  <c r="P238" i="41"/>
  <c r="S238" i="41" s="1"/>
  <c r="AK238" i="13" s="1"/>
  <c r="P244" i="41"/>
  <c r="S244" i="41" s="1"/>
  <c r="AK244" i="13" s="1"/>
  <c r="P248" i="41"/>
  <c r="S248" i="41" s="1"/>
  <c r="AK248" i="13" s="1"/>
  <c r="P259" i="41"/>
  <c r="S259" i="41" s="1"/>
  <c r="AK259" i="13" s="1"/>
  <c r="R272" i="41"/>
  <c r="J272" i="13" s="1"/>
  <c r="P272" i="41"/>
  <c r="S272" i="41" s="1"/>
  <c r="AK272" i="13" s="1"/>
  <c r="S261" i="41"/>
  <c r="AK261" i="13" s="1"/>
  <c r="S273" i="41"/>
  <c r="AK273" i="13" s="1"/>
  <c r="R299" i="41"/>
  <c r="J299" i="13" s="1"/>
  <c r="P299" i="41"/>
  <c r="S299" i="41" s="1"/>
  <c r="AK299" i="13" s="1"/>
  <c r="R305" i="41"/>
  <c r="J305" i="13" s="1"/>
  <c r="P305" i="41"/>
  <c r="S305" i="41" s="1"/>
  <c r="AK305" i="13" s="1"/>
  <c r="S313" i="41"/>
  <c r="AK313" i="13" s="1"/>
  <c r="S333" i="41"/>
  <c r="AK333" i="13" s="1"/>
  <c r="S344" i="41"/>
  <c r="AK344" i="13" s="1"/>
  <c r="R352" i="41"/>
  <c r="J352" i="13" s="1"/>
  <c r="P352" i="41"/>
  <c r="S352" i="41" s="1"/>
  <c r="AK352" i="13" s="1"/>
  <c r="S8" i="41"/>
  <c r="AK8" i="13" s="1"/>
  <c r="S9" i="41"/>
  <c r="AK9" i="13" s="1"/>
  <c r="S10" i="41"/>
  <c r="AK10" i="13" s="1"/>
  <c r="S14" i="41"/>
  <c r="AK14" i="13" s="1"/>
  <c r="S18" i="41"/>
  <c r="AK18" i="13" s="1"/>
  <c r="S27" i="41"/>
  <c r="AK27" i="13" s="1"/>
  <c r="S38" i="41"/>
  <c r="AK38" i="13" s="1"/>
  <c r="R51" i="41"/>
  <c r="J51" i="13" s="1"/>
  <c r="S54" i="41"/>
  <c r="AK54" i="13" s="1"/>
  <c r="S65" i="41"/>
  <c r="AK65" i="13" s="1"/>
  <c r="R66" i="41"/>
  <c r="J66" i="13" s="1"/>
  <c r="S75" i="41"/>
  <c r="AK75" i="13" s="1"/>
  <c r="S84" i="41"/>
  <c r="AK84" i="13" s="1"/>
  <c r="R88" i="41"/>
  <c r="J88" i="13" s="1"/>
  <c r="S98" i="41"/>
  <c r="AK98" i="13" s="1"/>
  <c r="S126" i="41"/>
  <c r="AK126" i="13" s="1"/>
  <c r="S150" i="41"/>
  <c r="AK150" i="13" s="1"/>
  <c r="S155" i="41"/>
  <c r="AK155" i="13" s="1"/>
  <c r="S158" i="41"/>
  <c r="AK158" i="13" s="1"/>
  <c r="S168" i="41"/>
  <c r="AK168" i="13" s="1"/>
  <c r="R191" i="41"/>
  <c r="J191" i="13" s="1"/>
  <c r="R252" i="41"/>
  <c r="J252" i="13" s="1"/>
  <c r="P252" i="41"/>
  <c r="S252" i="41" s="1"/>
  <c r="AK252" i="13" s="1"/>
  <c r="P284" i="41"/>
  <c r="S284" i="41" s="1"/>
  <c r="AK284" i="13" s="1"/>
  <c r="R289" i="41"/>
  <c r="J289" i="13" s="1"/>
  <c r="R291" i="41"/>
  <c r="J291" i="13" s="1"/>
  <c r="P291" i="41"/>
  <c r="S291" i="41" s="1"/>
  <c r="AK291" i="13" s="1"/>
  <c r="P293" i="41"/>
  <c r="S293" i="41" s="1"/>
  <c r="AK293" i="13" s="1"/>
  <c r="R293" i="41"/>
  <c r="J293" i="13" s="1"/>
  <c r="R300" i="41"/>
  <c r="J300" i="13" s="1"/>
  <c r="P310" i="41"/>
  <c r="S310" i="41" s="1"/>
  <c r="AK310" i="13" s="1"/>
  <c r="R310" i="41"/>
  <c r="J310" i="13" s="1"/>
  <c r="R318" i="41"/>
  <c r="J318" i="13" s="1"/>
  <c r="S322" i="41"/>
  <c r="AK322" i="13" s="1"/>
  <c r="R328" i="41"/>
  <c r="J328" i="13" s="1"/>
  <c r="P328" i="41"/>
  <c r="S328" i="41" s="1"/>
  <c r="AK328" i="13" s="1"/>
  <c r="P336" i="41"/>
  <c r="S336" i="41" s="1"/>
  <c r="AK336" i="13" s="1"/>
  <c r="P340" i="41"/>
  <c r="S340" i="41" s="1"/>
  <c r="AK340" i="13" s="1"/>
  <c r="R349" i="41"/>
  <c r="J349" i="13" s="1"/>
  <c r="R353" i="41"/>
  <c r="J353" i="13" s="1"/>
  <c r="P360" i="41"/>
  <c r="S360" i="41" s="1"/>
  <c r="AK360" i="13" s="1"/>
  <c r="R133" i="41"/>
  <c r="J133" i="13" s="1"/>
  <c r="S143" i="41"/>
  <c r="AK143" i="13" s="1"/>
  <c r="R156" i="41"/>
  <c r="J156" i="13" s="1"/>
  <c r="S184" i="41"/>
  <c r="AK184" i="13" s="1"/>
  <c r="S203" i="41"/>
  <c r="AK203" i="13" s="1"/>
  <c r="S207" i="41"/>
  <c r="AK207" i="13" s="1"/>
  <c r="R213" i="41"/>
  <c r="J213" i="13" s="1"/>
  <c r="S218" i="41"/>
  <c r="AK218" i="13" s="1"/>
  <c r="R228" i="41"/>
  <c r="J228" i="13" s="1"/>
  <c r="R236" i="41"/>
  <c r="J236" i="13" s="1"/>
  <c r="S246" i="41"/>
  <c r="AK246" i="13" s="1"/>
  <c r="S266" i="41"/>
  <c r="AK266" i="13" s="1"/>
  <c r="R271" i="41"/>
  <c r="J271" i="13" s="1"/>
  <c r="R282" i="41"/>
  <c r="J282" i="13" s="1"/>
  <c r="R298" i="41"/>
  <c r="J298" i="13" s="1"/>
  <c r="S314" i="41"/>
  <c r="AK314" i="13" s="1"/>
  <c r="R320" i="41"/>
  <c r="J320" i="13" s="1"/>
  <c r="S345" i="41"/>
  <c r="AK345" i="13" s="1"/>
  <c r="R351" i="41"/>
  <c r="J351" i="13" s="1"/>
  <c r="R369" i="41"/>
  <c r="J369" i="13" s="1"/>
  <c r="R143" i="41"/>
  <c r="J143" i="13" s="1"/>
  <c r="S161" i="41"/>
  <c r="AK161" i="13" s="1"/>
  <c r="R169" i="41"/>
  <c r="J169" i="13" s="1"/>
  <c r="S199" i="41"/>
  <c r="AK199" i="13" s="1"/>
  <c r="R211" i="41"/>
  <c r="J211" i="13" s="1"/>
  <c r="P213" i="41"/>
  <c r="S213" i="41" s="1"/>
  <c r="AK213" i="13" s="1"/>
  <c r="R226" i="41"/>
  <c r="J226" i="13" s="1"/>
  <c r="P228" i="41"/>
  <c r="S228" i="41" s="1"/>
  <c r="AK228" i="13" s="1"/>
  <c r="S263" i="41"/>
  <c r="AK263" i="13" s="1"/>
  <c r="R264" i="41"/>
  <c r="J264" i="13" s="1"/>
  <c r="R266" i="41"/>
  <c r="J266" i="13" s="1"/>
  <c r="R270" i="41"/>
  <c r="J270" i="13" s="1"/>
  <c r="P271" i="41"/>
  <c r="S271" i="41" s="1"/>
  <c r="AK271" i="13" s="1"/>
  <c r="R274" i="41"/>
  <c r="J274" i="13" s="1"/>
  <c r="R280" i="41"/>
  <c r="J280" i="13" s="1"/>
  <c r="P282" i="41"/>
  <c r="S282" i="41" s="1"/>
  <c r="AK282" i="13" s="1"/>
  <c r="S288" i="41"/>
  <c r="AK288" i="13" s="1"/>
  <c r="R296" i="41"/>
  <c r="J296" i="13" s="1"/>
  <c r="P298" i="41"/>
  <c r="S298" i="41" s="1"/>
  <c r="AK298" i="13" s="1"/>
  <c r="R307" i="41"/>
  <c r="J307" i="13" s="1"/>
  <c r="R312" i="41"/>
  <c r="J312" i="13" s="1"/>
  <c r="P320" i="41"/>
  <c r="S320" i="41" s="1"/>
  <c r="AK320" i="13" s="1"/>
  <c r="R330" i="41"/>
  <c r="J330" i="13" s="1"/>
  <c r="R334" i="41"/>
  <c r="J334" i="13" s="1"/>
  <c r="S351" i="41"/>
  <c r="AK351" i="13" s="1"/>
  <c r="R361" i="41"/>
  <c r="J361" i="13" s="1"/>
  <c r="S364" i="41"/>
  <c r="AK364" i="13" s="1"/>
  <c r="R75" i="40"/>
  <c r="I75" i="13" s="1"/>
  <c r="R79" i="40"/>
  <c r="I79" i="13" s="1"/>
  <c r="R83" i="40"/>
  <c r="I83" i="13" s="1"/>
  <c r="R88" i="40"/>
  <c r="I88" i="13" s="1"/>
  <c r="R99" i="40"/>
  <c r="I99" i="13" s="1"/>
  <c r="R123" i="40"/>
  <c r="I123" i="13" s="1"/>
  <c r="P156" i="40"/>
  <c r="S156" i="40" s="1"/>
  <c r="AJ156" i="13" s="1"/>
  <c r="P213" i="40"/>
  <c r="S213" i="40" s="1"/>
  <c r="AJ213" i="13" s="1"/>
  <c r="S219" i="40"/>
  <c r="AJ219" i="13" s="1"/>
  <c r="S228" i="40"/>
  <c r="AJ228" i="13" s="1"/>
  <c r="S235" i="40"/>
  <c r="AJ235" i="13" s="1"/>
  <c r="S244" i="40"/>
  <c r="AJ244" i="13" s="1"/>
  <c r="S250" i="40"/>
  <c r="AJ250" i="13" s="1"/>
  <c r="R266" i="40"/>
  <c r="I266" i="13" s="1"/>
  <c r="S283" i="40"/>
  <c r="AJ283" i="13" s="1"/>
  <c r="S298" i="40"/>
  <c r="AJ298" i="13" s="1"/>
  <c r="R307" i="40"/>
  <c r="I307" i="13" s="1"/>
  <c r="R66" i="40"/>
  <c r="I66" i="13" s="1"/>
  <c r="P83" i="40"/>
  <c r="S83" i="40" s="1"/>
  <c r="AJ83" i="13" s="1"/>
  <c r="R92" i="40"/>
  <c r="I92" i="13" s="1"/>
  <c r="R107" i="40"/>
  <c r="I107" i="13" s="1"/>
  <c r="R112" i="40"/>
  <c r="I112" i="13" s="1"/>
  <c r="R125" i="40"/>
  <c r="I125" i="13" s="1"/>
  <c r="R138" i="40"/>
  <c r="I138" i="13" s="1"/>
  <c r="S174" i="40"/>
  <c r="AJ174" i="13" s="1"/>
  <c r="R188" i="40"/>
  <c r="I188" i="13" s="1"/>
  <c r="R228" i="40"/>
  <c r="I228" i="13" s="1"/>
  <c r="R244" i="40"/>
  <c r="I244" i="13" s="1"/>
  <c r="R270" i="40"/>
  <c r="I270" i="13" s="1"/>
  <c r="R298" i="40"/>
  <c r="I298" i="13" s="1"/>
  <c r="R302" i="40"/>
  <c r="I302" i="13" s="1"/>
  <c r="S304" i="40"/>
  <c r="AJ304" i="13" s="1"/>
  <c r="S306" i="40"/>
  <c r="AJ306" i="13" s="1"/>
  <c r="R313" i="40"/>
  <c r="I313" i="13" s="1"/>
  <c r="S315" i="40"/>
  <c r="AJ315" i="13" s="1"/>
  <c r="S319" i="40"/>
  <c r="AJ319" i="13" s="1"/>
  <c r="S326" i="40"/>
  <c r="AJ326" i="13" s="1"/>
  <c r="S330" i="40"/>
  <c r="AJ330" i="13" s="1"/>
  <c r="R341" i="40"/>
  <c r="I341" i="13" s="1"/>
  <c r="S348" i="40"/>
  <c r="AJ348" i="13" s="1"/>
  <c r="S350" i="40"/>
  <c r="AJ350" i="13" s="1"/>
  <c r="R352" i="40"/>
  <c r="I352" i="13" s="1"/>
  <c r="S358" i="40"/>
  <c r="AJ358" i="13" s="1"/>
  <c r="S368" i="40"/>
  <c r="AJ368" i="13" s="1"/>
  <c r="P67" i="40"/>
  <c r="S67" i="40" s="1"/>
  <c r="AJ67" i="13" s="1"/>
  <c r="R73" i="40"/>
  <c r="I73" i="13" s="1"/>
  <c r="R77" i="40"/>
  <c r="I77" i="13" s="1"/>
  <c r="R81" i="40"/>
  <c r="I81" i="13" s="1"/>
  <c r="R103" i="40"/>
  <c r="I103" i="13" s="1"/>
  <c r="R115" i="40"/>
  <c r="I115" i="13" s="1"/>
  <c r="R119" i="40"/>
  <c r="I119" i="13" s="1"/>
  <c r="P157" i="40"/>
  <c r="S157" i="40" s="1"/>
  <c r="AJ157" i="13" s="1"/>
  <c r="S189" i="40"/>
  <c r="AJ189" i="13" s="1"/>
  <c r="S287" i="40"/>
  <c r="AJ287" i="13" s="1"/>
  <c r="P322" i="40"/>
  <c r="S322" i="40" s="1"/>
  <c r="AJ322" i="13" s="1"/>
  <c r="R333" i="40"/>
  <c r="I333" i="13" s="1"/>
  <c r="R337" i="40"/>
  <c r="I337" i="13" s="1"/>
  <c r="S71" i="40"/>
  <c r="AJ71" i="13" s="1"/>
  <c r="S72" i="40"/>
  <c r="AJ72" i="13" s="1"/>
  <c r="S107" i="40"/>
  <c r="AJ107" i="13" s="1"/>
  <c r="S125" i="40"/>
  <c r="AJ125" i="13" s="1"/>
  <c r="S126" i="40"/>
  <c r="AJ126" i="13" s="1"/>
  <c r="S130" i="40"/>
  <c r="AJ130" i="13" s="1"/>
  <c r="S134" i="40"/>
  <c r="AJ134" i="13" s="1"/>
  <c r="S138" i="40"/>
  <c r="AJ138" i="13" s="1"/>
  <c r="R146" i="40"/>
  <c r="I146" i="13" s="1"/>
  <c r="R150" i="40"/>
  <c r="I150" i="13" s="1"/>
  <c r="R177" i="40"/>
  <c r="I177" i="13" s="1"/>
  <c r="P188" i="40"/>
  <c r="S188" i="40" s="1"/>
  <c r="AJ188" i="13" s="1"/>
  <c r="S220" i="40"/>
  <c r="AJ220" i="13" s="1"/>
  <c r="S227" i="40"/>
  <c r="AJ227" i="13" s="1"/>
  <c r="S232" i="40"/>
  <c r="AJ232" i="13" s="1"/>
  <c r="S236" i="40"/>
  <c r="AJ236" i="13" s="1"/>
  <c r="S243" i="40"/>
  <c r="AJ243" i="13" s="1"/>
  <c r="R248" i="40"/>
  <c r="I248" i="13" s="1"/>
  <c r="S251" i="40"/>
  <c r="AJ251" i="13" s="1"/>
  <c r="S279" i="40"/>
  <c r="AJ279" i="13" s="1"/>
  <c r="S286" i="40"/>
  <c r="AJ286" i="13" s="1"/>
  <c r="R290" i="40"/>
  <c r="I290" i="13" s="1"/>
  <c r="S308" i="40"/>
  <c r="AJ308" i="13" s="1"/>
  <c r="R330" i="40"/>
  <c r="I330" i="13" s="1"/>
  <c r="R345" i="40"/>
  <c r="I345" i="13" s="1"/>
  <c r="R42" i="40"/>
  <c r="I42" i="13" s="1"/>
  <c r="R53" i="40"/>
  <c r="I53" i="13" s="1"/>
  <c r="R20" i="46"/>
  <c r="O20" i="13" s="1"/>
  <c r="P20" i="46"/>
  <c r="S20" i="46" s="1"/>
  <c r="AP20" i="13" s="1"/>
  <c r="R21" i="46"/>
  <c r="O21" i="13" s="1"/>
  <c r="P21" i="46"/>
  <c r="S21" i="46" s="1"/>
  <c r="AP21" i="13" s="1"/>
  <c r="R29" i="46"/>
  <c r="O29" i="13" s="1"/>
  <c r="P29" i="46"/>
  <c r="S29" i="46" s="1"/>
  <c r="AP29" i="13" s="1"/>
  <c r="R48" i="46"/>
  <c r="O48" i="13" s="1"/>
  <c r="R108" i="46"/>
  <c r="O108" i="13" s="1"/>
  <c r="P108" i="46"/>
  <c r="S108" i="46" s="1"/>
  <c r="AP108" i="13" s="1"/>
  <c r="R123" i="46"/>
  <c r="O123" i="13" s="1"/>
  <c r="P123" i="46"/>
  <c r="S123" i="46" s="1"/>
  <c r="AP123" i="13" s="1"/>
  <c r="R134" i="46"/>
  <c r="O134" i="13" s="1"/>
  <c r="P134" i="46"/>
  <c r="S134" i="46" s="1"/>
  <c r="AP134" i="13" s="1"/>
  <c r="R151" i="46"/>
  <c r="O151" i="13" s="1"/>
  <c r="P151" i="46"/>
  <c r="S151" i="46" s="1"/>
  <c r="AP151" i="13" s="1"/>
  <c r="R171" i="46"/>
  <c r="O171" i="13" s="1"/>
  <c r="P171" i="46"/>
  <c r="S171" i="46" s="1"/>
  <c r="AP171" i="13" s="1"/>
  <c r="R227" i="46"/>
  <c r="O227" i="13" s="1"/>
  <c r="S227" i="46"/>
  <c r="AP227" i="13" s="1"/>
  <c r="R232" i="46"/>
  <c r="O232" i="13" s="1"/>
  <c r="P232" i="46"/>
  <c r="S232" i="46" s="1"/>
  <c r="AP232" i="13" s="1"/>
  <c r="R303" i="46"/>
  <c r="O303" i="13" s="1"/>
  <c r="S303" i="46"/>
  <c r="AP303" i="13" s="1"/>
  <c r="C15" i="46"/>
  <c r="C14" i="46"/>
  <c r="D8" i="46"/>
  <c r="C18" i="46" s="1"/>
  <c r="D7" i="46"/>
  <c r="D6" i="46"/>
  <c r="R19" i="46"/>
  <c r="O19" i="13" s="1"/>
  <c r="P22" i="46"/>
  <c r="S22" i="46" s="1"/>
  <c r="AP22" i="13" s="1"/>
  <c r="R28" i="46"/>
  <c r="O28" i="13" s="1"/>
  <c r="P30" i="46"/>
  <c r="S30" i="46" s="1"/>
  <c r="AP30" i="13" s="1"/>
  <c r="R62" i="46"/>
  <c r="O62" i="13" s="1"/>
  <c r="P62" i="46"/>
  <c r="S62" i="46" s="1"/>
  <c r="AP62" i="13" s="1"/>
  <c r="R68" i="46"/>
  <c r="O68" i="13" s="1"/>
  <c r="P68" i="46"/>
  <c r="S68" i="46" s="1"/>
  <c r="AP68" i="13" s="1"/>
  <c r="R85" i="46"/>
  <c r="O85" i="13" s="1"/>
  <c r="P85" i="46"/>
  <c r="S85" i="46" s="1"/>
  <c r="AP85" i="13" s="1"/>
  <c r="S98" i="46"/>
  <c r="AP98" i="13" s="1"/>
  <c r="S141" i="46"/>
  <c r="AP141" i="13" s="1"/>
  <c r="R212" i="46"/>
  <c r="O212" i="13" s="1"/>
  <c r="S212" i="46"/>
  <c r="AP212" i="13" s="1"/>
  <c r="R217" i="46"/>
  <c r="O217" i="13" s="1"/>
  <c r="P217" i="46"/>
  <c r="S217" i="46" s="1"/>
  <c r="AP217" i="13" s="1"/>
  <c r="R43" i="46"/>
  <c r="O43" i="13" s="1"/>
  <c r="P43" i="46"/>
  <c r="S43" i="46" s="1"/>
  <c r="AP43" i="13" s="1"/>
  <c r="P45" i="46"/>
  <c r="S45" i="46" s="1"/>
  <c r="AP45" i="13" s="1"/>
  <c r="R45" i="46"/>
  <c r="O45" i="13" s="1"/>
  <c r="P49" i="46"/>
  <c r="S49" i="46" s="1"/>
  <c r="AP49" i="13" s="1"/>
  <c r="R49" i="46"/>
  <c r="O49" i="13" s="1"/>
  <c r="R61" i="46"/>
  <c r="O61" i="13" s="1"/>
  <c r="P61" i="46"/>
  <c r="S61" i="46" s="1"/>
  <c r="AP61" i="13" s="1"/>
  <c r="R69" i="46"/>
  <c r="O69" i="13" s="1"/>
  <c r="P69" i="46"/>
  <c r="S69" i="46" s="1"/>
  <c r="AP69" i="13" s="1"/>
  <c r="R84" i="46"/>
  <c r="O84" i="13" s="1"/>
  <c r="P84" i="46"/>
  <c r="S84" i="46" s="1"/>
  <c r="AP84" i="13" s="1"/>
  <c r="R159" i="46"/>
  <c r="O159" i="13" s="1"/>
  <c r="P159" i="46"/>
  <c r="S159" i="46" s="1"/>
  <c r="AP159" i="13" s="1"/>
  <c r="R189" i="46"/>
  <c r="O189" i="13" s="1"/>
  <c r="P189" i="46"/>
  <c r="S189" i="46" s="1"/>
  <c r="AP189" i="13" s="1"/>
  <c r="R206" i="46"/>
  <c r="O206" i="13" s="1"/>
  <c r="P206" i="46"/>
  <c r="S206" i="46" s="1"/>
  <c r="AP206" i="13" s="1"/>
  <c r="P275" i="46"/>
  <c r="S275" i="46" s="1"/>
  <c r="AP275" i="13" s="1"/>
  <c r="R275" i="46"/>
  <c r="O275" i="13" s="1"/>
  <c r="R25" i="46"/>
  <c r="O25" i="13" s="1"/>
  <c r="P25" i="46"/>
  <c r="S25" i="46" s="1"/>
  <c r="AP25" i="13" s="1"/>
  <c r="S52" i="46"/>
  <c r="AP52" i="13" s="1"/>
  <c r="S75" i="46"/>
  <c r="AP75" i="13" s="1"/>
  <c r="R107" i="46"/>
  <c r="O107" i="13" s="1"/>
  <c r="P107" i="46"/>
  <c r="S107" i="46" s="1"/>
  <c r="AP107" i="13" s="1"/>
  <c r="R124" i="46"/>
  <c r="O124" i="13" s="1"/>
  <c r="P124" i="46"/>
  <c r="S124" i="46" s="1"/>
  <c r="AP124" i="13" s="1"/>
  <c r="R135" i="46"/>
  <c r="O135" i="13" s="1"/>
  <c r="P135" i="46"/>
  <c r="S135" i="46" s="1"/>
  <c r="AP135" i="13" s="1"/>
  <c r="R150" i="46"/>
  <c r="O150" i="13" s="1"/>
  <c r="P150" i="46"/>
  <c r="S150" i="46" s="1"/>
  <c r="AP150" i="13" s="1"/>
  <c r="R174" i="46"/>
  <c r="O174" i="13" s="1"/>
  <c r="P174" i="46"/>
  <c r="S174" i="46" s="1"/>
  <c r="AP174" i="13" s="1"/>
  <c r="R221" i="46"/>
  <c r="O221" i="13" s="1"/>
  <c r="P221" i="46"/>
  <c r="S221" i="46" s="1"/>
  <c r="AP221" i="13" s="1"/>
  <c r="R50" i="46"/>
  <c r="O50" i="13" s="1"/>
  <c r="R57" i="46"/>
  <c r="O57" i="13" s="1"/>
  <c r="P57" i="46"/>
  <c r="S57" i="46" s="1"/>
  <c r="AP57" i="13" s="1"/>
  <c r="R64" i="46"/>
  <c r="O64" i="13" s="1"/>
  <c r="P64" i="46"/>
  <c r="S64" i="46" s="1"/>
  <c r="AP64" i="13" s="1"/>
  <c r="R80" i="46"/>
  <c r="O80" i="13" s="1"/>
  <c r="P80" i="46"/>
  <c r="S80" i="46" s="1"/>
  <c r="AP80" i="13" s="1"/>
  <c r="R103" i="46"/>
  <c r="O103" i="13" s="1"/>
  <c r="P103" i="46"/>
  <c r="S103" i="46" s="1"/>
  <c r="AP103" i="13" s="1"/>
  <c r="R119" i="46"/>
  <c r="O119" i="13" s="1"/>
  <c r="P119" i="46"/>
  <c r="S119" i="46" s="1"/>
  <c r="AP119" i="13" s="1"/>
  <c r="R130" i="46"/>
  <c r="O130" i="13" s="1"/>
  <c r="P130" i="46"/>
  <c r="S130" i="46" s="1"/>
  <c r="AP130" i="13" s="1"/>
  <c r="R146" i="46"/>
  <c r="O146" i="13" s="1"/>
  <c r="P146" i="46"/>
  <c r="S146" i="46" s="1"/>
  <c r="AP146" i="13" s="1"/>
  <c r="R157" i="46"/>
  <c r="O157" i="13" s="1"/>
  <c r="P157" i="46"/>
  <c r="S157" i="46" s="1"/>
  <c r="AP157" i="13" s="1"/>
  <c r="R202" i="46"/>
  <c r="O202" i="13" s="1"/>
  <c r="P202" i="46"/>
  <c r="S202" i="46" s="1"/>
  <c r="AP202" i="13" s="1"/>
  <c r="R205" i="46"/>
  <c r="O205" i="13" s="1"/>
  <c r="P205" i="46"/>
  <c r="S205" i="46" s="1"/>
  <c r="AP205" i="13" s="1"/>
  <c r="R220" i="46"/>
  <c r="O220" i="13" s="1"/>
  <c r="P220" i="46"/>
  <c r="S220" i="46" s="1"/>
  <c r="AP220" i="13" s="1"/>
  <c r="R248" i="46"/>
  <c r="O248" i="13" s="1"/>
  <c r="P248" i="46"/>
  <c r="S248" i="46" s="1"/>
  <c r="AP248" i="13" s="1"/>
  <c r="R260" i="46"/>
  <c r="O260" i="13" s="1"/>
  <c r="P260" i="46"/>
  <c r="S260" i="46" s="1"/>
  <c r="AP260" i="13" s="1"/>
  <c r="R288" i="46"/>
  <c r="O288" i="13" s="1"/>
  <c r="P288" i="46"/>
  <c r="S288" i="46" s="1"/>
  <c r="AP288" i="13" s="1"/>
  <c r="P311" i="46"/>
  <c r="S311" i="46" s="1"/>
  <c r="AP311" i="13" s="1"/>
  <c r="R311" i="46"/>
  <c r="O311" i="13" s="1"/>
  <c r="R316" i="46"/>
  <c r="O316" i="13" s="1"/>
  <c r="P316" i="46"/>
  <c r="S316" i="46" s="1"/>
  <c r="AP316" i="13" s="1"/>
  <c r="R346" i="46"/>
  <c r="O346" i="13" s="1"/>
  <c r="P346" i="46"/>
  <c r="S346" i="46" s="1"/>
  <c r="AP346" i="13" s="1"/>
  <c r="R354" i="46"/>
  <c r="O354" i="13" s="1"/>
  <c r="P354" i="46"/>
  <c r="S354" i="46" s="1"/>
  <c r="AP354" i="13" s="1"/>
  <c r="R362" i="46"/>
  <c r="O362" i="13" s="1"/>
  <c r="P362" i="46"/>
  <c r="S362" i="46" s="1"/>
  <c r="AP362" i="13" s="1"/>
  <c r="R46" i="46"/>
  <c r="O46" i="13" s="1"/>
  <c r="P50" i="46"/>
  <c r="S50" i="46" s="1"/>
  <c r="AP50" i="13" s="1"/>
  <c r="R53" i="46"/>
  <c r="O53" i="13" s="1"/>
  <c r="P53" i="46"/>
  <c r="S53" i="46" s="1"/>
  <c r="AP53" i="13" s="1"/>
  <c r="P58" i="46"/>
  <c r="S58" i="46" s="1"/>
  <c r="AP58" i="13" s="1"/>
  <c r="P65" i="46"/>
  <c r="S65" i="46" s="1"/>
  <c r="AP65" i="13" s="1"/>
  <c r="R76" i="46"/>
  <c r="O76" i="13" s="1"/>
  <c r="P76" i="46"/>
  <c r="S76" i="46" s="1"/>
  <c r="AP76" i="13" s="1"/>
  <c r="P81" i="46"/>
  <c r="S81" i="46" s="1"/>
  <c r="AP81" i="13" s="1"/>
  <c r="R92" i="46"/>
  <c r="O92" i="13" s="1"/>
  <c r="P92" i="46"/>
  <c r="S92" i="46" s="1"/>
  <c r="AP92" i="13" s="1"/>
  <c r="R99" i="46"/>
  <c r="O99" i="13" s="1"/>
  <c r="P99" i="46"/>
  <c r="S99" i="46" s="1"/>
  <c r="AP99" i="13" s="1"/>
  <c r="P104" i="46"/>
  <c r="S104" i="46" s="1"/>
  <c r="AP104" i="13" s="1"/>
  <c r="R115" i="46"/>
  <c r="O115" i="13" s="1"/>
  <c r="P115" i="46"/>
  <c r="S115" i="46" s="1"/>
  <c r="AP115" i="13" s="1"/>
  <c r="P120" i="46"/>
  <c r="S120" i="46" s="1"/>
  <c r="AP120" i="13" s="1"/>
  <c r="R126" i="46"/>
  <c r="O126" i="13" s="1"/>
  <c r="P126" i="46"/>
  <c r="S126" i="46" s="1"/>
  <c r="AP126" i="13" s="1"/>
  <c r="P131" i="46"/>
  <c r="S131" i="46" s="1"/>
  <c r="AP131" i="13" s="1"/>
  <c r="R142" i="46"/>
  <c r="O142" i="13" s="1"/>
  <c r="P142" i="46"/>
  <c r="S142" i="46" s="1"/>
  <c r="AP142" i="13" s="1"/>
  <c r="P147" i="46"/>
  <c r="S147" i="46" s="1"/>
  <c r="AP147" i="13" s="1"/>
  <c r="R158" i="46"/>
  <c r="O158" i="13" s="1"/>
  <c r="S161" i="46"/>
  <c r="AP161" i="13" s="1"/>
  <c r="P163" i="46"/>
  <c r="S163" i="46" s="1"/>
  <c r="AP163" i="13" s="1"/>
  <c r="R168" i="46"/>
  <c r="O168" i="13" s="1"/>
  <c r="P168" i="46"/>
  <c r="S168" i="46" s="1"/>
  <c r="AP168" i="13" s="1"/>
  <c r="R170" i="46"/>
  <c r="O170" i="13" s="1"/>
  <c r="P170" i="46"/>
  <c r="S170" i="46" s="1"/>
  <c r="AP170" i="13" s="1"/>
  <c r="R233" i="46"/>
  <c r="O233" i="13" s="1"/>
  <c r="P233" i="46"/>
  <c r="S233" i="46" s="1"/>
  <c r="AP233" i="13" s="1"/>
  <c r="R236" i="46"/>
  <c r="O236" i="13" s="1"/>
  <c r="P236" i="46"/>
  <c r="S236" i="46" s="1"/>
  <c r="AP236" i="13" s="1"/>
  <c r="P237" i="46"/>
  <c r="S237" i="46" s="1"/>
  <c r="AP237" i="13" s="1"/>
  <c r="R251" i="46"/>
  <c r="O251" i="13" s="1"/>
  <c r="P251" i="46"/>
  <c r="S251" i="46" s="1"/>
  <c r="AP251" i="13" s="1"/>
  <c r="P252" i="46"/>
  <c r="S252" i="46" s="1"/>
  <c r="AP252" i="13" s="1"/>
  <c r="R262" i="46"/>
  <c r="O262" i="13" s="1"/>
  <c r="S262" i="46"/>
  <c r="AP262" i="13" s="1"/>
  <c r="R283" i="46"/>
  <c r="O283" i="13" s="1"/>
  <c r="P283" i="46"/>
  <c r="S283" i="46" s="1"/>
  <c r="AP283" i="13" s="1"/>
  <c r="C11" i="46"/>
  <c r="C12" i="46"/>
  <c r="R34" i="46"/>
  <c r="O34" i="13" s="1"/>
  <c r="R35" i="46"/>
  <c r="O35" i="13" s="1"/>
  <c r="R41" i="46"/>
  <c r="O41" i="13" s="1"/>
  <c r="R42" i="46"/>
  <c r="O42" i="13" s="1"/>
  <c r="P46" i="46"/>
  <c r="S46" i="46" s="1"/>
  <c r="AP46" i="13" s="1"/>
  <c r="P54" i="46"/>
  <c r="S54" i="46" s="1"/>
  <c r="AP54" i="13" s="1"/>
  <c r="R72" i="46"/>
  <c r="O72" i="13" s="1"/>
  <c r="P72" i="46"/>
  <c r="S72" i="46" s="1"/>
  <c r="AP72" i="13" s="1"/>
  <c r="P77" i="46"/>
  <c r="S77" i="46" s="1"/>
  <c r="AP77" i="13" s="1"/>
  <c r="R88" i="46"/>
  <c r="O88" i="13" s="1"/>
  <c r="P88" i="46"/>
  <c r="S88" i="46" s="1"/>
  <c r="AP88" i="13" s="1"/>
  <c r="P93" i="46"/>
  <c r="S93" i="46" s="1"/>
  <c r="AP93" i="13" s="1"/>
  <c r="R95" i="46"/>
  <c r="O95" i="13" s="1"/>
  <c r="P95" i="46"/>
  <c r="S95" i="46" s="1"/>
  <c r="AP95" i="13" s="1"/>
  <c r="P100" i="46"/>
  <c r="S100" i="46" s="1"/>
  <c r="AP100" i="13" s="1"/>
  <c r="R111" i="46"/>
  <c r="O111" i="13" s="1"/>
  <c r="P111" i="46"/>
  <c r="S111" i="46" s="1"/>
  <c r="AP111" i="13" s="1"/>
  <c r="P116" i="46"/>
  <c r="S116" i="46" s="1"/>
  <c r="AP116" i="13" s="1"/>
  <c r="P127" i="46"/>
  <c r="S127" i="46" s="1"/>
  <c r="AP127" i="13" s="1"/>
  <c r="R138" i="46"/>
  <c r="O138" i="13" s="1"/>
  <c r="P138" i="46"/>
  <c r="S138" i="46" s="1"/>
  <c r="AP138" i="13" s="1"/>
  <c r="P143" i="46"/>
  <c r="S143" i="46" s="1"/>
  <c r="AP143" i="13" s="1"/>
  <c r="R154" i="46"/>
  <c r="O154" i="13" s="1"/>
  <c r="P154" i="46"/>
  <c r="S154" i="46" s="1"/>
  <c r="AP154" i="13" s="1"/>
  <c r="S166" i="46"/>
  <c r="AP166" i="13" s="1"/>
  <c r="R186" i="46"/>
  <c r="O186" i="13" s="1"/>
  <c r="AB217" i="13" s="1"/>
  <c r="AB11" i="13" s="1"/>
  <c r="P186" i="46"/>
  <c r="S186" i="46" s="1"/>
  <c r="AP186" i="13" s="1"/>
  <c r="R201" i="46"/>
  <c r="O201" i="13" s="1"/>
  <c r="P201" i="46"/>
  <c r="S201" i="46" s="1"/>
  <c r="AP201" i="13" s="1"/>
  <c r="R299" i="46"/>
  <c r="O299" i="13" s="1"/>
  <c r="P299" i="46"/>
  <c r="S299" i="46" s="1"/>
  <c r="AP299" i="13" s="1"/>
  <c r="R182" i="46"/>
  <c r="O182" i="13" s="1"/>
  <c r="P182" i="46"/>
  <c r="S182" i="46" s="1"/>
  <c r="AP182" i="13" s="1"/>
  <c r="R185" i="46"/>
  <c r="O185" i="13" s="1"/>
  <c r="R197" i="46"/>
  <c r="O197" i="13" s="1"/>
  <c r="P197" i="46"/>
  <c r="S197" i="46" s="1"/>
  <c r="AP197" i="13" s="1"/>
  <c r="R200" i="46"/>
  <c r="O200" i="13" s="1"/>
  <c r="R213" i="46"/>
  <c r="O213" i="13" s="1"/>
  <c r="P213" i="46"/>
  <c r="S213" i="46" s="1"/>
  <c r="AP213" i="13" s="1"/>
  <c r="R216" i="46"/>
  <c r="O216" i="13" s="1"/>
  <c r="R228" i="46"/>
  <c r="O228" i="13" s="1"/>
  <c r="P228" i="46"/>
  <c r="S228" i="46" s="1"/>
  <c r="AP228" i="13" s="1"/>
  <c r="R231" i="46"/>
  <c r="O231" i="13" s="1"/>
  <c r="R244" i="46"/>
  <c r="O244" i="13" s="1"/>
  <c r="P244" i="46"/>
  <c r="S244" i="46" s="1"/>
  <c r="AP244" i="13" s="1"/>
  <c r="R247" i="46"/>
  <c r="O247" i="13" s="1"/>
  <c r="R284" i="46"/>
  <c r="O284" i="13" s="1"/>
  <c r="P284" i="46"/>
  <c r="S284" i="46" s="1"/>
  <c r="AP284" i="13" s="1"/>
  <c r="R287" i="46"/>
  <c r="O287" i="13" s="1"/>
  <c r="P287" i="46"/>
  <c r="S287" i="46" s="1"/>
  <c r="AP287" i="13" s="1"/>
  <c r="R312" i="46"/>
  <c r="O312" i="13" s="1"/>
  <c r="P312" i="46"/>
  <c r="S312" i="46" s="1"/>
  <c r="AP312" i="13" s="1"/>
  <c r="R324" i="46"/>
  <c r="O324" i="13" s="1"/>
  <c r="P324" i="46"/>
  <c r="S324" i="46" s="1"/>
  <c r="AP324" i="13" s="1"/>
  <c r="R178" i="46"/>
  <c r="O178" i="13" s="1"/>
  <c r="P178" i="46"/>
  <c r="S178" i="46" s="1"/>
  <c r="AP178" i="13" s="1"/>
  <c r="R193" i="46"/>
  <c r="O193" i="13" s="1"/>
  <c r="P193" i="46"/>
  <c r="S193" i="46" s="1"/>
  <c r="AP193" i="13" s="1"/>
  <c r="R209" i="46"/>
  <c r="O209" i="13" s="1"/>
  <c r="P209" i="46"/>
  <c r="S209" i="46" s="1"/>
  <c r="AP209" i="13" s="1"/>
  <c r="R224" i="46"/>
  <c r="O224" i="13" s="1"/>
  <c r="P224" i="46"/>
  <c r="S224" i="46" s="1"/>
  <c r="AP224" i="13" s="1"/>
  <c r="R240" i="46"/>
  <c r="O240" i="13" s="1"/>
  <c r="P240" i="46"/>
  <c r="S240" i="46" s="1"/>
  <c r="AP240" i="13" s="1"/>
  <c r="R255" i="46"/>
  <c r="O255" i="13" s="1"/>
  <c r="P255" i="46"/>
  <c r="S255" i="46" s="1"/>
  <c r="AP255" i="13" s="1"/>
  <c r="R269" i="46"/>
  <c r="O269" i="13" s="1"/>
  <c r="P269" i="46"/>
  <c r="S269" i="46" s="1"/>
  <c r="AP269" i="13" s="1"/>
  <c r="P271" i="46"/>
  <c r="S271" i="46" s="1"/>
  <c r="AP271" i="13" s="1"/>
  <c r="R271" i="46"/>
  <c r="O271" i="13" s="1"/>
  <c r="R276" i="46"/>
  <c r="O276" i="13" s="1"/>
  <c r="P276" i="46"/>
  <c r="S276" i="46" s="1"/>
  <c r="AP276" i="13" s="1"/>
  <c r="R300" i="46"/>
  <c r="O300" i="13" s="1"/>
  <c r="P300" i="46"/>
  <c r="S300" i="46" s="1"/>
  <c r="AP300" i="13" s="1"/>
  <c r="R332" i="46"/>
  <c r="O332" i="13" s="1"/>
  <c r="P332" i="46"/>
  <c r="S332" i="46" s="1"/>
  <c r="AP332" i="13" s="1"/>
  <c r="R272" i="46"/>
  <c r="O272" i="13" s="1"/>
  <c r="R278" i="46"/>
  <c r="O278" i="13" s="1"/>
  <c r="R279" i="46"/>
  <c r="O279" i="13" s="1"/>
  <c r="P279" i="46"/>
  <c r="S279" i="46" s="1"/>
  <c r="AP279" i="13" s="1"/>
  <c r="R282" i="46"/>
  <c r="O282" i="13" s="1"/>
  <c r="R295" i="46"/>
  <c r="O295" i="13" s="1"/>
  <c r="P295" i="46"/>
  <c r="S295" i="46" s="1"/>
  <c r="AP295" i="13" s="1"/>
  <c r="R298" i="46"/>
  <c r="O298" i="13" s="1"/>
  <c r="R305" i="46"/>
  <c r="O305" i="13" s="1"/>
  <c r="P305" i="46"/>
  <c r="S305" i="46" s="1"/>
  <c r="AP305" i="13" s="1"/>
  <c r="R310" i="46"/>
  <c r="O310" i="13" s="1"/>
  <c r="R315" i="46"/>
  <c r="O315" i="13" s="1"/>
  <c r="P315" i="46"/>
  <c r="S315" i="46" s="1"/>
  <c r="AP315" i="13" s="1"/>
  <c r="R323" i="46"/>
  <c r="O323" i="13" s="1"/>
  <c r="P323" i="46"/>
  <c r="S323" i="46" s="1"/>
  <c r="AP323" i="13" s="1"/>
  <c r="R331" i="46"/>
  <c r="O331" i="13" s="1"/>
  <c r="P331" i="46"/>
  <c r="S331" i="46" s="1"/>
  <c r="AP331" i="13" s="1"/>
  <c r="R339" i="46"/>
  <c r="O339" i="13" s="1"/>
  <c r="P339" i="46"/>
  <c r="S339" i="46" s="1"/>
  <c r="AP339" i="13" s="1"/>
  <c r="R291" i="46"/>
  <c r="O291" i="13" s="1"/>
  <c r="P291" i="46"/>
  <c r="S291" i="46" s="1"/>
  <c r="AP291" i="13" s="1"/>
  <c r="R347" i="46"/>
  <c r="O347" i="13" s="1"/>
  <c r="P347" i="46"/>
  <c r="S347" i="46" s="1"/>
  <c r="AP347" i="13" s="1"/>
  <c r="R355" i="46"/>
  <c r="O355" i="13" s="1"/>
  <c r="P355" i="46"/>
  <c r="S355" i="46" s="1"/>
  <c r="AP355" i="13" s="1"/>
  <c r="R363" i="46"/>
  <c r="O363" i="13" s="1"/>
  <c r="P363" i="46"/>
  <c r="S363" i="46" s="1"/>
  <c r="AP363" i="13" s="1"/>
  <c r="R301" i="46"/>
  <c r="O301" i="13" s="1"/>
  <c r="R319" i="46"/>
  <c r="O319" i="13" s="1"/>
  <c r="P319" i="46"/>
  <c r="S319" i="46" s="1"/>
  <c r="AP319" i="13" s="1"/>
  <c r="R327" i="46"/>
  <c r="O327" i="13" s="1"/>
  <c r="P327" i="46"/>
  <c r="S327" i="46" s="1"/>
  <c r="AP327" i="13" s="1"/>
  <c r="R335" i="46"/>
  <c r="O335" i="13" s="1"/>
  <c r="P335" i="46"/>
  <c r="S335" i="46" s="1"/>
  <c r="AP335" i="13" s="1"/>
  <c r="R342" i="46"/>
  <c r="O342" i="13" s="1"/>
  <c r="P342" i="46"/>
  <c r="S342" i="46" s="1"/>
  <c r="AP342" i="13" s="1"/>
  <c r="R350" i="46"/>
  <c r="O350" i="13" s="1"/>
  <c r="P350" i="46"/>
  <c r="S350" i="46" s="1"/>
  <c r="AP350" i="13" s="1"/>
  <c r="R358" i="46"/>
  <c r="O358" i="13" s="1"/>
  <c r="P358" i="46"/>
  <c r="S358" i="46" s="1"/>
  <c r="AP358" i="13" s="1"/>
  <c r="R366" i="46"/>
  <c r="O366" i="13" s="1"/>
  <c r="P366" i="46"/>
  <c r="S366" i="46" s="1"/>
  <c r="AP366" i="13" s="1"/>
  <c r="P22" i="45"/>
  <c r="S22" i="45" s="1"/>
  <c r="AO22" i="13" s="1"/>
  <c r="P26" i="45"/>
  <c r="S26" i="45" s="1"/>
  <c r="AO26" i="13" s="1"/>
  <c r="P30" i="45"/>
  <c r="S30" i="45" s="1"/>
  <c r="AO30" i="13" s="1"/>
  <c r="P34" i="45"/>
  <c r="S34" i="45" s="1"/>
  <c r="AO34" i="13" s="1"/>
  <c r="P37" i="45"/>
  <c r="S37" i="45" s="1"/>
  <c r="AO37" i="13" s="1"/>
  <c r="P41" i="45"/>
  <c r="S41" i="45" s="1"/>
  <c r="AO41" i="13" s="1"/>
  <c r="P45" i="45"/>
  <c r="S45" i="45" s="1"/>
  <c r="AO45" i="13" s="1"/>
  <c r="P49" i="45"/>
  <c r="S49" i="45" s="1"/>
  <c r="AO49" i="13" s="1"/>
  <c r="P53" i="45"/>
  <c r="S53" i="45" s="1"/>
  <c r="AO53" i="13" s="1"/>
  <c r="P57" i="45"/>
  <c r="S57" i="45" s="1"/>
  <c r="AO57" i="13" s="1"/>
  <c r="P61" i="45"/>
  <c r="S61" i="45" s="1"/>
  <c r="AO61" i="13" s="1"/>
  <c r="P64" i="45"/>
  <c r="S64" i="45" s="1"/>
  <c r="AO64" i="13" s="1"/>
  <c r="BB97" i="13" s="1"/>
  <c r="P68" i="45"/>
  <c r="S68" i="45" s="1"/>
  <c r="AO68" i="13" s="1"/>
  <c r="P72" i="45"/>
  <c r="S72" i="45" s="1"/>
  <c r="AO72" i="13" s="1"/>
  <c r="P76" i="45"/>
  <c r="S76" i="45" s="1"/>
  <c r="AO76" i="13" s="1"/>
  <c r="P80" i="45"/>
  <c r="S80" i="45" s="1"/>
  <c r="AO80" i="13" s="1"/>
  <c r="P84" i="45"/>
  <c r="S84" i="45" s="1"/>
  <c r="AO84" i="13" s="1"/>
  <c r="P88" i="45"/>
  <c r="S88" i="45" s="1"/>
  <c r="AO88" i="13" s="1"/>
  <c r="P92" i="45"/>
  <c r="S92" i="45" s="1"/>
  <c r="AO92" i="13" s="1"/>
  <c r="P95" i="45"/>
  <c r="S95" i="45" s="1"/>
  <c r="AO95" i="13" s="1"/>
  <c r="P99" i="45"/>
  <c r="S99" i="45" s="1"/>
  <c r="AO99" i="13" s="1"/>
  <c r="P103" i="45"/>
  <c r="S103" i="45" s="1"/>
  <c r="AO103" i="13" s="1"/>
  <c r="P107" i="45"/>
  <c r="S107" i="45" s="1"/>
  <c r="AO107" i="13" s="1"/>
  <c r="P111" i="45"/>
  <c r="S111" i="45" s="1"/>
  <c r="AO111" i="13" s="1"/>
  <c r="P115" i="45"/>
  <c r="S115" i="45" s="1"/>
  <c r="AO115" i="13" s="1"/>
  <c r="P119" i="45"/>
  <c r="S119" i="45" s="1"/>
  <c r="AO119" i="13" s="1"/>
  <c r="P123" i="45"/>
  <c r="S123" i="45" s="1"/>
  <c r="AO123" i="13" s="1"/>
  <c r="P126" i="45"/>
  <c r="S126" i="45" s="1"/>
  <c r="AO126" i="13" s="1"/>
  <c r="P134" i="45"/>
  <c r="S134" i="45" s="1"/>
  <c r="AO134" i="13" s="1"/>
  <c r="R129" i="45"/>
  <c r="N129" i="13" s="1"/>
  <c r="P129" i="45"/>
  <c r="S129" i="45" s="1"/>
  <c r="AO129" i="13" s="1"/>
  <c r="R137" i="45"/>
  <c r="N137" i="13" s="1"/>
  <c r="P137" i="45"/>
  <c r="S137" i="45" s="1"/>
  <c r="AO137" i="13" s="1"/>
  <c r="R145" i="45"/>
  <c r="N145" i="13" s="1"/>
  <c r="P145" i="45"/>
  <c r="S145" i="45" s="1"/>
  <c r="AO145" i="13" s="1"/>
  <c r="R149" i="45"/>
  <c r="N149" i="13" s="1"/>
  <c r="C11" i="45"/>
  <c r="C15" i="45" s="1"/>
  <c r="C12" i="45"/>
  <c r="C17" i="45" s="1"/>
  <c r="C14" i="45"/>
  <c r="P130" i="45"/>
  <c r="S130" i="45" s="1"/>
  <c r="AO130" i="13" s="1"/>
  <c r="R136" i="45"/>
  <c r="N136" i="13" s="1"/>
  <c r="R144" i="45"/>
  <c r="N144" i="13" s="1"/>
  <c r="R133" i="45"/>
  <c r="N133" i="13" s="1"/>
  <c r="P133" i="45"/>
  <c r="S133" i="45" s="1"/>
  <c r="AO133" i="13" s="1"/>
  <c r="R141" i="45"/>
  <c r="N141" i="13" s="1"/>
  <c r="P141" i="45"/>
  <c r="S141" i="45" s="1"/>
  <c r="AO141" i="13" s="1"/>
  <c r="P150" i="45"/>
  <c r="S150" i="45" s="1"/>
  <c r="AO150" i="13" s="1"/>
  <c r="P154" i="45"/>
  <c r="S154" i="45" s="1"/>
  <c r="AO154" i="13" s="1"/>
  <c r="P157" i="45"/>
  <c r="S157" i="45" s="1"/>
  <c r="AO157" i="13" s="1"/>
  <c r="P161" i="45"/>
  <c r="S161" i="45" s="1"/>
  <c r="AO161" i="13" s="1"/>
  <c r="P165" i="45"/>
  <c r="S165" i="45" s="1"/>
  <c r="AO165" i="13" s="1"/>
  <c r="P169" i="45"/>
  <c r="S169" i="45" s="1"/>
  <c r="AO169" i="13" s="1"/>
  <c r="P173" i="45"/>
  <c r="S173" i="45" s="1"/>
  <c r="AO173" i="13" s="1"/>
  <c r="P177" i="45"/>
  <c r="S177" i="45" s="1"/>
  <c r="AO177" i="13" s="1"/>
  <c r="R193" i="45"/>
  <c r="N193" i="13" s="1"/>
  <c r="R201" i="45"/>
  <c r="N201" i="13" s="1"/>
  <c r="P149" i="45"/>
  <c r="S149" i="45" s="1"/>
  <c r="AO149" i="13" s="1"/>
  <c r="P153" i="45"/>
  <c r="S153" i="45" s="1"/>
  <c r="AO153" i="13" s="1"/>
  <c r="P156" i="45"/>
  <c r="S156" i="45" s="1"/>
  <c r="AO156" i="13" s="1"/>
  <c r="P160" i="45"/>
  <c r="S160" i="45" s="1"/>
  <c r="AO160" i="13" s="1"/>
  <c r="P164" i="45"/>
  <c r="S164" i="45" s="1"/>
  <c r="AO164" i="13" s="1"/>
  <c r="P168" i="45"/>
  <c r="S168" i="45" s="1"/>
  <c r="AO168" i="13" s="1"/>
  <c r="P172" i="45"/>
  <c r="S172" i="45" s="1"/>
  <c r="AO172" i="13" s="1"/>
  <c r="P176" i="45"/>
  <c r="S176" i="45" s="1"/>
  <c r="AO176" i="13" s="1"/>
  <c r="P183" i="45"/>
  <c r="S183" i="45" s="1"/>
  <c r="AO183" i="13" s="1"/>
  <c r="R185" i="45"/>
  <c r="N185" i="13" s="1"/>
  <c r="R192" i="45"/>
  <c r="N192" i="13" s="1"/>
  <c r="R200" i="45"/>
  <c r="N200" i="13" s="1"/>
  <c r="P202" i="45"/>
  <c r="S202" i="45" s="1"/>
  <c r="AO202" i="13" s="1"/>
  <c r="R202" i="45"/>
  <c r="N202" i="13" s="1"/>
  <c r="R209" i="45"/>
  <c r="N209" i="13" s="1"/>
  <c r="P210" i="45"/>
  <c r="S210" i="45" s="1"/>
  <c r="AO210" i="13" s="1"/>
  <c r="R210" i="45"/>
  <c r="N210" i="13" s="1"/>
  <c r="R181" i="45"/>
  <c r="N181" i="13" s="1"/>
  <c r="R182" i="45"/>
  <c r="N182" i="13" s="1"/>
  <c r="R186" i="45"/>
  <c r="N186" i="13" s="1"/>
  <c r="AA219" i="13" s="1"/>
  <c r="R189" i="45"/>
  <c r="N189" i="13" s="1"/>
  <c r="R194" i="45"/>
  <c r="N194" i="13" s="1"/>
  <c r="R197" i="45"/>
  <c r="N197" i="13" s="1"/>
  <c r="P206" i="45"/>
  <c r="S206" i="45" s="1"/>
  <c r="AO206" i="13" s="1"/>
  <c r="R206" i="45"/>
  <c r="N206" i="13" s="1"/>
  <c r="R214" i="45"/>
  <c r="N214" i="13" s="1"/>
  <c r="R217" i="45"/>
  <c r="N217" i="13" s="1"/>
  <c r="R221" i="45"/>
  <c r="N221" i="13" s="1"/>
  <c r="R225" i="45"/>
  <c r="N225" i="13" s="1"/>
  <c r="R229" i="45"/>
  <c r="N229" i="13" s="1"/>
  <c r="R233" i="45"/>
  <c r="N233" i="13" s="1"/>
  <c r="P240" i="45"/>
  <c r="S240" i="45" s="1"/>
  <c r="AO240" i="13" s="1"/>
  <c r="R240" i="45"/>
  <c r="N240" i="13" s="1"/>
  <c r="P255" i="45"/>
  <c r="S255" i="45" s="1"/>
  <c r="AO255" i="13" s="1"/>
  <c r="R255" i="45"/>
  <c r="N255" i="13" s="1"/>
  <c r="P267" i="45"/>
  <c r="S267" i="45" s="1"/>
  <c r="AO267" i="13" s="1"/>
  <c r="R267" i="45"/>
  <c r="N267" i="13" s="1"/>
  <c r="P241" i="45"/>
  <c r="S241" i="45" s="1"/>
  <c r="AO241" i="13" s="1"/>
  <c r="P248" i="45"/>
  <c r="S248" i="45" s="1"/>
  <c r="AO248" i="13" s="1"/>
  <c r="R254" i="45"/>
  <c r="N254" i="13" s="1"/>
  <c r="P256" i="45"/>
  <c r="S256" i="45" s="1"/>
  <c r="AO256" i="13" s="1"/>
  <c r="P244" i="45"/>
  <c r="S244" i="45" s="1"/>
  <c r="AO244" i="13" s="1"/>
  <c r="R244" i="45"/>
  <c r="N244" i="13" s="1"/>
  <c r="P251" i="45"/>
  <c r="S251" i="45" s="1"/>
  <c r="AO251" i="13" s="1"/>
  <c r="R251" i="45"/>
  <c r="N251" i="13" s="1"/>
  <c r="P259" i="45"/>
  <c r="S259" i="45" s="1"/>
  <c r="AO259" i="13" s="1"/>
  <c r="R259" i="45"/>
  <c r="N259" i="13" s="1"/>
  <c r="P263" i="45"/>
  <c r="S263" i="45" s="1"/>
  <c r="AO263" i="13" s="1"/>
  <c r="R263" i="45"/>
  <c r="N263" i="13" s="1"/>
  <c r="S266" i="45"/>
  <c r="AO266" i="13" s="1"/>
  <c r="P237" i="45"/>
  <c r="S237" i="45" s="1"/>
  <c r="AO237" i="13" s="1"/>
  <c r="P245" i="45"/>
  <c r="S245" i="45" s="1"/>
  <c r="AO245" i="13" s="1"/>
  <c r="P252" i="45"/>
  <c r="S252" i="45" s="1"/>
  <c r="AO252" i="13" s="1"/>
  <c r="R271" i="45"/>
  <c r="N271" i="13" s="1"/>
  <c r="R275" i="45"/>
  <c r="N275" i="13" s="1"/>
  <c r="R278" i="45"/>
  <c r="N278" i="13" s="1"/>
  <c r="R282" i="45"/>
  <c r="N282" i="13" s="1"/>
  <c r="R286" i="45"/>
  <c r="N286" i="13" s="1"/>
  <c r="R290" i="45"/>
  <c r="N290" i="13" s="1"/>
  <c r="R294" i="45"/>
  <c r="N294" i="13" s="1"/>
  <c r="R298" i="45"/>
  <c r="N298" i="13" s="1"/>
  <c r="R306" i="45"/>
  <c r="N306" i="13" s="1"/>
  <c r="P306" i="45"/>
  <c r="S306" i="45" s="1"/>
  <c r="AO306" i="13" s="1"/>
  <c r="R313" i="45"/>
  <c r="N313" i="13" s="1"/>
  <c r="R301" i="45"/>
  <c r="N301" i="13" s="1"/>
  <c r="P310" i="45"/>
  <c r="S310" i="45" s="1"/>
  <c r="AO310" i="13" s="1"/>
  <c r="R310" i="45"/>
  <c r="N310" i="13" s="1"/>
  <c r="R302" i="45"/>
  <c r="N302" i="13" s="1"/>
  <c r="P302" i="45"/>
  <c r="S302" i="45" s="1"/>
  <c r="AO302" i="13" s="1"/>
  <c r="P303" i="45"/>
  <c r="S303" i="45" s="1"/>
  <c r="AO303" i="13" s="1"/>
  <c r="P314" i="45"/>
  <c r="S314" i="45" s="1"/>
  <c r="AO314" i="13" s="1"/>
  <c r="R314" i="45"/>
  <c r="N314" i="13" s="1"/>
  <c r="P309" i="45"/>
  <c r="S309" i="45" s="1"/>
  <c r="AO309" i="13" s="1"/>
  <c r="P313" i="45"/>
  <c r="S313" i="45" s="1"/>
  <c r="AO313" i="13" s="1"/>
  <c r="P317" i="45"/>
  <c r="S317" i="45" s="1"/>
  <c r="AO317" i="13" s="1"/>
  <c r="R318" i="45"/>
  <c r="N318" i="13" s="1"/>
  <c r="P321" i="45"/>
  <c r="S321" i="45" s="1"/>
  <c r="AO321" i="13" s="1"/>
  <c r="R322" i="45"/>
  <c r="N322" i="13" s="1"/>
  <c r="P325" i="45"/>
  <c r="S325" i="45" s="1"/>
  <c r="AO325" i="13" s="1"/>
  <c r="R326" i="45"/>
  <c r="N326" i="13" s="1"/>
  <c r="P329" i="45"/>
  <c r="S329" i="45" s="1"/>
  <c r="AO329" i="13" s="1"/>
  <c r="R330" i="45"/>
  <c r="N330" i="13" s="1"/>
  <c r="P333" i="45"/>
  <c r="S333" i="45" s="1"/>
  <c r="AO333" i="13" s="1"/>
  <c r="R334" i="45"/>
  <c r="N334" i="13" s="1"/>
  <c r="P337" i="45"/>
  <c r="S337" i="45" s="1"/>
  <c r="AO337" i="13" s="1"/>
  <c r="R338" i="45"/>
  <c r="N338" i="13" s="1"/>
  <c r="P340" i="45"/>
  <c r="S340" i="45" s="1"/>
  <c r="AO340" i="13" s="1"/>
  <c r="R341" i="45"/>
  <c r="N341" i="13" s="1"/>
  <c r="P344" i="45"/>
  <c r="S344" i="45" s="1"/>
  <c r="AO344" i="13" s="1"/>
  <c r="R345" i="45"/>
  <c r="N345" i="13" s="1"/>
  <c r="P348" i="45"/>
  <c r="S348" i="45" s="1"/>
  <c r="AO348" i="13" s="1"/>
  <c r="R349" i="45"/>
  <c r="N349" i="13" s="1"/>
  <c r="P352" i="45"/>
  <c r="S352" i="45" s="1"/>
  <c r="AO352" i="13" s="1"/>
  <c r="R353" i="45"/>
  <c r="N353" i="13" s="1"/>
  <c r="P356" i="45"/>
  <c r="S356" i="45" s="1"/>
  <c r="AO356" i="13" s="1"/>
  <c r="R357" i="45"/>
  <c r="N357" i="13" s="1"/>
  <c r="P360" i="45"/>
  <c r="S360" i="45" s="1"/>
  <c r="AO360" i="13" s="1"/>
  <c r="R361" i="45"/>
  <c r="N361" i="13" s="1"/>
  <c r="P364" i="45"/>
  <c r="S364" i="45" s="1"/>
  <c r="AO364" i="13" s="1"/>
  <c r="R365" i="45"/>
  <c r="N365" i="13" s="1"/>
  <c r="P368" i="45"/>
  <c r="S368" i="45" s="1"/>
  <c r="AO368" i="13" s="1"/>
  <c r="R369" i="45"/>
  <c r="N369" i="13" s="1"/>
  <c r="R49" i="44"/>
  <c r="M49" i="13" s="1"/>
  <c r="P49" i="44"/>
  <c r="S49" i="44" s="1"/>
  <c r="AN49" i="13" s="1"/>
  <c r="R20" i="44"/>
  <c r="M20" i="13" s="1"/>
  <c r="R21" i="44"/>
  <c r="M21" i="13" s="1"/>
  <c r="R22" i="44"/>
  <c r="M22" i="13" s="1"/>
  <c r="P22" i="44"/>
  <c r="S22" i="44" s="1"/>
  <c r="AN22" i="13" s="1"/>
  <c r="R29" i="44"/>
  <c r="M29" i="13" s="1"/>
  <c r="R30" i="44"/>
  <c r="M30" i="13" s="1"/>
  <c r="P30" i="44"/>
  <c r="S30" i="44" s="1"/>
  <c r="AN30" i="13" s="1"/>
  <c r="R36" i="44"/>
  <c r="M36" i="13" s="1"/>
  <c r="R37" i="44"/>
  <c r="M37" i="13" s="1"/>
  <c r="P37" i="44"/>
  <c r="S37" i="44" s="1"/>
  <c r="AN37" i="13" s="1"/>
  <c r="R44" i="44"/>
  <c r="M44" i="13" s="1"/>
  <c r="R45" i="44"/>
  <c r="M45" i="13" s="1"/>
  <c r="P45" i="44"/>
  <c r="S45" i="44" s="1"/>
  <c r="AN45" i="13" s="1"/>
  <c r="R41" i="44"/>
  <c r="M41" i="13" s="1"/>
  <c r="P41" i="44"/>
  <c r="S41" i="44" s="1"/>
  <c r="AN41" i="13" s="1"/>
  <c r="R26" i="44"/>
  <c r="M26" i="13" s="1"/>
  <c r="P26" i="44"/>
  <c r="S26" i="44" s="1"/>
  <c r="AN26" i="13" s="1"/>
  <c r="R33" i="44"/>
  <c r="M33" i="13" s="1"/>
  <c r="Z67" i="13" s="1"/>
  <c r="R34" i="44"/>
  <c r="M34" i="13" s="1"/>
  <c r="P34" i="44"/>
  <c r="S34" i="44" s="1"/>
  <c r="AN34" i="13" s="1"/>
  <c r="P53" i="44"/>
  <c r="S53" i="44" s="1"/>
  <c r="AN53" i="13" s="1"/>
  <c r="P57" i="44"/>
  <c r="S57" i="44" s="1"/>
  <c r="AN57" i="13" s="1"/>
  <c r="P61" i="44"/>
  <c r="S61" i="44" s="1"/>
  <c r="AN61" i="13" s="1"/>
  <c r="P64" i="44"/>
  <c r="S64" i="44" s="1"/>
  <c r="AN64" i="13" s="1"/>
  <c r="P68" i="44"/>
  <c r="S68" i="44" s="1"/>
  <c r="AN68" i="13" s="1"/>
  <c r="P72" i="44"/>
  <c r="S72" i="44" s="1"/>
  <c r="AN72" i="13" s="1"/>
  <c r="P76" i="44"/>
  <c r="S76" i="44" s="1"/>
  <c r="AN76" i="13" s="1"/>
  <c r="P80" i="44"/>
  <c r="S80" i="44" s="1"/>
  <c r="AN80" i="13" s="1"/>
  <c r="P84" i="44"/>
  <c r="S84" i="44" s="1"/>
  <c r="AN84" i="13" s="1"/>
  <c r="R87" i="44"/>
  <c r="M87" i="13" s="1"/>
  <c r="R90" i="44"/>
  <c r="M90" i="13" s="1"/>
  <c r="R97" i="44"/>
  <c r="M97" i="13" s="1"/>
  <c r="R102" i="44"/>
  <c r="M102" i="13" s="1"/>
  <c r="R105" i="44"/>
  <c r="M105" i="13" s="1"/>
  <c r="R110" i="44"/>
  <c r="M110" i="13" s="1"/>
  <c r="R112" i="44"/>
  <c r="M112" i="13" s="1"/>
  <c r="P112" i="44"/>
  <c r="S112" i="44" s="1"/>
  <c r="AN112" i="13" s="1"/>
  <c r="R119" i="44"/>
  <c r="M119" i="13" s="1"/>
  <c r="R120" i="44"/>
  <c r="M120" i="13" s="1"/>
  <c r="P120" i="44"/>
  <c r="S120" i="44" s="1"/>
  <c r="AN120" i="13" s="1"/>
  <c r="R161" i="44"/>
  <c r="M161" i="13" s="1"/>
  <c r="R162" i="44"/>
  <c r="M162" i="13" s="1"/>
  <c r="P162" i="44"/>
  <c r="S162" i="44" s="1"/>
  <c r="AN162" i="13" s="1"/>
  <c r="R169" i="44"/>
  <c r="M169" i="13" s="1"/>
  <c r="R170" i="44"/>
  <c r="M170" i="13" s="1"/>
  <c r="P170" i="44"/>
  <c r="S170" i="44" s="1"/>
  <c r="AN170" i="13" s="1"/>
  <c r="R177" i="44"/>
  <c r="M177" i="13" s="1"/>
  <c r="R178" i="44"/>
  <c r="M178" i="13" s="1"/>
  <c r="P178" i="44"/>
  <c r="S178" i="44" s="1"/>
  <c r="AN178" i="13" s="1"/>
  <c r="R185" i="44"/>
  <c r="M185" i="13" s="1"/>
  <c r="R139" i="44"/>
  <c r="M139" i="13" s="1"/>
  <c r="P139" i="44"/>
  <c r="S139" i="44" s="1"/>
  <c r="AN139" i="13" s="1"/>
  <c r="R193" i="44"/>
  <c r="M193" i="13" s="1"/>
  <c r="P193" i="44"/>
  <c r="S193" i="44" s="1"/>
  <c r="AN193" i="13" s="1"/>
  <c r="R204" i="44"/>
  <c r="M204" i="13" s="1"/>
  <c r="P204" i="44"/>
  <c r="S204" i="44" s="1"/>
  <c r="AN204" i="13" s="1"/>
  <c r="R211" i="44"/>
  <c r="M211" i="13" s="1"/>
  <c r="P211" i="44"/>
  <c r="S211" i="44" s="1"/>
  <c r="AN211" i="13" s="1"/>
  <c r="R127" i="44"/>
  <c r="M127" i="13" s="1"/>
  <c r="P127" i="44"/>
  <c r="S127" i="44" s="1"/>
  <c r="AN127" i="13" s="1"/>
  <c r="R135" i="44"/>
  <c r="M135" i="13" s="1"/>
  <c r="P135" i="44"/>
  <c r="S135" i="44" s="1"/>
  <c r="AN135" i="13" s="1"/>
  <c r="R143" i="44"/>
  <c r="M143" i="13" s="1"/>
  <c r="P143" i="44"/>
  <c r="S143" i="44" s="1"/>
  <c r="AN143" i="13" s="1"/>
  <c r="R151" i="44"/>
  <c r="M151" i="13" s="1"/>
  <c r="P151" i="44"/>
  <c r="S151" i="44" s="1"/>
  <c r="AN151" i="13" s="1"/>
  <c r="R189" i="44"/>
  <c r="M189" i="13" s="1"/>
  <c r="P189" i="44"/>
  <c r="S189" i="44" s="1"/>
  <c r="AN189" i="13" s="1"/>
  <c r="R196" i="44"/>
  <c r="M196" i="13" s="1"/>
  <c r="R197" i="44"/>
  <c r="M197" i="13" s="1"/>
  <c r="P197" i="44"/>
  <c r="S197" i="44" s="1"/>
  <c r="AN197" i="13" s="1"/>
  <c r="S202" i="44"/>
  <c r="AN202" i="13" s="1"/>
  <c r="S207" i="44"/>
  <c r="AN207" i="13" s="1"/>
  <c r="S215" i="44"/>
  <c r="AN215" i="13" s="1"/>
  <c r="R131" i="44"/>
  <c r="M131" i="13" s="1"/>
  <c r="P131" i="44"/>
  <c r="S131" i="44" s="1"/>
  <c r="AN131" i="13" s="1"/>
  <c r="R147" i="44"/>
  <c r="M147" i="13" s="1"/>
  <c r="P147" i="44"/>
  <c r="S147" i="44" s="1"/>
  <c r="AN147" i="13" s="1"/>
  <c r="R155" i="44"/>
  <c r="M155" i="13" s="1"/>
  <c r="P155" i="44"/>
  <c r="S155" i="44" s="1"/>
  <c r="AN155" i="13" s="1"/>
  <c r="BA189" i="13" s="1"/>
  <c r="D6" i="44"/>
  <c r="D7" i="44"/>
  <c r="C17" i="44" s="1"/>
  <c r="D8" i="44"/>
  <c r="C18" i="44" s="1"/>
  <c r="C11" i="44"/>
  <c r="C15" i="44" s="1"/>
  <c r="C12" i="44"/>
  <c r="C14" i="44"/>
  <c r="S85" i="44"/>
  <c r="AN85" i="13" s="1"/>
  <c r="R86" i="44"/>
  <c r="M86" i="13" s="1"/>
  <c r="R91" i="44"/>
  <c r="M91" i="13" s="1"/>
  <c r="R94" i="44"/>
  <c r="M94" i="13" s="1"/>
  <c r="Z125" i="13" s="1"/>
  <c r="Z8" i="13" s="1"/>
  <c r="R95" i="44"/>
  <c r="M95" i="13" s="1"/>
  <c r="R98" i="44"/>
  <c r="M98" i="13" s="1"/>
  <c r="R101" i="44"/>
  <c r="M101" i="13" s="1"/>
  <c r="R106" i="44"/>
  <c r="M106" i="13" s="1"/>
  <c r="R109" i="44"/>
  <c r="M109" i="13" s="1"/>
  <c r="R115" i="44"/>
  <c r="M115" i="13" s="1"/>
  <c r="R116" i="44"/>
  <c r="M116" i="13" s="1"/>
  <c r="P116" i="44"/>
  <c r="S116" i="44" s="1"/>
  <c r="AN116" i="13" s="1"/>
  <c r="R123" i="44"/>
  <c r="M123" i="13" s="1"/>
  <c r="R124" i="44"/>
  <c r="M124" i="13" s="1"/>
  <c r="P124" i="44"/>
  <c r="S124" i="44" s="1"/>
  <c r="AN124" i="13" s="1"/>
  <c r="R157" i="44"/>
  <c r="M157" i="13" s="1"/>
  <c r="R158" i="44"/>
  <c r="M158" i="13" s="1"/>
  <c r="P158" i="44"/>
  <c r="S158" i="44" s="1"/>
  <c r="AN158" i="13" s="1"/>
  <c r="R165" i="44"/>
  <c r="M165" i="13" s="1"/>
  <c r="R166" i="44"/>
  <c r="M166" i="13" s="1"/>
  <c r="P166" i="44"/>
  <c r="S166" i="44" s="1"/>
  <c r="AN166" i="13" s="1"/>
  <c r="R173" i="44"/>
  <c r="M173" i="13" s="1"/>
  <c r="R174" i="44"/>
  <c r="M174" i="13" s="1"/>
  <c r="P174" i="44"/>
  <c r="S174" i="44" s="1"/>
  <c r="AN174" i="13" s="1"/>
  <c r="R181" i="44"/>
  <c r="M181" i="13" s="1"/>
  <c r="R182" i="44"/>
  <c r="M182" i="13" s="1"/>
  <c r="P182" i="44"/>
  <c r="S182" i="44" s="1"/>
  <c r="AN182" i="13" s="1"/>
  <c r="P206" i="44"/>
  <c r="S206" i="44" s="1"/>
  <c r="AN206" i="13" s="1"/>
  <c r="R206" i="44"/>
  <c r="M206" i="13" s="1"/>
  <c r="S209" i="44"/>
  <c r="AN209" i="13" s="1"/>
  <c r="R207" i="44"/>
  <c r="M207" i="13" s="1"/>
  <c r="R215" i="44"/>
  <c r="M215" i="13" s="1"/>
  <c r="R226" i="44"/>
  <c r="M226" i="13" s="1"/>
  <c r="R227" i="44"/>
  <c r="M227" i="13" s="1"/>
  <c r="P227" i="44"/>
  <c r="S227" i="44" s="1"/>
  <c r="AN227" i="13" s="1"/>
  <c r="R234" i="44"/>
  <c r="M234" i="13" s="1"/>
  <c r="R235" i="44"/>
  <c r="M235" i="13" s="1"/>
  <c r="P235" i="44"/>
  <c r="S235" i="44" s="1"/>
  <c r="AN235" i="13" s="1"/>
  <c r="R242" i="44"/>
  <c r="M242" i="13" s="1"/>
  <c r="R243" i="44"/>
  <c r="M243" i="13" s="1"/>
  <c r="P243" i="44"/>
  <c r="S243" i="44" s="1"/>
  <c r="AN243" i="13" s="1"/>
  <c r="R218" i="44"/>
  <c r="M218" i="13" s="1"/>
  <c r="P250" i="44"/>
  <c r="S250" i="44" s="1"/>
  <c r="AN250" i="13" s="1"/>
  <c r="R250" i="44"/>
  <c r="M250" i="13" s="1"/>
  <c r="R267" i="44"/>
  <c r="M267" i="13" s="1"/>
  <c r="P267" i="44"/>
  <c r="S267" i="44" s="1"/>
  <c r="AN267" i="13" s="1"/>
  <c r="R286" i="44"/>
  <c r="M286" i="13" s="1"/>
  <c r="P286" i="44"/>
  <c r="S286" i="44" s="1"/>
  <c r="AN286" i="13" s="1"/>
  <c r="R198" i="44"/>
  <c r="M198" i="13" s="1"/>
  <c r="R199" i="44"/>
  <c r="M199" i="13" s="1"/>
  <c r="P203" i="44"/>
  <c r="S203" i="44" s="1"/>
  <c r="AN203" i="13" s="1"/>
  <c r="R216" i="44"/>
  <c r="M216" i="13" s="1"/>
  <c r="R217" i="44"/>
  <c r="M217" i="13" s="1"/>
  <c r="R222" i="44"/>
  <c r="M222" i="13" s="1"/>
  <c r="R223" i="44"/>
  <c r="M223" i="13" s="1"/>
  <c r="P223" i="44"/>
  <c r="S223" i="44" s="1"/>
  <c r="AN223" i="13" s="1"/>
  <c r="R230" i="44"/>
  <c r="M230" i="13" s="1"/>
  <c r="R231" i="44"/>
  <c r="M231" i="13" s="1"/>
  <c r="P231" i="44"/>
  <c r="S231" i="44" s="1"/>
  <c r="AN231" i="13" s="1"/>
  <c r="R238" i="44"/>
  <c r="M238" i="13" s="1"/>
  <c r="R239" i="44"/>
  <c r="M239" i="13" s="1"/>
  <c r="P239" i="44"/>
  <c r="S239" i="44" s="1"/>
  <c r="AN239" i="13" s="1"/>
  <c r="R246" i="44"/>
  <c r="M246" i="13" s="1"/>
  <c r="R247" i="44"/>
  <c r="M247" i="13" s="1"/>
  <c r="P247" i="44"/>
  <c r="S247" i="44" s="1"/>
  <c r="AN247" i="13" s="1"/>
  <c r="R255" i="44"/>
  <c r="M255" i="13" s="1"/>
  <c r="P255" i="44"/>
  <c r="S255" i="44" s="1"/>
  <c r="AN255" i="13" s="1"/>
  <c r="R251" i="44"/>
  <c r="M251" i="13" s="1"/>
  <c r="R263" i="44"/>
  <c r="M263" i="13" s="1"/>
  <c r="P263" i="44"/>
  <c r="S263" i="44" s="1"/>
  <c r="AN263" i="13" s="1"/>
  <c r="R266" i="44"/>
  <c r="M266" i="13" s="1"/>
  <c r="R282" i="44"/>
  <c r="M282" i="13" s="1"/>
  <c r="P282" i="44"/>
  <c r="S282" i="44" s="1"/>
  <c r="AN282" i="13" s="1"/>
  <c r="R285" i="44"/>
  <c r="M285" i="13" s="1"/>
  <c r="R298" i="44"/>
  <c r="M298" i="13" s="1"/>
  <c r="P298" i="44"/>
  <c r="S298" i="44" s="1"/>
  <c r="AN298" i="13" s="1"/>
  <c r="R301" i="44"/>
  <c r="M301" i="13" s="1"/>
  <c r="R259" i="44"/>
  <c r="M259" i="13" s="1"/>
  <c r="P259" i="44"/>
  <c r="S259" i="44" s="1"/>
  <c r="AN259" i="13" s="1"/>
  <c r="R262" i="44"/>
  <c r="M262" i="13" s="1"/>
  <c r="R275" i="44"/>
  <c r="M275" i="13" s="1"/>
  <c r="P275" i="44"/>
  <c r="S275" i="44" s="1"/>
  <c r="AN275" i="13" s="1"/>
  <c r="R278" i="44"/>
  <c r="M278" i="13" s="1"/>
  <c r="P278" i="44"/>
  <c r="S278" i="44" s="1"/>
  <c r="AN278" i="13" s="1"/>
  <c r="R281" i="44"/>
  <c r="M281" i="13" s="1"/>
  <c r="R294" i="44"/>
  <c r="M294" i="13" s="1"/>
  <c r="P294" i="44"/>
  <c r="S294" i="44" s="1"/>
  <c r="AN294" i="13" s="1"/>
  <c r="R297" i="44"/>
  <c r="M297" i="13" s="1"/>
  <c r="P305" i="44"/>
  <c r="S305" i="44" s="1"/>
  <c r="AN305" i="13" s="1"/>
  <c r="R305" i="44"/>
  <c r="M305" i="13" s="1"/>
  <c r="S308" i="44"/>
  <c r="AN308" i="13" s="1"/>
  <c r="R258" i="44"/>
  <c r="M258" i="13" s="1"/>
  <c r="R271" i="44"/>
  <c r="M271" i="13" s="1"/>
  <c r="P271" i="44"/>
  <c r="S271" i="44" s="1"/>
  <c r="AN271" i="13" s="1"/>
  <c r="R274" i="44"/>
  <c r="M274" i="13" s="1"/>
  <c r="R290" i="44"/>
  <c r="M290" i="13" s="1"/>
  <c r="P290" i="44"/>
  <c r="S290" i="44" s="1"/>
  <c r="AN290" i="13" s="1"/>
  <c r="R293" i="44"/>
  <c r="M293" i="13" s="1"/>
  <c r="P312" i="44"/>
  <c r="S312" i="44" s="1"/>
  <c r="AN312" i="13" s="1"/>
  <c r="R312" i="44"/>
  <c r="M312" i="13" s="1"/>
  <c r="R308" i="44"/>
  <c r="M308" i="13" s="1"/>
  <c r="R309" i="44"/>
  <c r="M309" i="13" s="1"/>
  <c r="R315" i="44"/>
  <c r="M315" i="13" s="1"/>
  <c r="R316" i="44"/>
  <c r="M316" i="13" s="1"/>
  <c r="P316" i="44"/>
  <c r="S316" i="44" s="1"/>
  <c r="AN316" i="13" s="1"/>
  <c r="R323" i="44"/>
  <c r="M323" i="13" s="1"/>
  <c r="R324" i="44"/>
  <c r="M324" i="13" s="1"/>
  <c r="P324" i="44"/>
  <c r="S324" i="44" s="1"/>
  <c r="AN324" i="13" s="1"/>
  <c r="R331" i="44"/>
  <c r="M331" i="13" s="1"/>
  <c r="R332" i="44"/>
  <c r="M332" i="13" s="1"/>
  <c r="P332" i="44"/>
  <c r="S332" i="44" s="1"/>
  <c r="AN332" i="13" s="1"/>
  <c r="R339" i="44"/>
  <c r="M339" i="13" s="1"/>
  <c r="P339" i="44"/>
  <c r="S339" i="44" s="1"/>
  <c r="AN339" i="13" s="1"/>
  <c r="R346" i="44"/>
  <c r="M346" i="13" s="1"/>
  <c r="R347" i="44"/>
  <c r="M347" i="13" s="1"/>
  <c r="P347" i="44"/>
  <c r="S347" i="44" s="1"/>
  <c r="AN347" i="13" s="1"/>
  <c r="R354" i="44"/>
  <c r="M354" i="13" s="1"/>
  <c r="R355" i="44"/>
  <c r="M355" i="13" s="1"/>
  <c r="P355" i="44"/>
  <c r="S355" i="44" s="1"/>
  <c r="AN355" i="13" s="1"/>
  <c r="R362" i="44"/>
  <c r="M362" i="13" s="1"/>
  <c r="R363" i="44"/>
  <c r="M363" i="13" s="1"/>
  <c r="P363" i="44"/>
  <c r="S363" i="44" s="1"/>
  <c r="AN363" i="13" s="1"/>
  <c r="P258" i="44"/>
  <c r="S258" i="44" s="1"/>
  <c r="AN258" i="13" s="1"/>
  <c r="P262" i="44"/>
  <c r="S262" i="44" s="1"/>
  <c r="AN262" i="13" s="1"/>
  <c r="P266" i="44"/>
  <c r="S266" i="44" s="1"/>
  <c r="AN266" i="13" s="1"/>
  <c r="P270" i="44"/>
  <c r="S270" i="44" s="1"/>
  <c r="AN270" i="13" s="1"/>
  <c r="P274" i="44"/>
  <c r="S274" i="44" s="1"/>
  <c r="AN274" i="13" s="1"/>
  <c r="P281" i="44"/>
  <c r="S281" i="44" s="1"/>
  <c r="AN281" i="13" s="1"/>
  <c r="P285" i="44"/>
  <c r="S285" i="44" s="1"/>
  <c r="AN285" i="13" s="1"/>
  <c r="P289" i="44"/>
  <c r="S289" i="44" s="1"/>
  <c r="AN289" i="13" s="1"/>
  <c r="P293" i="44"/>
  <c r="S293" i="44" s="1"/>
  <c r="AN293" i="13" s="1"/>
  <c r="P297" i="44"/>
  <c r="S297" i="44" s="1"/>
  <c r="AN297" i="13" s="1"/>
  <c r="P301" i="44"/>
  <c r="S301" i="44" s="1"/>
  <c r="AN301" i="13" s="1"/>
  <c r="R302" i="44"/>
  <c r="M302" i="13" s="1"/>
  <c r="R307" i="44"/>
  <c r="M307" i="13" s="1"/>
  <c r="R304" i="44"/>
  <c r="M304" i="13" s="1"/>
  <c r="R311" i="44"/>
  <c r="M311" i="13" s="1"/>
  <c r="R319" i="44"/>
  <c r="M319" i="13" s="1"/>
  <c r="R320" i="44"/>
  <c r="M320" i="13" s="1"/>
  <c r="P320" i="44"/>
  <c r="S320" i="44" s="1"/>
  <c r="AN320" i="13" s="1"/>
  <c r="R327" i="44"/>
  <c r="M327" i="13" s="1"/>
  <c r="R328" i="44"/>
  <c r="M328" i="13" s="1"/>
  <c r="P328" i="44"/>
  <c r="S328" i="44" s="1"/>
  <c r="AN328" i="13" s="1"/>
  <c r="R335" i="44"/>
  <c r="M335" i="13" s="1"/>
  <c r="R336" i="44"/>
  <c r="M336" i="13" s="1"/>
  <c r="P336" i="44"/>
  <c r="S336" i="44" s="1"/>
  <c r="AN336" i="13" s="1"/>
  <c r="R342" i="44"/>
  <c r="M342" i="13" s="1"/>
  <c r="R343" i="44"/>
  <c r="M343" i="13" s="1"/>
  <c r="P343" i="44"/>
  <c r="S343" i="44" s="1"/>
  <c r="AN343" i="13" s="1"/>
  <c r="R350" i="44"/>
  <c r="M350" i="13" s="1"/>
  <c r="R351" i="44"/>
  <c r="M351" i="13" s="1"/>
  <c r="P351" i="44"/>
  <c r="S351" i="44" s="1"/>
  <c r="AN351" i="13" s="1"/>
  <c r="R358" i="44"/>
  <c r="M358" i="13" s="1"/>
  <c r="R359" i="44"/>
  <c r="M359" i="13" s="1"/>
  <c r="P359" i="44"/>
  <c r="S359" i="44" s="1"/>
  <c r="AN359" i="13" s="1"/>
  <c r="R366" i="44"/>
  <c r="M366" i="13" s="1"/>
  <c r="R367" i="44"/>
  <c r="M367" i="13" s="1"/>
  <c r="P367" i="44"/>
  <c r="S367" i="44" s="1"/>
  <c r="AN367" i="13" s="1"/>
  <c r="P204" i="43"/>
  <c r="S204" i="43" s="1"/>
  <c r="AM204" i="13" s="1"/>
  <c r="R204" i="43"/>
  <c r="L204" i="13" s="1"/>
  <c r="P5" i="43"/>
  <c r="S5" i="43" s="1"/>
  <c r="AM5" i="13" s="1"/>
  <c r="P6" i="43"/>
  <c r="S6" i="43" s="1"/>
  <c r="AM6" i="13" s="1"/>
  <c r="P7" i="43"/>
  <c r="S7" i="43" s="1"/>
  <c r="AM7" i="13" s="1"/>
  <c r="P8" i="43"/>
  <c r="S8" i="43" s="1"/>
  <c r="AM8" i="13" s="1"/>
  <c r="P9" i="43"/>
  <c r="S9" i="43" s="1"/>
  <c r="AM9" i="13" s="1"/>
  <c r="P10" i="43"/>
  <c r="S10" i="43" s="1"/>
  <c r="AM10" i="13" s="1"/>
  <c r="P11" i="43"/>
  <c r="S11" i="43" s="1"/>
  <c r="AM11" i="13" s="1"/>
  <c r="P12" i="43"/>
  <c r="S12" i="43" s="1"/>
  <c r="AM12" i="13" s="1"/>
  <c r="P13" i="43"/>
  <c r="S13" i="43" s="1"/>
  <c r="AM13" i="13" s="1"/>
  <c r="P14" i="43"/>
  <c r="S14" i="43" s="1"/>
  <c r="AM14" i="13" s="1"/>
  <c r="P15" i="43"/>
  <c r="S15" i="43" s="1"/>
  <c r="AM15" i="13" s="1"/>
  <c r="P16" i="43"/>
  <c r="S16" i="43" s="1"/>
  <c r="AM16" i="13" s="1"/>
  <c r="P17" i="43"/>
  <c r="S17" i="43" s="1"/>
  <c r="AM17" i="13" s="1"/>
  <c r="P18" i="43"/>
  <c r="S18" i="43" s="1"/>
  <c r="AM18" i="13" s="1"/>
  <c r="P23" i="43"/>
  <c r="S23" i="43" s="1"/>
  <c r="AM23" i="13" s="1"/>
  <c r="P27" i="43"/>
  <c r="S27" i="43" s="1"/>
  <c r="AM27" i="13" s="1"/>
  <c r="P31" i="43"/>
  <c r="S31" i="43" s="1"/>
  <c r="AM31" i="13" s="1"/>
  <c r="P35" i="43"/>
  <c r="S35" i="43" s="1"/>
  <c r="AM35" i="13" s="1"/>
  <c r="P38" i="43"/>
  <c r="S38" i="43" s="1"/>
  <c r="AM38" i="13" s="1"/>
  <c r="P42" i="43"/>
  <c r="S42" i="43" s="1"/>
  <c r="AM42" i="13" s="1"/>
  <c r="P46" i="43"/>
  <c r="S46" i="43" s="1"/>
  <c r="AM46" i="13" s="1"/>
  <c r="P50" i="43"/>
  <c r="S50" i="43" s="1"/>
  <c r="AM50" i="13" s="1"/>
  <c r="P54" i="43"/>
  <c r="S54" i="43" s="1"/>
  <c r="AM54" i="13" s="1"/>
  <c r="P58" i="43"/>
  <c r="S58" i="43" s="1"/>
  <c r="AM58" i="13" s="1"/>
  <c r="P62" i="43"/>
  <c r="S62" i="43" s="1"/>
  <c r="AM62" i="13" s="1"/>
  <c r="P65" i="43"/>
  <c r="S65" i="43" s="1"/>
  <c r="AM65" i="13" s="1"/>
  <c r="P69" i="43"/>
  <c r="S69" i="43" s="1"/>
  <c r="AM69" i="13" s="1"/>
  <c r="P73" i="43"/>
  <c r="S73" i="43" s="1"/>
  <c r="AM73" i="13" s="1"/>
  <c r="P77" i="43"/>
  <c r="S77" i="43" s="1"/>
  <c r="AM77" i="13" s="1"/>
  <c r="R86" i="43"/>
  <c r="L86" i="13" s="1"/>
  <c r="R91" i="43"/>
  <c r="L91" i="13" s="1"/>
  <c r="R94" i="43"/>
  <c r="L94" i="13" s="1"/>
  <c r="R101" i="43"/>
  <c r="L101" i="13" s="1"/>
  <c r="R102" i="43"/>
  <c r="L102" i="13" s="1"/>
  <c r="P102" i="43"/>
  <c r="S102" i="43" s="1"/>
  <c r="AM102" i="13" s="1"/>
  <c r="R109" i="43"/>
  <c r="L109" i="13" s="1"/>
  <c r="R110" i="43"/>
  <c r="L110" i="13" s="1"/>
  <c r="P110" i="43"/>
  <c r="S110" i="43" s="1"/>
  <c r="AM110" i="13" s="1"/>
  <c r="R117" i="43"/>
  <c r="L117" i="13" s="1"/>
  <c r="R118" i="43"/>
  <c r="L118" i="13" s="1"/>
  <c r="P118" i="43"/>
  <c r="S118" i="43" s="1"/>
  <c r="AM118" i="13" s="1"/>
  <c r="R125" i="43"/>
  <c r="L125" i="13" s="1"/>
  <c r="P125" i="43"/>
  <c r="S125" i="43" s="1"/>
  <c r="AM125" i="13" s="1"/>
  <c r="R132" i="43"/>
  <c r="L132" i="13" s="1"/>
  <c r="R133" i="43"/>
  <c r="L133" i="13" s="1"/>
  <c r="P133" i="43"/>
  <c r="S133" i="43" s="1"/>
  <c r="AM133" i="13" s="1"/>
  <c r="R140" i="43"/>
  <c r="L140" i="13" s="1"/>
  <c r="R141" i="43"/>
  <c r="L141" i="13" s="1"/>
  <c r="P141" i="43"/>
  <c r="S141" i="43" s="1"/>
  <c r="AM141" i="13" s="1"/>
  <c r="R148" i="43"/>
  <c r="L148" i="13" s="1"/>
  <c r="R149" i="43"/>
  <c r="L149" i="13" s="1"/>
  <c r="P149" i="43"/>
  <c r="S149" i="43" s="1"/>
  <c r="AM149" i="13" s="1"/>
  <c r="R156" i="43"/>
  <c r="L156" i="13" s="1"/>
  <c r="P156" i="43"/>
  <c r="S156" i="43" s="1"/>
  <c r="AM156" i="13" s="1"/>
  <c r="R163" i="43"/>
  <c r="L163" i="13" s="1"/>
  <c r="R164" i="43"/>
  <c r="L164" i="13" s="1"/>
  <c r="P164" i="43"/>
  <c r="S164" i="43" s="1"/>
  <c r="AM164" i="13" s="1"/>
  <c r="R171" i="43"/>
  <c r="L171" i="13" s="1"/>
  <c r="R172" i="43"/>
  <c r="L172" i="13" s="1"/>
  <c r="P172" i="43"/>
  <c r="S172" i="43" s="1"/>
  <c r="AM172" i="13" s="1"/>
  <c r="R179" i="43"/>
  <c r="L179" i="13" s="1"/>
  <c r="R180" i="43"/>
  <c r="L180" i="13" s="1"/>
  <c r="P180" i="43"/>
  <c r="S180" i="43" s="1"/>
  <c r="AM180" i="13" s="1"/>
  <c r="R186" i="43"/>
  <c r="L186" i="13" s="1"/>
  <c r="R202" i="43"/>
  <c r="L202" i="13" s="1"/>
  <c r="P202" i="43"/>
  <c r="S202" i="43" s="1"/>
  <c r="AM202" i="13" s="1"/>
  <c r="R214" i="43"/>
  <c r="L214" i="13" s="1"/>
  <c r="P214" i="43"/>
  <c r="S214" i="43" s="1"/>
  <c r="AM214" i="13" s="1"/>
  <c r="R220" i="43"/>
  <c r="L220" i="13" s="1"/>
  <c r="P220" i="43"/>
  <c r="S220" i="43" s="1"/>
  <c r="AM220" i="13" s="1"/>
  <c r="S274" i="43"/>
  <c r="AM274" i="13" s="1"/>
  <c r="R274" i="43"/>
  <c r="L274" i="13" s="1"/>
  <c r="C11" i="43"/>
  <c r="C15" i="43" s="1"/>
  <c r="C16" i="43" s="1"/>
  <c r="C12" i="43"/>
  <c r="C17" i="43" s="1"/>
  <c r="C13" i="43"/>
  <c r="C18" i="43" s="1"/>
  <c r="R80" i="43"/>
  <c r="L80" i="13" s="1"/>
  <c r="R85" i="43"/>
  <c r="L85" i="13" s="1"/>
  <c r="R93" i="43"/>
  <c r="L93" i="13" s="1"/>
  <c r="R187" i="43"/>
  <c r="L187" i="13" s="1"/>
  <c r="P187" i="43"/>
  <c r="S187" i="43" s="1"/>
  <c r="AM187" i="13" s="1"/>
  <c r="R194" i="43"/>
  <c r="L194" i="13" s="1"/>
  <c r="R195" i="43"/>
  <c r="L195" i="13" s="1"/>
  <c r="P195" i="43"/>
  <c r="S195" i="43" s="1"/>
  <c r="AM195" i="13" s="1"/>
  <c r="R228" i="43"/>
  <c r="L228" i="13" s="1"/>
  <c r="P228" i="43"/>
  <c r="S228" i="43" s="1"/>
  <c r="AM228" i="13" s="1"/>
  <c r="S266" i="43"/>
  <c r="AM266" i="13" s="1"/>
  <c r="R266" i="43"/>
  <c r="L266" i="13" s="1"/>
  <c r="R191" i="43"/>
  <c r="L191" i="13" s="1"/>
  <c r="P191" i="43"/>
  <c r="S191" i="43" s="1"/>
  <c r="AM191" i="13" s="1"/>
  <c r="R229" i="43"/>
  <c r="L229" i="13" s="1"/>
  <c r="P229" i="43"/>
  <c r="S229" i="43" s="1"/>
  <c r="AM229" i="13" s="1"/>
  <c r="S95" i="43"/>
  <c r="AM95" i="13" s="1"/>
  <c r="R98" i="43"/>
  <c r="L98" i="13" s="1"/>
  <c r="P98" i="43"/>
  <c r="S98" i="43" s="1"/>
  <c r="AM98" i="13" s="1"/>
  <c r="R106" i="43"/>
  <c r="L106" i="13" s="1"/>
  <c r="P106" i="43"/>
  <c r="S106" i="43" s="1"/>
  <c r="AM106" i="13" s="1"/>
  <c r="R114" i="43"/>
  <c r="L114" i="13" s="1"/>
  <c r="P114" i="43"/>
  <c r="S114" i="43" s="1"/>
  <c r="AM114" i="13" s="1"/>
  <c r="R122" i="43"/>
  <c r="L122" i="13" s="1"/>
  <c r="P122" i="43"/>
  <c r="S122" i="43" s="1"/>
  <c r="AM122" i="13" s="1"/>
  <c r="R129" i="43"/>
  <c r="L129" i="13" s="1"/>
  <c r="P129" i="43"/>
  <c r="S129" i="43" s="1"/>
  <c r="AM129" i="13" s="1"/>
  <c r="R137" i="43"/>
  <c r="L137" i="13" s="1"/>
  <c r="P137" i="43"/>
  <c r="S137" i="43" s="1"/>
  <c r="AM137" i="13" s="1"/>
  <c r="R145" i="43"/>
  <c r="L145" i="13" s="1"/>
  <c r="P145" i="43"/>
  <c r="S145" i="43" s="1"/>
  <c r="AM145" i="13" s="1"/>
  <c r="R153" i="43"/>
  <c r="L153" i="13" s="1"/>
  <c r="P153" i="43"/>
  <c r="S153" i="43" s="1"/>
  <c r="AM153" i="13" s="1"/>
  <c r="R160" i="43"/>
  <c r="L160" i="13" s="1"/>
  <c r="P160" i="43"/>
  <c r="S160" i="43" s="1"/>
  <c r="AM160" i="13" s="1"/>
  <c r="R168" i="43"/>
  <c r="L168" i="13" s="1"/>
  <c r="P168" i="43"/>
  <c r="S168" i="43" s="1"/>
  <c r="AM168" i="13" s="1"/>
  <c r="R176" i="43"/>
  <c r="L176" i="13" s="1"/>
  <c r="P176" i="43"/>
  <c r="S176" i="43" s="1"/>
  <c r="AM176" i="13" s="1"/>
  <c r="R184" i="43"/>
  <c r="L184" i="13" s="1"/>
  <c r="P184" i="43"/>
  <c r="S184" i="43" s="1"/>
  <c r="AM184" i="13" s="1"/>
  <c r="R213" i="43"/>
  <c r="L213" i="13" s="1"/>
  <c r="P213" i="43"/>
  <c r="S213" i="43" s="1"/>
  <c r="AM213" i="13" s="1"/>
  <c r="R221" i="43"/>
  <c r="L221" i="13" s="1"/>
  <c r="P221" i="43"/>
  <c r="S221" i="43" s="1"/>
  <c r="AM221" i="13" s="1"/>
  <c r="S258" i="43"/>
  <c r="AM258" i="13" s="1"/>
  <c r="R258" i="43"/>
  <c r="L258" i="13" s="1"/>
  <c r="R205" i="43"/>
  <c r="L205" i="13" s="1"/>
  <c r="R236" i="43"/>
  <c r="L236" i="13" s="1"/>
  <c r="P236" i="43"/>
  <c r="S236" i="43" s="1"/>
  <c r="AM236" i="13" s="1"/>
  <c r="R244" i="43"/>
  <c r="L244" i="13" s="1"/>
  <c r="P244" i="43"/>
  <c r="S244" i="43" s="1"/>
  <c r="AM244" i="13" s="1"/>
  <c r="R324" i="43"/>
  <c r="L324" i="13" s="1"/>
  <c r="P324" i="43"/>
  <c r="S324" i="43" s="1"/>
  <c r="AM324" i="13" s="1"/>
  <c r="R209" i="43"/>
  <c r="L209" i="13" s="1"/>
  <c r="P209" i="43"/>
  <c r="S209" i="43" s="1"/>
  <c r="AM209" i="13" s="1"/>
  <c r="R224" i="43"/>
  <c r="L224" i="13" s="1"/>
  <c r="P224" i="43"/>
  <c r="S224" i="43" s="1"/>
  <c r="AM224" i="13" s="1"/>
  <c r="R232" i="43"/>
  <c r="L232" i="13" s="1"/>
  <c r="P232" i="43"/>
  <c r="S232" i="43" s="1"/>
  <c r="AM232" i="13" s="1"/>
  <c r="P201" i="43"/>
  <c r="S201" i="43" s="1"/>
  <c r="AM201" i="13" s="1"/>
  <c r="P210" i="43"/>
  <c r="S210" i="43" s="1"/>
  <c r="AM210" i="13" s="1"/>
  <c r="P217" i="43"/>
  <c r="S217" i="43" s="1"/>
  <c r="AM217" i="13" s="1"/>
  <c r="P225" i="43"/>
  <c r="S225" i="43" s="1"/>
  <c r="AM225" i="13" s="1"/>
  <c r="R240" i="43"/>
  <c r="L240" i="13" s="1"/>
  <c r="P240" i="43"/>
  <c r="S240" i="43" s="1"/>
  <c r="AM240" i="13" s="1"/>
  <c r="R251" i="43"/>
  <c r="L251" i="13" s="1"/>
  <c r="P251" i="43"/>
  <c r="S251" i="43" s="1"/>
  <c r="AM251" i="13" s="1"/>
  <c r="R259" i="43"/>
  <c r="L259" i="13" s="1"/>
  <c r="P259" i="43"/>
  <c r="S259" i="43" s="1"/>
  <c r="AM259" i="13" s="1"/>
  <c r="R267" i="43"/>
  <c r="L267" i="13" s="1"/>
  <c r="P267" i="43"/>
  <c r="S267" i="43" s="1"/>
  <c r="AM267" i="13" s="1"/>
  <c r="R275" i="43"/>
  <c r="L275" i="13" s="1"/>
  <c r="P275" i="43"/>
  <c r="S275" i="43" s="1"/>
  <c r="AM275" i="13" s="1"/>
  <c r="R278" i="43"/>
  <c r="L278" i="13" s="1"/>
  <c r="R279" i="43"/>
  <c r="L279" i="13" s="1"/>
  <c r="P279" i="43"/>
  <c r="S279" i="43" s="1"/>
  <c r="AM279" i="13" s="1"/>
  <c r="R287" i="43"/>
  <c r="L287" i="13" s="1"/>
  <c r="P287" i="43"/>
  <c r="S287" i="43" s="1"/>
  <c r="AM287" i="13" s="1"/>
  <c r="R295" i="43"/>
  <c r="L295" i="13" s="1"/>
  <c r="P295" i="43"/>
  <c r="S295" i="43" s="1"/>
  <c r="AM295" i="13" s="1"/>
  <c r="R309" i="43"/>
  <c r="L309" i="13" s="1"/>
  <c r="P309" i="43"/>
  <c r="S309" i="43" s="1"/>
  <c r="AM309" i="13" s="1"/>
  <c r="R316" i="43"/>
  <c r="L316" i="13" s="1"/>
  <c r="P316" i="43"/>
  <c r="S316" i="43" s="1"/>
  <c r="AM316" i="13" s="1"/>
  <c r="S331" i="43"/>
  <c r="AM331" i="13" s="1"/>
  <c r="R246" i="43"/>
  <c r="L246" i="13" s="1"/>
  <c r="R253" i="43"/>
  <c r="L253" i="13" s="1"/>
  <c r="P260" i="43"/>
  <c r="S260" i="43" s="1"/>
  <c r="AM260" i="13" s="1"/>
  <c r="P268" i="43"/>
  <c r="S268" i="43" s="1"/>
  <c r="AM268" i="13" s="1"/>
  <c r="P276" i="43"/>
  <c r="S276" i="43" s="1"/>
  <c r="AM276" i="13" s="1"/>
  <c r="R286" i="43"/>
  <c r="L286" i="13" s="1"/>
  <c r="R302" i="43"/>
  <c r="L302" i="13" s="1"/>
  <c r="P302" i="43"/>
  <c r="S302" i="43" s="1"/>
  <c r="AM302" i="13" s="1"/>
  <c r="S323" i="43"/>
  <c r="AM323" i="13" s="1"/>
  <c r="R263" i="43"/>
  <c r="L263" i="13" s="1"/>
  <c r="P263" i="43"/>
  <c r="S263" i="43" s="1"/>
  <c r="AM263" i="13" s="1"/>
  <c r="R271" i="43"/>
  <c r="L271" i="13" s="1"/>
  <c r="P271" i="43"/>
  <c r="S271" i="43" s="1"/>
  <c r="AM271" i="13" s="1"/>
  <c r="R283" i="43"/>
  <c r="L283" i="13" s="1"/>
  <c r="P283" i="43"/>
  <c r="S283" i="43" s="1"/>
  <c r="AM283" i="13" s="1"/>
  <c r="R291" i="43"/>
  <c r="L291" i="13" s="1"/>
  <c r="P291" i="43"/>
  <c r="S291" i="43" s="1"/>
  <c r="AM291" i="13" s="1"/>
  <c r="R299" i="43"/>
  <c r="L299" i="13" s="1"/>
  <c r="P299" i="43"/>
  <c r="S299" i="43" s="1"/>
  <c r="AM299" i="13" s="1"/>
  <c r="R332" i="43"/>
  <c r="L332" i="13" s="1"/>
  <c r="P332" i="43"/>
  <c r="S332" i="43" s="1"/>
  <c r="AM332" i="13" s="1"/>
  <c r="R339" i="43"/>
  <c r="L339" i="13" s="1"/>
  <c r="P339" i="43"/>
  <c r="S339" i="43" s="1"/>
  <c r="AM339" i="13" s="1"/>
  <c r="R347" i="43"/>
  <c r="L347" i="13" s="1"/>
  <c r="P347" i="43"/>
  <c r="S347" i="43" s="1"/>
  <c r="AM347" i="13" s="1"/>
  <c r="R355" i="43"/>
  <c r="L355" i="13" s="1"/>
  <c r="P355" i="43"/>
  <c r="S355" i="43" s="1"/>
  <c r="AM355" i="13" s="1"/>
  <c r="R363" i="43"/>
  <c r="L363" i="13" s="1"/>
  <c r="P363" i="43"/>
  <c r="S363" i="43" s="1"/>
  <c r="AM363" i="13" s="1"/>
  <c r="P278" i="43"/>
  <c r="S278" i="43" s="1"/>
  <c r="AM278" i="13" s="1"/>
  <c r="P282" i="43"/>
  <c r="S282" i="43" s="1"/>
  <c r="AM282" i="13" s="1"/>
  <c r="P286" i="43"/>
  <c r="S286" i="43" s="1"/>
  <c r="AM286" i="13" s="1"/>
  <c r="P290" i="43"/>
  <c r="S290" i="43" s="1"/>
  <c r="AM290" i="13" s="1"/>
  <c r="P294" i="43"/>
  <c r="S294" i="43" s="1"/>
  <c r="AM294" i="13" s="1"/>
  <c r="P298" i="43"/>
  <c r="S298" i="43" s="1"/>
  <c r="AM298" i="13" s="1"/>
  <c r="R305" i="43"/>
  <c r="L305" i="13" s="1"/>
  <c r="P305" i="43"/>
  <c r="S305" i="43" s="1"/>
  <c r="AM305" i="13" s="1"/>
  <c r="R312" i="43"/>
  <c r="L312" i="13" s="1"/>
  <c r="P312" i="43"/>
  <c r="S312" i="43" s="1"/>
  <c r="AM312" i="13" s="1"/>
  <c r="R320" i="43"/>
  <c r="L320" i="13" s="1"/>
  <c r="P320" i="43"/>
  <c r="S320" i="43" s="1"/>
  <c r="AM320" i="13" s="1"/>
  <c r="R328" i="43"/>
  <c r="L328" i="13" s="1"/>
  <c r="P328" i="43"/>
  <c r="S328" i="43" s="1"/>
  <c r="AM328" i="13" s="1"/>
  <c r="R336" i="43"/>
  <c r="L336" i="13" s="1"/>
  <c r="P336" i="43"/>
  <c r="S336" i="43" s="1"/>
  <c r="AM336" i="13" s="1"/>
  <c r="P306" i="43"/>
  <c r="S306" i="43" s="1"/>
  <c r="AM306" i="13" s="1"/>
  <c r="P313" i="43"/>
  <c r="S313" i="43" s="1"/>
  <c r="AM313" i="13" s="1"/>
  <c r="R343" i="43"/>
  <c r="L343" i="13" s="1"/>
  <c r="P343" i="43"/>
  <c r="S343" i="43" s="1"/>
  <c r="AM343" i="13" s="1"/>
  <c r="R351" i="43"/>
  <c r="L351" i="13" s="1"/>
  <c r="P351" i="43"/>
  <c r="S351" i="43" s="1"/>
  <c r="AM351" i="13" s="1"/>
  <c r="R359" i="43"/>
  <c r="L359" i="13" s="1"/>
  <c r="P359" i="43"/>
  <c r="S359" i="43" s="1"/>
  <c r="AM359" i="13" s="1"/>
  <c r="R367" i="43"/>
  <c r="L367" i="13" s="1"/>
  <c r="P367" i="43"/>
  <c r="S367" i="43" s="1"/>
  <c r="AM367" i="13" s="1"/>
  <c r="R126" i="42"/>
  <c r="K126" i="13" s="1"/>
  <c r="P126" i="42"/>
  <c r="S126" i="42" s="1"/>
  <c r="AL126" i="13" s="1"/>
  <c r="R199" i="42"/>
  <c r="K199" i="13" s="1"/>
  <c r="S199" i="42"/>
  <c r="AL199" i="13" s="1"/>
  <c r="R18" i="42"/>
  <c r="K18" i="13" s="1"/>
  <c r="R27" i="42"/>
  <c r="K27" i="13" s="1"/>
  <c r="R32" i="42"/>
  <c r="K32" i="13" s="1"/>
  <c r="R35" i="42"/>
  <c r="K35" i="13" s="1"/>
  <c r="R39" i="42"/>
  <c r="K39" i="13" s="1"/>
  <c r="R42" i="42"/>
  <c r="K42" i="13" s="1"/>
  <c r="R47" i="42"/>
  <c r="K47" i="13" s="1"/>
  <c r="R50" i="42"/>
  <c r="K50" i="13" s="1"/>
  <c r="R55" i="42"/>
  <c r="K55" i="13" s="1"/>
  <c r="R58" i="42"/>
  <c r="K58" i="13" s="1"/>
  <c r="R63" i="42"/>
  <c r="K63" i="13" s="1"/>
  <c r="R64" i="42"/>
  <c r="K64" i="13" s="1"/>
  <c r="R72" i="42"/>
  <c r="K72" i="13" s="1"/>
  <c r="R80" i="42"/>
  <c r="K80" i="13" s="1"/>
  <c r="R84" i="42"/>
  <c r="K84" i="13" s="1"/>
  <c r="P84" i="42"/>
  <c r="S84" i="42" s="1"/>
  <c r="AL84" i="13" s="1"/>
  <c r="S87" i="42"/>
  <c r="AL87" i="13" s="1"/>
  <c r="R92" i="42"/>
  <c r="K92" i="13" s="1"/>
  <c r="P92" i="42"/>
  <c r="S92" i="42" s="1"/>
  <c r="AL92" i="13" s="1"/>
  <c r="R99" i="42"/>
  <c r="K99" i="13" s="1"/>
  <c r="P99" i="42"/>
  <c r="S99" i="42" s="1"/>
  <c r="AL99" i="13" s="1"/>
  <c r="S102" i="42"/>
  <c r="AL102" i="13" s="1"/>
  <c r="R107" i="42"/>
  <c r="K107" i="13" s="1"/>
  <c r="P107" i="42"/>
  <c r="S107" i="42" s="1"/>
  <c r="AL107" i="13" s="1"/>
  <c r="S110" i="42"/>
  <c r="AL110" i="13" s="1"/>
  <c r="R115" i="42"/>
  <c r="K115" i="13" s="1"/>
  <c r="P115" i="42"/>
  <c r="S115" i="42" s="1"/>
  <c r="AL115" i="13" s="1"/>
  <c r="S118" i="42"/>
  <c r="AL118" i="13" s="1"/>
  <c r="R123" i="42"/>
  <c r="K123" i="13" s="1"/>
  <c r="P123" i="42"/>
  <c r="S123" i="42" s="1"/>
  <c r="AL123" i="13" s="1"/>
  <c r="S125" i="42"/>
  <c r="AL125" i="13" s="1"/>
  <c r="R151" i="42"/>
  <c r="K151" i="13" s="1"/>
  <c r="P151" i="42"/>
  <c r="S151" i="42" s="1"/>
  <c r="AL151" i="13" s="1"/>
  <c r="R164" i="42"/>
  <c r="K164" i="13" s="1"/>
  <c r="S164" i="42"/>
  <c r="AL164" i="13" s="1"/>
  <c r="R191" i="42"/>
  <c r="K191" i="13" s="1"/>
  <c r="S191" i="42"/>
  <c r="AL191" i="13" s="1"/>
  <c r="P221" i="42"/>
  <c r="S221" i="42" s="1"/>
  <c r="AL221" i="13" s="1"/>
  <c r="R221" i="42"/>
  <c r="K221" i="13" s="1"/>
  <c r="S20" i="42"/>
  <c r="AL20" i="13" s="1"/>
  <c r="R165" i="42"/>
  <c r="K165" i="13" s="1"/>
  <c r="P165" i="42"/>
  <c r="S165" i="42" s="1"/>
  <c r="AL165" i="13" s="1"/>
  <c r="D6" i="42"/>
  <c r="D7" i="42"/>
  <c r="D8" i="42"/>
  <c r="C18" i="42" s="1"/>
  <c r="C11" i="42"/>
  <c r="C15" i="42" s="1"/>
  <c r="C12" i="42"/>
  <c r="C14" i="42"/>
  <c r="R130" i="42"/>
  <c r="K130" i="13" s="1"/>
  <c r="P130" i="42"/>
  <c r="S130" i="42" s="1"/>
  <c r="AL130" i="13" s="1"/>
  <c r="R142" i="42"/>
  <c r="K142" i="13" s="1"/>
  <c r="P142" i="42"/>
  <c r="S142" i="42" s="1"/>
  <c r="AL142" i="13" s="1"/>
  <c r="R181" i="42"/>
  <c r="K181" i="13" s="1"/>
  <c r="P181" i="42"/>
  <c r="S181" i="42" s="1"/>
  <c r="AL181" i="13" s="1"/>
  <c r="R208" i="42"/>
  <c r="K208" i="13" s="1"/>
  <c r="P208" i="42"/>
  <c r="S208" i="42" s="1"/>
  <c r="AL208" i="13" s="1"/>
  <c r="R216" i="42"/>
  <c r="K216" i="13" s="1"/>
  <c r="P216" i="42"/>
  <c r="S216" i="42" s="1"/>
  <c r="AL216" i="13" s="1"/>
  <c r="R278" i="42"/>
  <c r="K278" i="13" s="1"/>
  <c r="S278" i="42"/>
  <c r="AL278" i="13" s="1"/>
  <c r="R134" i="42"/>
  <c r="K134" i="13" s="1"/>
  <c r="P134" i="42"/>
  <c r="S134" i="42" s="1"/>
  <c r="AL134" i="13" s="1"/>
  <c r="R143" i="42"/>
  <c r="K143" i="13" s="1"/>
  <c r="P143" i="42"/>
  <c r="S143" i="42" s="1"/>
  <c r="AL143" i="13" s="1"/>
  <c r="R172" i="42"/>
  <c r="K172" i="13" s="1"/>
  <c r="S172" i="42"/>
  <c r="AL172" i="13" s="1"/>
  <c r="R192" i="42"/>
  <c r="K192" i="13" s="1"/>
  <c r="P192" i="42"/>
  <c r="S192" i="42" s="1"/>
  <c r="AL192" i="13" s="1"/>
  <c r="R22" i="42"/>
  <c r="K22" i="13" s="1"/>
  <c r="R23" i="42"/>
  <c r="K23" i="13" s="1"/>
  <c r="R28" i="42"/>
  <c r="K28" i="13" s="1"/>
  <c r="R31" i="42"/>
  <c r="K31" i="13" s="1"/>
  <c r="R38" i="42"/>
  <c r="K38" i="13" s="1"/>
  <c r="R43" i="42"/>
  <c r="K43" i="13" s="1"/>
  <c r="R46" i="42"/>
  <c r="K46" i="13" s="1"/>
  <c r="R51" i="42"/>
  <c r="K51" i="13" s="1"/>
  <c r="R54" i="42"/>
  <c r="K54" i="13" s="1"/>
  <c r="R59" i="42"/>
  <c r="K59" i="13" s="1"/>
  <c r="R62" i="42"/>
  <c r="K62" i="13" s="1"/>
  <c r="R68" i="42"/>
  <c r="K68" i="13" s="1"/>
  <c r="R76" i="42"/>
  <c r="K76" i="13" s="1"/>
  <c r="S83" i="42"/>
  <c r="AL83" i="13" s="1"/>
  <c r="R88" i="42"/>
  <c r="K88" i="13" s="1"/>
  <c r="P88" i="42"/>
  <c r="S88" i="42" s="1"/>
  <c r="AL88" i="13" s="1"/>
  <c r="S91" i="42"/>
  <c r="AL91" i="13" s="1"/>
  <c r="R95" i="42"/>
  <c r="K95" i="13" s="1"/>
  <c r="P95" i="42"/>
  <c r="S95" i="42" s="1"/>
  <c r="AL95" i="13" s="1"/>
  <c r="S98" i="42"/>
  <c r="AL98" i="13" s="1"/>
  <c r="R103" i="42"/>
  <c r="K103" i="13" s="1"/>
  <c r="P103" i="42"/>
  <c r="S103" i="42" s="1"/>
  <c r="AL103" i="13" s="1"/>
  <c r="S106" i="42"/>
  <c r="AL106" i="13" s="1"/>
  <c r="R111" i="42"/>
  <c r="K111" i="13" s="1"/>
  <c r="P111" i="42"/>
  <c r="S111" i="42" s="1"/>
  <c r="AL111" i="13" s="1"/>
  <c r="S114" i="42"/>
  <c r="AL114" i="13" s="1"/>
  <c r="R119" i="42"/>
  <c r="K119" i="13" s="1"/>
  <c r="P119" i="42"/>
  <c r="S119" i="42" s="1"/>
  <c r="AL119" i="13" s="1"/>
  <c r="S122" i="42"/>
  <c r="AL122" i="13" s="1"/>
  <c r="R150" i="42"/>
  <c r="K150" i="13" s="1"/>
  <c r="P150" i="42"/>
  <c r="S150" i="42" s="1"/>
  <c r="AL150" i="13" s="1"/>
  <c r="R173" i="42"/>
  <c r="K173" i="13" s="1"/>
  <c r="P173" i="42"/>
  <c r="S173" i="42" s="1"/>
  <c r="AL173" i="13" s="1"/>
  <c r="R180" i="42"/>
  <c r="K180" i="13" s="1"/>
  <c r="S180" i="42"/>
  <c r="AL180" i="13" s="1"/>
  <c r="R200" i="42"/>
  <c r="K200" i="13" s="1"/>
  <c r="P200" i="42"/>
  <c r="S200" i="42" s="1"/>
  <c r="AL200" i="13" s="1"/>
  <c r="R207" i="42"/>
  <c r="K207" i="13" s="1"/>
  <c r="S207" i="42"/>
  <c r="AL207" i="13" s="1"/>
  <c r="R233" i="42"/>
  <c r="K233" i="13" s="1"/>
  <c r="P233" i="42"/>
  <c r="S233" i="42" s="1"/>
  <c r="AL233" i="13" s="1"/>
  <c r="R219" i="42"/>
  <c r="K219" i="13" s="1"/>
  <c r="P219" i="42"/>
  <c r="S219" i="42" s="1"/>
  <c r="AL219" i="13" s="1"/>
  <c r="S240" i="42"/>
  <c r="AL240" i="13" s="1"/>
  <c r="R138" i="42"/>
  <c r="K138" i="13" s="1"/>
  <c r="P138" i="42"/>
  <c r="S138" i="42" s="1"/>
  <c r="AL138" i="13" s="1"/>
  <c r="R146" i="42"/>
  <c r="K146" i="13" s="1"/>
  <c r="P146" i="42"/>
  <c r="S146" i="42" s="1"/>
  <c r="AL146" i="13" s="1"/>
  <c r="R154" i="42"/>
  <c r="K154" i="13" s="1"/>
  <c r="P154" i="42"/>
  <c r="S154" i="42" s="1"/>
  <c r="AL154" i="13" s="1"/>
  <c r="R161" i="42"/>
  <c r="K161" i="13" s="1"/>
  <c r="P161" i="42"/>
  <c r="S161" i="42" s="1"/>
  <c r="AL161" i="13" s="1"/>
  <c r="R169" i="42"/>
  <c r="K169" i="13" s="1"/>
  <c r="P169" i="42"/>
  <c r="S169" i="42" s="1"/>
  <c r="AL169" i="13" s="1"/>
  <c r="R177" i="42"/>
  <c r="K177" i="13" s="1"/>
  <c r="P177" i="42"/>
  <c r="S177" i="42" s="1"/>
  <c r="AL177" i="13" s="1"/>
  <c r="R185" i="42"/>
  <c r="K185" i="13" s="1"/>
  <c r="P185" i="42"/>
  <c r="S185" i="42" s="1"/>
  <c r="AL185" i="13" s="1"/>
  <c r="R188" i="42"/>
  <c r="K188" i="13" s="1"/>
  <c r="P188" i="42"/>
  <c r="S188" i="42" s="1"/>
  <c r="AL188" i="13" s="1"/>
  <c r="R196" i="42"/>
  <c r="K196" i="13" s="1"/>
  <c r="P196" i="42"/>
  <c r="S196" i="42" s="1"/>
  <c r="AL196" i="13" s="1"/>
  <c r="R204" i="42"/>
  <c r="K204" i="13" s="1"/>
  <c r="P204" i="42"/>
  <c r="S204" i="42" s="1"/>
  <c r="AL204" i="13" s="1"/>
  <c r="R212" i="42"/>
  <c r="K212" i="13" s="1"/>
  <c r="P212" i="42"/>
  <c r="S212" i="42" s="1"/>
  <c r="AL212" i="13" s="1"/>
  <c r="R234" i="42"/>
  <c r="K234" i="13" s="1"/>
  <c r="P234" i="42"/>
  <c r="S234" i="42" s="1"/>
  <c r="AL234" i="13" s="1"/>
  <c r="R251" i="42"/>
  <c r="K251" i="13" s="1"/>
  <c r="S251" i="42"/>
  <c r="AL251" i="13" s="1"/>
  <c r="R256" i="42"/>
  <c r="K256" i="13" s="1"/>
  <c r="P256" i="42"/>
  <c r="S256" i="42" s="1"/>
  <c r="AL256" i="13" s="1"/>
  <c r="R267" i="42"/>
  <c r="K267" i="13" s="1"/>
  <c r="S267" i="42"/>
  <c r="AL267" i="13" s="1"/>
  <c r="R272" i="42"/>
  <c r="K272" i="13" s="1"/>
  <c r="P272" i="42"/>
  <c r="S272" i="42" s="1"/>
  <c r="AL272" i="13" s="1"/>
  <c r="R282" i="42"/>
  <c r="K282" i="13" s="1"/>
  <c r="S282" i="42"/>
  <c r="AL282" i="13" s="1"/>
  <c r="R287" i="42"/>
  <c r="K287" i="13" s="1"/>
  <c r="P287" i="42"/>
  <c r="S287" i="42" s="1"/>
  <c r="AL287" i="13" s="1"/>
  <c r="R298" i="42"/>
  <c r="K298" i="13" s="1"/>
  <c r="S298" i="42"/>
  <c r="AL298" i="13" s="1"/>
  <c r="P139" i="42"/>
  <c r="S139" i="42" s="1"/>
  <c r="AL139" i="13" s="1"/>
  <c r="P147" i="42"/>
  <c r="S147" i="42" s="1"/>
  <c r="AL147" i="13" s="1"/>
  <c r="P155" i="42"/>
  <c r="S155" i="42" s="1"/>
  <c r="AL155" i="13" s="1"/>
  <c r="R157" i="42"/>
  <c r="K157" i="13" s="1"/>
  <c r="P157" i="42"/>
  <c r="S157" i="42" s="1"/>
  <c r="AL157" i="13" s="1"/>
  <c r="R226" i="42"/>
  <c r="K226" i="13" s="1"/>
  <c r="P226" i="42"/>
  <c r="S226" i="42" s="1"/>
  <c r="AL226" i="13" s="1"/>
  <c r="R222" i="42"/>
  <c r="K222" i="13" s="1"/>
  <c r="R252" i="42"/>
  <c r="K252" i="13" s="1"/>
  <c r="P252" i="42"/>
  <c r="S252" i="42" s="1"/>
  <c r="AL252" i="13" s="1"/>
  <c r="R268" i="42"/>
  <c r="K268" i="13" s="1"/>
  <c r="P268" i="42"/>
  <c r="S268" i="42" s="1"/>
  <c r="AL268" i="13" s="1"/>
  <c r="R283" i="42"/>
  <c r="K283" i="13" s="1"/>
  <c r="P283" i="42"/>
  <c r="S283" i="42" s="1"/>
  <c r="AL283" i="13" s="1"/>
  <c r="R299" i="42"/>
  <c r="K299" i="13" s="1"/>
  <c r="P299" i="42"/>
  <c r="S299" i="42" s="1"/>
  <c r="AL299" i="13" s="1"/>
  <c r="R214" i="42"/>
  <c r="K214" i="13" s="1"/>
  <c r="R215" i="42"/>
  <c r="K215" i="13" s="1"/>
  <c r="R217" i="42"/>
  <c r="K217" i="13" s="1"/>
  <c r="R218" i="42"/>
  <c r="K218" i="13" s="1"/>
  <c r="P222" i="42"/>
  <c r="S222" i="42" s="1"/>
  <c r="AL222" i="13" s="1"/>
  <c r="R228" i="42"/>
  <c r="K228" i="13" s="1"/>
  <c r="P231" i="42"/>
  <c r="S231" i="42" s="1"/>
  <c r="AL231" i="13" s="1"/>
  <c r="R241" i="42"/>
  <c r="K241" i="13" s="1"/>
  <c r="P241" i="42"/>
  <c r="S241" i="42" s="1"/>
  <c r="AL241" i="13" s="1"/>
  <c r="R248" i="42"/>
  <c r="K248" i="13" s="1"/>
  <c r="P248" i="42"/>
  <c r="S248" i="42" s="1"/>
  <c r="AL248" i="13" s="1"/>
  <c r="S255" i="42"/>
  <c r="AL255" i="13" s="1"/>
  <c r="R264" i="42"/>
  <c r="K264" i="13" s="1"/>
  <c r="P264" i="42"/>
  <c r="S264" i="42" s="1"/>
  <c r="AL264" i="13" s="1"/>
  <c r="S271" i="42"/>
  <c r="AL271" i="13" s="1"/>
  <c r="R279" i="42"/>
  <c r="K279" i="13" s="1"/>
  <c r="P279" i="42"/>
  <c r="S279" i="42" s="1"/>
  <c r="AL279" i="13" s="1"/>
  <c r="S286" i="42"/>
  <c r="AL286" i="13" s="1"/>
  <c r="R295" i="42"/>
  <c r="K295" i="13" s="1"/>
  <c r="P295" i="42"/>
  <c r="S295" i="42" s="1"/>
  <c r="AL295" i="13" s="1"/>
  <c r="P316" i="42"/>
  <c r="S316" i="42" s="1"/>
  <c r="AL316" i="13" s="1"/>
  <c r="R316" i="42"/>
  <c r="K316" i="13" s="1"/>
  <c r="R237" i="42"/>
  <c r="K237" i="13" s="1"/>
  <c r="P237" i="42"/>
  <c r="S237" i="42" s="1"/>
  <c r="AL237" i="13" s="1"/>
  <c r="R245" i="42"/>
  <c r="K245" i="13" s="1"/>
  <c r="P245" i="42"/>
  <c r="S245" i="42" s="1"/>
  <c r="AL245" i="13" s="1"/>
  <c r="R260" i="42"/>
  <c r="K260" i="13" s="1"/>
  <c r="P260" i="42"/>
  <c r="S260" i="42" s="1"/>
  <c r="AL260" i="13" s="1"/>
  <c r="R276" i="42"/>
  <c r="K276" i="13" s="1"/>
  <c r="P276" i="42"/>
  <c r="S276" i="42" s="1"/>
  <c r="AL276" i="13" s="1"/>
  <c r="R291" i="42"/>
  <c r="K291" i="13" s="1"/>
  <c r="P291" i="42"/>
  <c r="S291" i="42" s="1"/>
  <c r="AL291" i="13" s="1"/>
  <c r="R304" i="42"/>
  <c r="K304" i="13" s="1"/>
  <c r="R311" i="42"/>
  <c r="K311" i="13" s="1"/>
  <c r="S317" i="42"/>
  <c r="AL317" i="13" s="1"/>
  <c r="R323" i="42"/>
  <c r="K323" i="13" s="1"/>
  <c r="R324" i="42"/>
  <c r="K324" i="13" s="1"/>
  <c r="P324" i="42"/>
  <c r="S324" i="42" s="1"/>
  <c r="AL324" i="13" s="1"/>
  <c r="R331" i="42"/>
  <c r="K331" i="13" s="1"/>
  <c r="R332" i="42"/>
  <c r="K332" i="13" s="1"/>
  <c r="P332" i="42"/>
  <c r="S332" i="42" s="1"/>
  <c r="AL332" i="13" s="1"/>
  <c r="R339" i="42"/>
  <c r="K339" i="13" s="1"/>
  <c r="P339" i="42"/>
  <c r="S339" i="42" s="1"/>
  <c r="AL339" i="13" s="1"/>
  <c r="R346" i="42"/>
  <c r="K346" i="13" s="1"/>
  <c r="R347" i="42"/>
  <c r="K347" i="13" s="1"/>
  <c r="P347" i="42"/>
  <c r="S347" i="42" s="1"/>
  <c r="AL347" i="13" s="1"/>
  <c r="R354" i="42"/>
  <c r="K354" i="13" s="1"/>
  <c r="R355" i="42"/>
  <c r="K355" i="13" s="1"/>
  <c r="P355" i="42"/>
  <c r="S355" i="42" s="1"/>
  <c r="AL355" i="13" s="1"/>
  <c r="R362" i="42"/>
  <c r="K362" i="13" s="1"/>
  <c r="R363" i="42"/>
  <c r="K363" i="13" s="1"/>
  <c r="P363" i="42"/>
  <c r="S363" i="42" s="1"/>
  <c r="AL363" i="13" s="1"/>
  <c r="R320" i="42"/>
  <c r="K320" i="13" s="1"/>
  <c r="P320" i="42"/>
  <c r="S320" i="42" s="1"/>
  <c r="AL320" i="13" s="1"/>
  <c r="R328" i="42"/>
  <c r="K328" i="13" s="1"/>
  <c r="P328" i="42"/>
  <c r="S328" i="42" s="1"/>
  <c r="AL328" i="13" s="1"/>
  <c r="R336" i="42"/>
  <c r="K336" i="13" s="1"/>
  <c r="P336" i="42"/>
  <c r="S336" i="42" s="1"/>
  <c r="AL336" i="13" s="1"/>
  <c r="R343" i="42"/>
  <c r="K343" i="13" s="1"/>
  <c r="P343" i="42"/>
  <c r="S343" i="42" s="1"/>
  <c r="AL343" i="13" s="1"/>
  <c r="R351" i="42"/>
  <c r="K351" i="13" s="1"/>
  <c r="P351" i="42"/>
  <c r="S351" i="42" s="1"/>
  <c r="AL351" i="13" s="1"/>
  <c r="R359" i="42"/>
  <c r="K359" i="13" s="1"/>
  <c r="P359" i="42"/>
  <c r="S359" i="42" s="1"/>
  <c r="AL359" i="13" s="1"/>
  <c r="R366" i="42"/>
  <c r="K366" i="13" s="1"/>
  <c r="R367" i="42"/>
  <c r="K367" i="13" s="1"/>
  <c r="P367" i="42"/>
  <c r="S367" i="42" s="1"/>
  <c r="AL367" i="13" s="1"/>
  <c r="D8" i="41"/>
  <c r="D7" i="41"/>
  <c r="C15" i="41"/>
  <c r="C14" i="41"/>
  <c r="D6" i="41"/>
  <c r="R114" i="41"/>
  <c r="J114" i="13" s="1"/>
  <c r="P114" i="41"/>
  <c r="S114" i="41" s="1"/>
  <c r="AK114" i="13" s="1"/>
  <c r="R137" i="41"/>
  <c r="J137" i="13" s="1"/>
  <c r="P137" i="41"/>
  <c r="S137" i="41" s="1"/>
  <c r="AK137" i="13" s="1"/>
  <c r="R24" i="41"/>
  <c r="J24" i="13" s="1"/>
  <c r="R40" i="41"/>
  <c r="J40" i="13" s="1"/>
  <c r="P40" i="41"/>
  <c r="S40" i="41" s="1"/>
  <c r="AK40" i="13" s="1"/>
  <c r="R48" i="41"/>
  <c r="J48" i="13" s="1"/>
  <c r="P48" i="41"/>
  <c r="S48" i="41" s="1"/>
  <c r="AK48" i="13" s="1"/>
  <c r="P56" i="41"/>
  <c r="S56" i="41" s="1"/>
  <c r="AK56" i="13" s="1"/>
  <c r="R56" i="41"/>
  <c r="J56" i="13" s="1"/>
  <c r="R74" i="41"/>
  <c r="J74" i="13" s="1"/>
  <c r="P74" i="41"/>
  <c r="S74" i="41" s="1"/>
  <c r="AK74" i="13" s="1"/>
  <c r="R122" i="41"/>
  <c r="J122" i="13" s="1"/>
  <c r="P122" i="41"/>
  <c r="S122" i="41" s="1"/>
  <c r="AK122" i="13" s="1"/>
  <c r="R128" i="41"/>
  <c r="J128" i="13" s="1"/>
  <c r="P128" i="41"/>
  <c r="S128" i="41" s="1"/>
  <c r="AK128" i="13" s="1"/>
  <c r="R21" i="41"/>
  <c r="J21" i="13" s="1"/>
  <c r="P21" i="41"/>
  <c r="S21" i="41" s="1"/>
  <c r="AK21" i="13" s="1"/>
  <c r="R29" i="41"/>
  <c r="J29" i="13" s="1"/>
  <c r="P29" i="41"/>
  <c r="S29" i="41" s="1"/>
  <c r="AK29" i="13" s="1"/>
  <c r="R39" i="41"/>
  <c r="J39" i="13" s="1"/>
  <c r="R47" i="41"/>
  <c r="J47" i="13" s="1"/>
  <c r="R55" i="41"/>
  <c r="J55" i="13" s="1"/>
  <c r="R63" i="41"/>
  <c r="J63" i="13" s="1"/>
  <c r="P85" i="41"/>
  <c r="S85" i="41" s="1"/>
  <c r="AK85" i="13" s="1"/>
  <c r="R85" i="41"/>
  <c r="J85" i="13" s="1"/>
  <c r="R97" i="41"/>
  <c r="J97" i="13" s="1"/>
  <c r="P97" i="41"/>
  <c r="S97" i="41" s="1"/>
  <c r="AK97" i="13" s="1"/>
  <c r="R113" i="41"/>
  <c r="J113" i="13" s="1"/>
  <c r="P113" i="41"/>
  <c r="S113" i="41" s="1"/>
  <c r="AK113" i="13" s="1"/>
  <c r="R136" i="41"/>
  <c r="J136" i="13" s="1"/>
  <c r="P136" i="41"/>
  <c r="S136" i="41" s="1"/>
  <c r="AK136" i="13" s="1"/>
  <c r="R164" i="41"/>
  <c r="J164" i="13" s="1"/>
  <c r="S164" i="41"/>
  <c r="AK164" i="13" s="1"/>
  <c r="P25" i="41"/>
  <c r="S25" i="41" s="1"/>
  <c r="AK25" i="13" s="1"/>
  <c r="R25" i="41"/>
  <c r="J25" i="13" s="1"/>
  <c r="R33" i="41"/>
  <c r="J33" i="13" s="1"/>
  <c r="P33" i="41"/>
  <c r="S33" i="41" s="1"/>
  <c r="AK33" i="13" s="1"/>
  <c r="R159" i="41"/>
  <c r="J159" i="13" s="1"/>
  <c r="P159" i="41"/>
  <c r="S159" i="41" s="1"/>
  <c r="AK159" i="13" s="1"/>
  <c r="P177" i="41"/>
  <c r="S177" i="41" s="1"/>
  <c r="AK177" i="13" s="1"/>
  <c r="R177" i="41"/>
  <c r="J177" i="13" s="1"/>
  <c r="R32" i="41"/>
  <c r="J32" i="13" s="1"/>
  <c r="S81" i="41"/>
  <c r="AK81" i="13" s="1"/>
  <c r="R105" i="41"/>
  <c r="J105" i="13" s="1"/>
  <c r="P105" i="41"/>
  <c r="S105" i="41" s="1"/>
  <c r="AK105" i="13" s="1"/>
  <c r="R145" i="41"/>
  <c r="J145" i="13" s="1"/>
  <c r="P145" i="41"/>
  <c r="S145" i="41" s="1"/>
  <c r="AK145" i="13" s="1"/>
  <c r="R20" i="41"/>
  <c r="J20" i="13" s="1"/>
  <c r="P20" i="41"/>
  <c r="S20" i="41" s="1"/>
  <c r="AK20" i="13" s="1"/>
  <c r="R36" i="41"/>
  <c r="J36" i="13" s="1"/>
  <c r="P36" i="41"/>
  <c r="S36" i="41" s="1"/>
  <c r="AK36" i="13" s="1"/>
  <c r="R44" i="41"/>
  <c r="J44" i="13" s="1"/>
  <c r="P44" i="41"/>
  <c r="S44" i="41" s="1"/>
  <c r="AK44" i="13" s="1"/>
  <c r="R52" i="41"/>
  <c r="J52" i="13" s="1"/>
  <c r="P52" i="41"/>
  <c r="S52" i="41" s="1"/>
  <c r="AK52" i="13" s="1"/>
  <c r="P60" i="41"/>
  <c r="S60" i="41" s="1"/>
  <c r="AK60" i="13" s="1"/>
  <c r="R60" i="41"/>
  <c r="J60" i="13" s="1"/>
  <c r="R67" i="41"/>
  <c r="J67" i="13" s="1"/>
  <c r="P67" i="41"/>
  <c r="S67" i="41" s="1"/>
  <c r="AK67" i="13" s="1"/>
  <c r="S72" i="41"/>
  <c r="AK72" i="13" s="1"/>
  <c r="R83" i="41"/>
  <c r="J83" i="13" s="1"/>
  <c r="P83" i="41"/>
  <c r="S83" i="41" s="1"/>
  <c r="AK83" i="13" s="1"/>
  <c r="R90" i="41"/>
  <c r="J90" i="13" s="1"/>
  <c r="P90" i="41"/>
  <c r="S90" i="41" s="1"/>
  <c r="AK90" i="13" s="1"/>
  <c r="R106" i="41"/>
  <c r="J106" i="13" s="1"/>
  <c r="P106" i="41"/>
  <c r="S106" i="41" s="1"/>
  <c r="AK106" i="13" s="1"/>
  <c r="R121" i="41"/>
  <c r="J121" i="13" s="1"/>
  <c r="P121" i="41"/>
  <c r="S121" i="41" s="1"/>
  <c r="AK121" i="13" s="1"/>
  <c r="R129" i="41"/>
  <c r="J129" i="13" s="1"/>
  <c r="P129" i="41"/>
  <c r="S129" i="41" s="1"/>
  <c r="AK129" i="13" s="1"/>
  <c r="R144" i="41"/>
  <c r="J144" i="13" s="1"/>
  <c r="P144" i="41"/>
  <c r="S144" i="41" s="1"/>
  <c r="AK144" i="13" s="1"/>
  <c r="R160" i="41"/>
  <c r="J160" i="13" s="1"/>
  <c r="P160" i="41"/>
  <c r="S160" i="41" s="1"/>
  <c r="AK160" i="13" s="1"/>
  <c r="S253" i="41"/>
  <c r="AK253" i="13" s="1"/>
  <c r="R308" i="41"/>
  <c r="J308" i="13" s="1"/>
  <c r="P308" i="41"/>
  <c r="S308" i="41" s="1"/>
  <c r="AK308" i="13" s="1"/>
  <c r="R200" i="41"/>
  <c r="J200" i="13" s="1"/>
  <c r="P200" i="41"/>
  <c r="S200" i="41" s="1"/>
  <c r="AK200" i="13" s="1"/>
  <c r="R231" i="41"/>
  <c r="J231" i="13" s="1"/>
  <c r="P231" i="41"/>
  <c r="S231" i="41" s="1"/>
  <c r="AK231" i="13" s="1"/>
  <c r="R316" i="41"/>
  <c r="J316" i="13" s="1"/>
  <c r="P316" i="41"/>
  <c r="S316" i="41" s="1"/>
  <c r="AK316" i="13" s="1"/>
  <c r="C12" i="41"/>
  <c r="C13" i="41"/>
  <c r="P55" i="41"/>
  <c r="S55" i="41" s="1"/>
  <c r="AK55" i="13" s="1"/>
  <c r="P59" i="41"/>
  <c r="S59" i="41" s="1"/>
  <c r="AK59" i="13" s="1"/>
  <c r="P79" i="41"/>
  <c r="S79" i="41" s="1"/>
  <c r="AK79" i="13" s="1"/>
  <c r="R81" i="41"/>
  <c r="J81" i="13" s="1"/>
  <c r="P102" i="41"/>
  <c r="S102" i="41" s="1"/>
  <c r="AK102" i="13" s="1"/>
  <c r="R117" i="41"/>
  <c r="J117" i="13" s="1"/>
  <c r="P117" i="41"/>
  <c r="S117" i="41" s="1"/>
  <c r="AK117" i="13" s="1"/>
  <c r="P156" i="41"/>
  <c r="S156" i="41" s="1"/>
  <c r="AK156" i="13" s="1"/>
  <c r="R185" i="41"/>
  <c r="J185" i="13" s="1"/>
  <c r="P185" i="41"/>
  <c r="S185" i="41" s="1"/>
  <c r="AK185" i="13" s="1"/>
  <c r="P189" i="41"/>
  <c r="S189" i="41" s="1"/>
  <c r="AK189" i="13" s="1"/>
  <c r="R281" i="41"/>
  <c r="J281" i="13" s="1"/>
  <c r="S281" i="41"/>
  <c r="AK281" i="13" s="1"/>
  <c r="S222" i="41"/>
  <c r="AK222" i="13" s="1"/>
  <c r="R70" i="41"/>
  <c r="J70" i="13" s="1"/>
  <c r="R86" i="41"/>
  <c r="J86" i="13" s="1"/>
  <c r="R162" i="41"/>
  <c r="J162" i="13" s="1"/>
  <c r="P162" i="41"/>
  <c r="S162" i="41" s="1"/>
  <c r="AK162" i="13" s="1"/>
  <c r="R346" i="41"/>
  <c r="J346" i="13" s="1"/>
  <c r="P346" i="41"/>
  <c r="S346" i="41" s="1"/>
  <c r="AK346" i="13" s="1"/>
  <c r="R354" i="41"/>
  <c r="J354" i="13" s="1"/>
  <c r="P354" i="41"/>
  <c r="S354" i="41" s="1"/>
  <c r="AK354" i="13" s="1"/>
  <c r="R362" i="41"/>
  <c r="J362" i="13" s="1"/>
  <c r="P362" i="41"/>
  <c r="S362" i="41" s="1"/>
  <c r="AK362" i="13" s="1"/>
  <c r="P19" i="41"/>
  <c r="S19" i="41" s="1"/>
  <c r="AK19" i="13" s="1"/>
  <c r="P24" i="41"/>
  <c r="S24" i="41" s="1"/>
  <c r="AK24" i="13" s="1"/>
  <c r="P28" i="41"/>
  <c r="S28" i="41" s="1"/>
  <c r="AK28" i="13" s="1"/>
  <c r="P32" i="41"/>
  <c r="S32" i="41" s="1"/>
  <c r="AK32" i="13" s="1"/>
  <c r="P39" i="41"/>
  <c r="S39" i="41" s="1"/>
  <c r="AK39" i="13" s="1"/>
  <c r="P43" i="41"/>
  <c r="S43" i="41" s="1"/>
  <c r="AK43" i="13" s="1"/>
  <c r="P47" i="41"/>
  <c r="S47" i="41" s="1"/>
  <c r="AK47" i="13" s="1"/>
  <c r="P51" i="41"/>
  <c r="S51" i="41" s="1"/>
  <c r="AK51" i="13" s="1"/>
  <c r="P63" i="41"/>
  <c r="S63" i="41" s="1"/>
  <c r="AK63" i="13" s="1"/>
  <c r="P66" i="41"/>
  <c r="S66" i="41" s="1"/>
  <c r="AK66" i="13" s="1"/>
  <c r="P70" i="41"/>
  <c r="S70" i="41" s="1"/>
  <c r="AK70" i="13" s="1"/>
  <c r="R82" i="41"/>
  <c r="J82" i="13" s="1"/>
  <c r="R109" i="41"/>
  <c r="J109" i="13" s="1"/>
  <c r="P109" i="41"/>
  <c r="S109" i="41" s="1"/>
  <c r="AK109" i="13" s="1"/>
  <c r="R132" i="41"/>
  <c r="J132" i="13" s="1"/>
  <c r="P132" i="41"/>
  <c r="S132" i="41" s="1"/>
  <c r="AK132" i="13" s="1"/>
  <c r="R140" i="41"/>
  <c r="J140" i="13" s="1"/>
  <c r="P140" i="41"/>
  <c r="S140" i="41" s="1"/>
  <c r="AK140" i="13" s="1"/>
  <c r="R152" i="41"/>
  <c r="J152" i="13" s="1"/>
  <c r="P152" i="41"/>
  <c r="S152" i="41" s="1"/>
  <c r="AK152" i="13" s="1"/>
  <c r="R188" i="41"/>
  <c r="J188" i="13" s="1"/>
  <c r="P188" i="41"/>
  <c r="S188" i="41" s="1"/>
  <c r="AK188" i="13" s="1"/>
  <c r="R216" i="41"/>
  <c r="J216" i="13" s="1"/>
  <c r="P216" i="41"/>
  <c r="S216" i="41" s="1"/>
  <c r="AK216" i="13" s="1"/>
  <c r="R219" i="41"/>
  <c r="J219" i="13" s="1"/>
  <c r="P219" i="41"/>
  <c r="S219" i="41" s="1"/>
  <c r="AK219" i="13" s="1"/>
  <c r="P220" i="41"/>
  <c r="S220" i="41" s="1"/>
  <c r="AK220" i="13" s="1"/>
  <c r="R247" i="41"/>
  <c r="J247" i="13" s="1"/>
  <c r="P247" i="41"/>
  <c r="S247" i="41" s="1"/>
  <c r="AK247" i="13" s="1"/>
  <c r="R250" i="41"/>
  <c r="J250" i="13" s="1"/>
  <c r="P250" i="41"/>
  <c r="S250" i="41" s="1"/>
  <c r="AK250" i="13" s="1"/>
  <c r="P251" i="41"/>
  <c r="S251" i="41" s="1"/>
  <c r="AK251" i="13" s="1"/>
  <c r="R77" i="41"/>
  <c r="J77" i="13" s="1"/>
  <c r="R78" i="41"/>
  <c r="J78" i="13" s="1"/>
  <c r="P82" i="41"/>
  <c r="S82" i="41" s="1"/>
  <c r="AK82" i="13" s="1"/>
  <c r="R93" i="41"/>
  <c r="J93" i="13" s="1"/>
  <c r="R94" i="41"/>
  <c r="J94" i="13" s="1"/>
  <c r="R100" i="41"/>
  <c r="J100" i="13" s="1"/>
  <c r="R101" i="41"/>
  <c r="J101" i="13" s="1"/>
  <c r="P110" i="41"/>
  <c r="S110" i="41" s="1"/>
  <c r="AK110" i="13" s="1"/>
  <c r="P118" i="41"/>
  <c r="S118" i="41" s="1"/>
  <c r="AK118" i="13" s="1"/>
  <c r="P125" i="41"/>
  <c r="S125" i="41" s="1"/>
  <c r="AK125" i="13" s="1"/>
  <c r="P133" i="41"/>
  <c r="S133" i="41" s="1"/>
  <c r="AK133" i="13" s="1"/>
  <c r="P141" i="41"/>
  <c r="S141" i="41" s="1"/>
  <c r="AK141" i="13" s="1"/>
  <c r="R148" i="41"/>
  <c r="J148" i="13" s="1"/>
  <c r="P148" i="41"/>
  <c r="S148" i="41" s="1"/>
  <c r="AK148" i="13" s="1"/>
  <c r="P153" i="41"/>
  <c r="S153" i="41" s="1"/>
  <c r="AK153" i="13" s="1"/>
  <c r="P166" i="41"/>
  <c r="S166" i="41" s="1"/>
  <c r="AK166" i="13" s="1"/>
  <c r="R171" i="41"/>
  <c r="J171" i="13" s="1"/>
  <c r="P171" i="41"/>
  <c r="S171" i="41" s="1"/>
  <c r="AK171" i="13" s="1"/>
  <c r="P173" i="41"/>
  <c r="S173" i="41" s="1"/>
  <c r="AK173" i="13" s="1"/>
  <c r="R173" i="41"/>
  <c r="J173" i="13" s="1"/>
  <c r="R178" i="41"/>
  <c r="J178" i="13" s="1"/>
  <c r="P178" i="41"/>
  <c r="S178" i="41" s="1"/>
  <c r="AK178" i="13" s="1"/>
  <c r="R201" i="41"/>
  <c r="J201" i="13" s="1"/>
  <c r="P201" i="41"/>
  <c r="S201" i="41" s="1"/>
  <c r="AK201" i="13" s="1"/>
  <c r="R204" i="41"/>
  <c r="J204" i="13" s="1"/>
  <c r="P204" i="41"/>
  <c r="S204" i="41" s="1"/>
  <c r="AK204" i="13" s="1"/>
  <c r="P205" i="41"/>
  <c r="S205" i="41" s="1"/>
  <c r="AK205" i="13" s="1"/>
  <c r="R232" i="41"/>
  <c r="J232" i="13" s="1"/>
  <c r="P232" i="41"/>
  <c r="S232" i="41" s="1"/>
  <c r="AK232" i="13" s="1"/>
  <c r="R235" i="41"/>
  <c r="J235" i="13" s="1"/>
  <c r="P235" i="41"/>
  <c r="S235" i="41" s="1"/>
  <c r="AK235" i="13" s="1"/>
  <c r="P236" i="41"/>
  <c r="S236" i="41" s="1"/>
  <c r="AK236" i="13" s="1"/>
  <c r="S269" i="41"/>
  <c r="AK269" i="13" s="1"/>
  <c r="R276" i="41"/>
  <c r="J276" i="13" s="1"/>
  <c r="P276" i="41"/>
  <c r="S276" i="41" s="1"/>
  <c r="AK276" i="13" s="1"/>
  <c r="P278" i="41"/>
  <c r="S278" i="41" s="1"/>
  <c r="AK278" i="13" s="1"/>
  <c r="R174" i="41"/>
  <c r="J174" i="13" s="1"/>
  <c r="R181" i="41"/>
  <c r="J181" i="13" s="1"/>
  <c r="P181" i="41"/>
  <c r="S181" i="41" s="1"/>
  <c r="AK181" i="13" s="1"/>
  <c r="R184" i="41"/>
  <c r="J184" i="13" s="1"/>
  <c r="R196" i="41"/>
  <c r="J196" i="13" s="1"/>
  <c r="P196" i="41"/>
  <c r="S196" i="41" s="1"/>
  <c r="AK196" i="13" s="1"/>
  <c r="R199" i="41"/>
  <c r="J199" i="13" s="1"/>
  <c r="R212" i="41"/>
  <c r="J212" i="13" s="1"/>
  <c r="P212" i="41"/>
  <c r="S212" i="41" s="1"/>
  <c r="AK212" i="13" s="1"/>
  <c r="R215" i="41"/>
  <c r="J215" i="13" s="1"/>
  <c r="R227" i="41"/>
  <c r="J227" i="13" s="1"/>
  <c r="P227" i="41"/>
  <c r="S227" i="41" s="1"/>
  <c r="AK227" i="13" s="1"/>
  <c r="R230" i="41"/>
  <c r="J230" i="13" s="1"/>
  <c r="R243" i="41"/>
  <c r="J243" i="13" s="1"/>
  <c r="P243" i="41"/>
  <c r="S243" i="41" s="1"/>
  <c r="AK243" i="13" s="1"/>
  <c r="R246" i="41"/>
  <c r="J246" i="13" s="1"/>
  <c r="R258" i="41"/>
  <c r="J258" i="13" s="1"/>
  <c r="P258" i="41"/>
  <c r="S258" i="41" s="1"/>
  <c r="AK258" i="13" s="1"/>
  <c r="R260" i="41"/>
  <c r="J260" i="13" s="1"/>
  <c r="P260" i="41"/>
  <c r="S260" i="41" s="1"/>
  <c r="AK260" i="13" s="1"/>
  <c r="P262" i="41"/>
  <c r="S262" i="41" s="1"/>
  <c r="AK262" i="13" s="1"/>
  <c r="R262" i="41"/>
  <c r="J262" i="13" s="1"/>
  <c r="R267" i="41"/>
  <c r="J267" i="13" s="1"/>
  <c r="P267" i="41"/>
  <c r="S267" i="41" s="1"/>
  <c r="AK267" i="13" s="1"/>
  <c r="R283" i="41"/>
  <c r="J283" i="13" s="1"/>
  <c r="P283" i="41"/>
  <c r="S283" i="41" s="1"/>
  <c r="AK283" i="13" s="1"/>
  <c r="P285" i="41"/>
  <c r="S285" i="41" s="1"/>
  <c r="AK285" i="13" s="1"/>
  <c r="R285" i="41"/>
  <c r="J285" i="13" s="1"/>
  <c r="R290" i="41"/>
  <c r="J290" i="13" s="1"/>
  <c r="P290" i="41"/>
  <c r="S290" i="41" s="1"/>
  <c r="AK290" i="13" s="1"/>
  <c r="R324" i="41"/>
  <c r="J324" i="13" s="1"/>
  <c r="P324" i="41"/>
  <c r="S324" i="41" s="1"/>
  <c r="AK324" i="13" s="1"/>
  <c r="R192" i="41"/>
  <c r="J192" i="13" s="1"/>
  <c r="P192" i="41"/>
  <c r="S192" i="41" s="1"/>
  <c r="AK192" i="13" s="1"/>
  <c r="R208" i="41"/>
  <c r="J208" i="13" s="1"/>
  <c r="P208" i="41"/>
  <c r="S208" i="41" s="1"/>
  <c r="AK208" i="13" s="1"/>
  <c r="R223" i="41"/>
  <c r="J223" i="13" s="1"/>
  <c r="P223" i="41"/>
  <c r="S223" i="41" s="1"/>
  <c r="AK223" i="13" s="1"/>
  <c r="R239" i="41"/>
  <c r="J239" i="13" s="1"/>
  <c r="P239" i="41"/>
  <c r="S239" i="41" s="1"/>
  <c r="AK239" i="13" s="1"/>
  <c r="R254" i="41"/>
  <c r="J254" i="13" s="1"/>
  <c r="P254" i="41"/>
  <c r="S254" i="41" s="1"/>
  <c r="AK254" i="13" s="1"/>
  <c r="R332" i="41"/>
  <c r="J332" i="13" s="1"/>
  <c r="P332" i="41"/>
  <c r="S332" i="41" s="1"/>
  <c r="AK332" i="13" s="1"/>
  <c r="R263" i="41"/>
  <c r="J263" i="13" s="1"/>
  <c r="R286" i="41"/>
  <c r="J286" i="13" s="1"/>
  <c r="R301" i="41"/>
  <c r="J301" i="13" s="1"/>
  <c r="P301" i="41"/>
  <c r="S301" i="41" s="1"/>
  <c r="AK301" i="13" s="1"/>
  <c r="S307" i="41"/>
  <c r="AK307" i="13" s="1"/>
  <c r="R315" i="41"/>
  <c r="J315" i="13" s="1"/>
  <c r="P315" i="41"/>
  <c r="S315" i="41" s="1"/>
  <c r="AK315" i="13" s="1"/>
  <c r="R323" i="41"/>
  <c r="J323" i="13" s="1"/>
  <c r="P323" i="41"/>
  <c r="S323" i="41" s="1"/>
  <c r="AK323" i="13" s="1"/>
  <c r="R331" i="41"/>
  <c r="J331" i="13" s="1"/>
  <c r="P331" i="41"/>
  <c r="S331" i="41" s="1"/>
  <c r="AK331" i="13" s="1"/>
  <c r="R339" i="41"/>
  <c r="J339" i="13" s="1"/>
  <c r="P339" i="41"/>
  <c r="S339" i="41" s="1"/>
  <c r="AK339" i="13" s="1"/>
  <c r="R347" i="41"/>
  <c r="J347" i="13" s="1"/>
  <c r="P347" i="41"/>
  <c r="S347" i="41" s="1"/>
  <c r="AK347" i="13" s="1"/>
  <c r="R355" i="41"/>
  <c r="J355" i="13" s="1"/>
  <c r="P355" i="41"/>
  <c r="S355" i="41" s="1"/>
  <c r="AK355" i="13" s="1"/>
  <c r="R363" i="41"/>
  <c r="J363" i="13" s="1"/>
  <c r="P363" i="41"/>
  <c r="S363" i="41" s="1"/>
  <c r="AK363" i="13" s="1"/>
  <c r="R304" i="41"/>
  <c r="J304" i="13" s="1"/>
  <c r="P304" i="41"/>
  <c r="S304" i="41" s="1"/>
  <c r="AK304" i="13" s="1"/>
  <c r="R311" i="41"/>
  <c r="J311" i="13" s="1"/>
  <c r="P311" i="41"/>
  <c r="S311" i="41" s="1"/>
  <c r="AK311" i="13" s="1"/>
  <c r="R319" i="41"/>
  <c r="J319" i="13" s="1"/>
  <c r="P319" i="41"/>
  <c r="S319" i="41" s="1"/>
  <c r="AK319" i="13" s="1"/>
  <c r="R327" i="41"/>
  <c r="J327" i="13" s="1"/>
  <c r="P327" i="41"/>
  <c r="S327" i="41" s="1"/>
  <c r="AK327" i="13" s="1"/>
  <c r="R335" i="41"/>
  <c r="J335" i="13" s="1"/>
  <c r="P335" i="41"/>
  <c r="S335" i="41" s="1"/>
  <c r="AK335" i="13" s="1"/>
  <c r="R342" i="41"/>
  <c r="J342" i="13" s="1"/>
  <c r="P342" i="41"/>
  <c r="S342" i="41" s="1"/>
  <c r="AK342" i="13" s="1"/>
  <c r="R350" i="41"/>
  <c r="J350" i="13" s="1"/>
  <c r="P350" i="41"/>
  <c r="S350" i="41" s="1"/>
  <c r="AK350" i="13" s="1"/>
  <c r="R358" i="41"/>
  <c r="J358" i="13" s="1"/>
  <c r="P358" i="41"/>
  <c r="S358" i="41" s="1"/>
  <c r="AK358" i="13" s="1"/>
  <c r="R366" i="41"/>
  <c r="J366" i="13" s="1"/>
  <c r="P366" i="41"/>
  <c r="S366" i="41" s="1"/>
  <c r="AK366" i="13" s="1"/>
  <c r="S260" i="40"/>
  <c r="AJ260" i="13" s="1"/>
  <c r="P20" i="40"/>
  <c r="S20" i="40" s="1"/>
  <c r="AJ20" i="13" s="1"/>
  <c r="P21" i="40"/>
  <c r="S21" i="40" s="1"/>
  <c r="AJ21" i="13" s="1"/>
  <c r="P25" i="40"/>
  <c r="S25" i="40" s="1"/>
  <c r="AJ25" i="13" s="1"/>
  <c r="P29" i="40"/>
  <c r="S29" i="40" s="1"/>
  <c r="AJ29" i="13" s="1"/>
  <c r="P33" i="40"/>
  <c r="S33" i="40" s="1"/>
  <c r="AJ33" i="13" s="1"/>
  <c r="R40" i="40"/>
  <c r="I40" i="13" s="1"/>
  <c r="P96" i="40"/>
  <c r="S96" i="40" s="1"/>
  <c r="AJ96" i="13" s="1"/>
  <c r="P99" i="40"/>
  <c r="S99" i="40" s="1"/>
  <c r="AJ99" i="13" s="1"/>
  <c r="P119" i="40"/>
  <c r="S119" i="40" s="1"/>
  <c r="AJ119" i="13" s="1"/>
  <c r="P146" i="40"/>
  <c r="S146" i="40" s="1"/>
  <c r="AJ146" i="13" s="1"/>
  <c r="R182" i="40"/>
  <c r="I182" i="13" s="1"/>
  <c r="S272" i="40"/>
  <c r="AJ272" i="13" s="1"/>
  <c r="P19" i="40"/>
  <c r="S19" i="40" s="1"/>
  <c r="AJ19" i="13" s="1"/>
  <c r="P24" i="40"/>
  <c r="S24" i="40" s="1"/>
  <c r="AJ24" i="13" s="1"/>
  <c r="P28" i="40"/>
  <c r="S28" i="40" s="1"/>
  <c r="AJ28" i="13" s="1"/>
  <c r="P32" i="40"/>
  <c r="S32" i="40" s="1"/>
  <c r="AJ32" i="13" s="1"/>
  <c r="P36" i="40"/>
  <c r="S36" i="40" s="1"/>
  <c r="AJ36" i="13" s="1"/>
  <c r="R41" i="40"/>
  <c r="I41" i="13" s="1"/>
  <c r="R57" i="40"/>
  <c r="I57" i="13" s="1"/>
  <c r="R64" i="40"/>
  <c r="I64" i="13" s="1"/>
  <c r="P75" i="40"/>
  <c r="S75" i="40" s="1"/>
  <c r="AJ75" i="13" s="1"/>
  <c r="P92" i="40"/>
  <c r="S92" i="40" s="1"/>
  <c r="AJ92" i="13" s="1"/>
  <c r="R181" i="40"/>
  <c r="I181" i="13" s="1"/>
  <c r="P198" i="40"/>
  <c r="S198" i="40" s="1"/>
  <c r="AJ198" i="13" s="1"/>
  <c r="R232" i="40"/>
  <c r="I232" i="13" s="1"/>
  <c r="P248" i="40"/>
  <c r="S248" i="40" s="1"/>
  <c r="AJ248" i="13" s="1"/>
  <c r="R271" i="40"/>
  <c r="I271" i="13" s="1"/>
  <c r="R286" i="40"/>
  <c r="I286" i="13" s="1"/>
  <c r="R303" i="40"/>
  <c r="I303" i="13" s="1"/>
  <c r="R311" i="40"/>
  <c r="I311" i="13" s="1"/>
  <c r="P318" i="40"/>
  <c r="S318" i="40" s="1"/>
  <c r="AJ318" i="13" s="1"/>
  <c r="R326" i="40"/>
  <c r="I326" i="13" s="1"/>
  <c r="P341" i="40"/>
  <c r="S341" i="40" s="1"/>
  <c r="AJ341" i="13" s="1"/>
  <c r="R349" i="40"/>
  <c r="I349" i="13" s="1"/>
  <c r="P365" i="40"/>
  <c r="S365" i="40" s="1"/>
  <c r="AJ365" i="13" s="1"/>
  <c r="R22" i="40"/>
  <c r="I22" i="13" s="1"/>
  <c r="R26" i="40"/>
  <c r="I26" i="13" s="1"/>
  <c r="R30" i="40"/>
  <c r="I30" i="13" s="1"/>
  <c r="R93" i="40"/>
  <c r="I93" i="13" s="1"/>
  <c r="R178" i="40"/>
  <c r="I178" i="13" s="1"/>
  <c r="R189" i="40"/>
  <c r="I189" i="13" s="1"/>
  <c r="R224" i="40"/>
  <c r="I224" i="13" s="1"/>
  <c r="R240" i="40"/>
  <c r="I240" i="13" s="1"/>
  <c r="R255" i="40"/>
  <c r="I255" i="13" s="1"/>
  <c r="R263" i="40"/>
  <c r="I263" i="13" s="1"/>
  <c r="R276" i="40"/>
  <c r="I276" i="13" s="1"/>
  <c r="R278" i="40"/>
  <c r="I278" i="13" s="1"/>
  <c r="R294" i="40"/>
  <c r="I294" i="13" s="1"/>
  <c r="R310" i="40"/>
  <c r="I310" i="13" s="1"/>
  <c r="R319" i="40"/>
  <c r="I319" i="13" s="1"/>
  <c r="R334" i="40"/>
  <c r="I334" i="13" s="1"/>
  <c r="R342" i="40"/>
  <c r="I342" i="13" s="1"/>
  <c r="R366" i="40"/>
  <c r="I366" i="13" s="1"/>
  <c r="R118" i="40"/>
  <c r="I118" i="13" s="1"/>
  <c r="P118" i="40"/>
  <c r="S118" i="40" s="1"/>
  <c r="AJ118" i="13" s="1"/>
  <c r="R145" i="40"/>
  <c r="I145" i="13" s="1"/>
  <c r="P145" i="40"/>
  <c r="S145" i="40" s="1"/>
  <c r="AJ145" i="13" s="1"/>
  <c r="R192" i="40"/>
  <c r="I192" i="13" s="1"/>
  <c r="P192" i="40"/>
  <c r="S192" i="40" s="1"/>
  <c r="AJ192" i="13" s="1"/>
  <c r="R16" i="40"/>
  <c r="I16" i="13" s="1"/>
  <c r="R18" i="40"/>
  <c r="I18" i="13" s="1"/>
  <c r="R23" i="40"/>
  <c r="I23" i="13" s="1"/>
  <c r="R27" i="40"/>
  <c r="I27" i="13" s="1"/>
  <c r="R38" i="40"/>
  <c r="I38" i="13" s="1"/>
  <c r="R44" i="40"/>
  <c r="I44" i="13" s="1"/>
  <c r="R46" i="40"/>
  <c r="I46" i="13" s="1"/>
  <c r="R60" i="40"/>
  <c r="I60" i="13" s="1"/>
  <c r="P60" i="40"/>
  <c r="S60" i="40" s="1"/>
  <c r="AJ60" i="13" s="1"/>
  <c r="R65" i="40"/>
  <c r="I65" i="13" s="1"/>
  <c r="P66" i="40"/>
  <c r="S66" i="40" s="1"/>
  <c r="AJ66" i="13" s="1"/>
  <c r="P70" i="40"/>
  <c r="S70" i="40" s="1"/>
  <c r="AJ70" i="13" s="1"/>
  <c r="R74" i="40"/>
  <c r="I74" i="13" s="1"/>
  <c r="P74" i="40"/>
  <c r="S74" i="40" s="1"/>
  <c r="AJ74" i="13" s="1"/>
  <c r="R82" i="40"/>
  <c r="I82" i="13" s="1"/>
  <c r="P82" i="40"/>
  <c r="S82" i="40" s="1"/>
  <c r="AJ82" i="13" s="1"/>
  <c r="P94" i="40"/>
  <c r="S94" i="40" s="1"/>
  <c r="AJ94" i="13" s="1"/>
  <c r="R94" i="40"/>
  <c r="I94" i="13" s="1"/>
  <c r="P103" i="40"/>
  <c r="S103" i="40" s="1"/>
  <c r="AJ103" i="13" s="1"/>
  <c r="P115" i="40"/>
  <c r="S115" i="40" s="1"/>
  <c r="AJ115" i="13" s="1"/>
  <c r="P123" i="40"/>
  <c r="S123" i="40" s="1"/>
  <c r="AJ123" i="13" s="1"/>
  <c r="P142" i="40"/>
  <c r="S142" i="40" s="1"/>
  <c r="AJ142" i="13" s="1"/>
  <c r="P150" i="40"/>
  <c r="S150" i="40" s="1"/>
  <c r="AJ150" i="13" s="1"/>
  <c r="R173" i="40"/>
  <c r="I173" i="13" s="1"/>
  <c r="P173" i="40"/>
  <c r="S173" i="40" s="1"/>
  <c r="AJ173" i="13" s="1"/>
  <c r="R180" i="40"/>
  <c r="I180" i="13" s="1"/>
  <c r="P180" i="40"/>
  <c r="S180" i="40" s="1"/>
  <c r="AJ180" i="13" s="1"/>
  <c r="R56" i="40"/>
  <c r="I56" i="13" s="1"/>
  <c r="P56" i="40"/>
  <c r="S56" i="40" s="1"/>
  <c r="AJ56" i="13" s="1"/>
  <c r="R106" i="40"/>
  <c r="I106" i="13" s="1"/>
  <c r="P106" i="40"/>
  <c r="S106" i="40" s="1"/>
  <c r="AJ106" i="13" s="1"/>
  <c r="R137" i="40"/>
  <c r="I137" i="13" s="1"/>
  <c r="P137" i="40"/>
  <c r="S137" i="40" s="1"/>
  <c r="AJ137" i="13" s="1"/>
  <c r="R37" i="40"/>
  <c r="I37" i="13" s="1"/>
  <c r="S40" i="40"/>
  <c r="AJ40" i="13" s="1"/>
  <c r="S43" i="40"/>
  <c r="AJ43" i="13" s="1"/>
  <c r="R45" i="40"/>
  <c r="I45" i="13" s="1"/>
  <c r="R48" i="40"/>
  <c r="I48" i="13" s="1"/>
  <c r="P48" i="40"/>
  <c r="S48" i="40" s="1"/>
  <c r="AJ48" i="13" s="1"/>
  <c r="R61" i="40"/>
  <c r="I61" i="13" s="1"/>
  <c r="P79" i="40"/>
  <c r="S79" i="40" s="1"/>
  <c r="AJ79" i="13" s="1"/>
  <c r="P87" i="40"/>
  <c r="S87" i="40" s="1"/>
  <c r="AJ87" i="13" s="1"/>
  <c r="R102" i="40"/>
  <c r="I102" i="13" s="1"/>
  <c r="P102" i="40"/>
  <c r="S102" i="40" s="1"/>
  <c r="AJ102" i="13" s="1"/>
  <c r="R110" i="40"/>
  <c r="I110" i="13" s="1"/>
  <c r="R114" i="40"/>
  <c r="I114" i="13" s="1"/>
  <c r="P114" i="40"/>
  <c r="S114" i="40" s="1"/>
  <c r="AJ114" i="13" s="1"/>
  <c r="R122" i="40"/>
  <c r="I122" i="13" s="1"/>
  <c r="P122" i="40"/>
  <c r="S122" i="40" s="1"/>
  <c r="AJ122" i="13" s="1"/>
  <c r="R141" i="40"/>
  <c r="I141" i="13" s="1"/>
  <c r="P141" i="40"/>
  <c r="S141" i="40" s="1"/>
  <c r="AJ141" i="13" s="1"/>
  <c r="R149" i="40"/>
  <c r="I149" i="13" s="1"/>
  <c r="P149" i="40"/>
  <c r="S149" i="40" s="1"/>
  <c r="AJ149" i="13" s="1"/>
  <c r="R161" i="40"/>
  <c r="I161" i="13" s="1"/>
  <c r="P161" i="40"/>
  <c r="S161" i="40" s="1"/>
  <c r="AJ161" i="13" s="1"/>
  <c r="R98" i="40"/>
  <c r="I98" i="13" s="1"/>
  <c r="P98" i="40"/>
  <c r="S98" i="40" s="1"/>
  <c r="AJ98" i="13" s="1"/>
  <c r="R169" i="40"/>
  <c r="I169" i="13" s="1"/>
  <c r="P169" i="40"/>
  <c r="S169" i="40" s="1"/>
  <c r="AJ169" i="13" s="1"/>
  <c r="R357" i="40"/>
  <c r="I357" i="13" s="1"/>
  <c r="P357" i="40"/>
  <c r="S357" i="40" s="1"/>
  <c r="AJ357" i="13" s="1"/>
  <c r="R49" i="40"/>
  <c r="I49" i="13" s="1"/>
  <c r="R52" i="40"/>
  <c r="I52" i="13" s="1"/>
  <c r="P52" i="40"/>
  <c r="S52" i="40" s="1"/>
  <c r="AJ52" i="13" s="1"/>
  <c r="R78" i="40"/>
  <c r="I78" i="13" s="1"/>
  <c r="P78" i="40"/>
  <c r="S78" i="40" s="1"/>
  <c r="AJ78" i="13" s="1"/>
  <c r="R86" i="40"/>
  <c r="I86" i="13" s="1"/>
  <c r="P86" i="40"/>
  <c r="S86" i="40" s="1"/>
  <c r="AJ86" i="13" s="1"/>
  <c r="R154" i="40"/>
  <c r="I154" i="13" s="1"/>
  <c r="P154" i="40"/>
  <c r="S154" i="40" s="1"/>
  <c r="AJ154" i="13" s="1"/>
  <c r="R165" i="40"/>
  <c r="I165" i="13" s="1"/>
  <c r="P165" i="40"/>
  <c r="S165" i="40" s="1"/>
  <c r="AJ165" i="13" s="1"/>
  <c r="R201" i="40"/>
  <c r="I201" i="13" s="1"/>
  <c r="P201" i="40"/>
  <c r="S201" i="40" s="1"/>
  <c r="AJ201" i="13" s="1"/>
  <c r="R282" i="40"/>
  <c r="I282" i="13" s="1"/>
  <c r="P282" i="40"/>
  <c r="S282" i="40" s="1"/>
  <c r="AJ282" i="13" s="1"/>
  <c r="R289" i="40"/>
  <c r="I289" i="13" s="1"/>
  <c r="P289" i="40"/>
  <c r="S289" i="40" s="1"/>
  <c r="AJ289" i="13" s="1"/>
  <c r="R314" i="40"/>
  <c r="I314" i="13" s="1"/>
  <c r="P314" i="40"/>
  <c r="S314" i="40" s="1"/>
  <c r="AJ314" i="13" s="1"/>
  <c r="R321" i="40"/>
  <c r="I321" i="13" s="1"/>
  <c r="P321" i="40"/>
  <c r="S321" i="40" s="1"/>
  <c r="AJ321" i="13" s="1"/>
  <c r="R344" i="40"/>
  <c r="I344" i="13" s="1"/>
  <c r="P344" i="40"/>
  <c r="S344" i="40" s="1"/>
  <c r="AJ344" i="13" s="1"/>
  <c r="R361" i="40"/>
  <c r="I361" i="13" s="1"/>
  <c r="P361" i="40"/>
  <c r="S361" i="40" s="1"/>
  <c r="AJ361" i="13" s="1"/>
  <c r="R31" i="40"/>
  <c r="I31" i="13" s="1"/>
  <c r="R34" i="40"/>
  <c r="I34" i="13" s="1"/>
  <c r="R35" i="40"/>
  <c r="I35" i="13" s="1"/>
  <c r="R39" i="40"/>
  <c r="I39" i="13" s="1"/>
  <c r="R43" i="40"/>
  <c r="I43" i="13" s="1"/>
  <c r="R47" i="40"/>
  <c r="I47" i="13" s="1"/>
  <c r="R51" i="40"/>
  <c r="I51" i="13" s="1"/>
  <c r="R55" i="40"/>
  <c r="I55" i="13" s="1"/>
  <c r="R59" i="40"/>
  <c r="I59" i="13" s="1"/>
  <c r="R63" i="40"/>
  <c r="I63" i="13" s="1"/>
  <c r="R68" i="40"/>
  <c r="I68" i="13" s="1"/>
  <c r="R69" i="40"/>
  <c r="I69" i="13" s="1"/>
  <c r="R72" i="40"/>
  <c r="I72" i="13" s="1"/>
  <c r="S90" i="40"/>
  <c r="AJ90" i="13" s="1"/>
  <c r="S112" i="40"/>
  <c r="AJ112" i="13" s="1"/>
  <c r="R127" i="40"/>
  <c r="I127" i="13" s="1"/>
  <c r="R131" i="40"/>
  <c r="I131" i="13" s="1"/>
  <c r="R135" i="40"/>
  <c r="I135" i="13" s="1"/>
  <c r="R153" i="40"/>
  <c r="I153" i="13" s="1"/>
  <c r="R160" i="40"/>
  <c r="I160" i="13" s="1"/>
  <c r="R164" i="40"/>
  <c r="I164" i="13" s="1"/>
  <c r="R168" i="40"/>
  <c r="I168" i="13" s="1"/>
  <c r="R172" i="40"/>
  <c r="I172" i="13" s="1"/>
  <c r="S177" i="40"/>
  <c r="AJ177" i="13" s="1"/>
  <c r="S185" i="40"/>
  <c r="AJ185" i="13" s="1"/>
  <c r="R193" i="40"/>
  <c r="I193" i="13" s="1"/>
  <c r="P193" i="40"/>
  <c r="S193" i="40" s="1"/>
  <c r="AJ193" i="13" s="1"/>
  <c r="R205" i="40"/>
  <c r="I205" i="13" s="1"/>
  <c r="P205" i="40"/>
  <c r="S205" i="40" s="1"/>
  <c r="AJ205" i="13" s="1"/>
  <c r="S225" i="40"/>
  <c r="AJ225" i="13" s="1"/>
  <c r="R225" i="40"/>
  <c r="I225" i="13" s="1"/>
  <c r="S241" i="40"/>
  <c r="AJ241" i="13" s="1"/>
  <c r="R241" i="40"/>
  <c r="I241" i="13" s="1"/>
  <c r="S256" i="40"/>
  <c r="AJ256" i="13" s="1"/>
  <c r="R256" i="40"/>
  <c r="I256" i="13" s="1"/>
  <c r="S295" i="40"/>
  <c r="AJ295" i="13" s="1"/>
  <c r="R295" i="40"/>
  <c r="I295" i="13" s="1"/>
  <c r="R335" i="40"/>
  <c r="I335" i="13" s="1"/>
  <c r="S335" i="40"/>
  <c r="AJ335" i="13" s="1"/>
  <c r="R353" i="40"/>
  <c r="I353" i="13" s="1"/>
  <c r="S47" i="40"/>
  <c r="AJ47" i="13" s="1"/>
  <c r="S51" i="40"/>
  <c r="AJ51" i="13" s="1"/>
  <c r="S55" i="40"/>
  <c r="AJ55" i="13" s="1"/>
  <c r="S59" i="40"/>
  <c r="AJ59" i="13" s="1"/>
  <c r="S63" i="40"/>
  <c r="AJ63" i="13" s="1"/>
  <c r="R76" i="40"/>
  <c r="I76" i="13" s="1"/>
  <c r="R80" i="40"/>
  <c r="I80" i="13" s="1"/>
  <c r="R84" i="40"/>
  <c r="I84" i="13" s="1"/>
  <c r="S89" i="40"/>
  <c r="AJ89" i="13" s="1"/>
  <c r="S91" i="40"/>
  <c r="AJ91" i="13" s="1"/>
  <c r="R100" i="40"/>
  <c r="I100" i="13" s="1"/>
  <c r="S104" i="40"/>
  <c r="AJ104" i="13" s="1"/>
  <c r="S108" i="40"/>
  <c r="AJ108" i="13" s="1"/>
  <c r="R116" i="40"/>
  <c r="I116" i="13" s="1"/>
  <c r="R120" i="40"/>
  <c r="I120" i="13" s="1"/>
  <c r="R124" i="40"/>
  <c r="I124" i="13" s="1"/>
  <c r="R139" i="40"/>
  <c r="I139" i="13" s="1"/>
  <c r="R143" i="40"/>
  <c r="I143" i="13" s="1"/>
  <c r="R147" i="40"/>
  <c r="I147" i="13" s="1"/>
  <c r="R151" i="40"/>
  <c r="I151" i="13" s="1"/>
  <c r="S153" i="40"/>
  <c r="AJ153" i="13" s="1"/>
  <c r="R158" i="40"/>
  <c r="I158" i="13" s="1"/>
  <c r="S160" i="40"/>
  <c r="AJ160" i="13" s="1"/>
  <c r="S164" i="40"/>
  <c r="AJ164" i="13" s="1"/>
  <c r="S168" i="40"/>
  <c r="AJ168" i="13" s="1"/>
  <c r="S172" i="40"/>
  <c r="AJ172" i="13" s="1"/>
  <c r="R176" i="40"/>
  <c r="I176" i="13" s="1"/>
  <c r="P176" i="40"/>
  <c r="S176" i="40" s="1"/>
  <c r="AJ176" i="13" s="1"/>
  <c r="R184" i="40"/>
  <c r="I184" i="13" s="1"/>
  <c r="P184" i="40"/>
  <c r="S184" i="40" s="1"/>
  <c r="AJ184" i="13" s="1"/>
  <c r="R187" i="40"/>
  <c r="I187" i="13" s="1"/>
  <c r="P187" i="40"/>
  <c r="S187" i="40" s="1"/>
  <c r="AJ187" i="13" s="1"/>
  <c r="R209" i="40"/>
  <c r="I209" i="13" s="1"/>
  <c r="P209" i="40"/>
  <c r="S209" i="40" s="1"/>
  <c r="AJ209" i="13" s="1"/>
  <c r="R247" i="40"/>
  <c r="I247" i="13" s="1"/>
  <c r="P247" i="40"/>
  <c r="S247" i="40" s="1"/>
  <c r="AJ247" i="13" s="1"/>
  <c r="R317" i="40"/>
  <c r="I317" i="13" s="1"/>
  <c r="P317" i="40"/>
  <c r="S317" i="40" s="1"/>
  <c r="AJ317" i="13" s="1"/>
  <c r="R340" i="40"/>
  <c r="I340" i="13" s="1"/>
  <c r="P340" i="40"/>
  <c r="S340" i="40" s="1"/>
  <c r="AJ340" i="13" s="1"/>
  <c r="R364" i="40"/>
  <c r="I364" i="13" s="1"/>
  <c r="P364" i="40"/>
  <c r="S364" i="40" s="1"/>
  <c r="AJ364" i="13" s="1"/>
  <c r="R191" i="40"/>
  <c r="I191" i="13" s="1"/>
  <c r="R196" i="40"/>
  <c r="I196" i="13" s="1"/>
  <c r="R200" i="40"/>
  <c r="I200" i="13" s="1"/>
  <c r="R204" i="40"/>
  <c r="I204" i="13" s="1"/>
  <c r="R208" i="40"/>
  <c r="I208" i="13" s="1"/>
  <c r="R216" i="40"/>
  <c r="I216" i="13" s="1"/>
  <c r="S221" i="40"/>
  <c r="AJ221" i="13" s="1"/>
  <c r="R229" i="40"/>
  <c r="I229" i="13" s="1"/>
  <c r="S233" i="40"/>
  <c r="AJ233" i="13" s="1"/>
  <c r="S237" i="40"/>
  <c r="AJ237" i="13" s="1"/>
  <c r="R245" i="40"/>
  <c r="I245" i="13" s="1"/>
  <c r="S252" i="40"/>
  <c r="AJ252" i="13" s="1"/>
  <c r="S268" i="40"/>
  <c r="AJ268" i="13" s="1"/>
  <c r="S276" i="40"/>
  <c r="AJ276" i="13" s="1"/>
  <c r="R281" i="40"/>
  <c r="I281" i="13" s="1"/>
  <c r="R299" i="40"/>
  <c r="I299" i="13" s="1"/>
  <c r="R308" i="40"/>
  <c r="I308" i="13" s="1"/>
  <c r="R309" i="40"/>
  <c r="I309" i="13" s="1"/>
  <c r="S311" i="40"/>
  <c r="AJ311" i="13" s="1"/>
  <c r="R327" i="40"/>
  <c r="I327" i="13" s="1"/>
  <c r="R331" i="40"/>
  <c r="I331" i="13" s="1"/>
  <c r="R350" i="40"/>
  <c r="I350" i="13" s="1"/>
  <c r="R356" i="40"/>
  <c r="I356" i="13" s="1"/>
  <c r="R360" i="40"/>
  <c r="I360" i="13" s="1"/>
  <c r="S191" i="40"/>
  <c r="AJ191" i="13" s="1"/>
  <c r="S200" i="40"/>
  <c r="AJ200" i="13" s="1"/>
  <c r="S204" i="40"/>
  <c r="AJ204" i="13" s="1"/>
  <c r="S208" i="40"/>
  <c r="AJ208" i="13" s="1"/>
  <c r="S214" i="40"/>
  <c r="AJ214" i="13" s="1"/>
  <c r="S216" i="40"/>
  <c r="AJ216" i="13" s="1"/>
  <c r="S224" i="40"/>
  <c r="AJ224" i="13" s="1"/>
  <c r="S240" i="40"/>
  <c r="AJ240" i="13" s="1"/>
  <c r="S255" i="40"/>
  <c r="AJ255" i="13" s="1"/>
  <c r="S259" i="40"/>
  <c r="AJ259" i="13" s="1"/>
  <c r="S263" i="40"/>
  <c r="AJ263" i="13" s="1"/>
  <c r="S267" i="40"/>
  <c r="AJ267" i="13" s="1"/>
  <c r="S271" i="40"/>
  <c r="AJ271" i="13" s="1"/>
  <c r="S275" i="40"/>
  <c r="AJ275" i="13" s="1"/>
  <c r="S278" i="40"/>
  <c r="AJ278" i="13" s="1"/>
  <c r="S281" i="40"/>
  <c r="AJ281" i="13" s="1"/>
  <c r="S294" i="40"/>
  <c r="AJ294" i="13" s="1"/>
  <c r="S309" i="40"/>
  <c r="AJ309" i="13" s="1"/>
  <c r="S310" i="40"/>
  <c r="AJ310" i="13" s="1"/>
  <c r="S334" i="40"/>
  <c r="AJ334" i="13" s="1"/>
  <c r="S338" i="40"/>
  <c r="AJ338" i="13" s="1"/>
  <c r="S353" i="40"/>
  <c r="AJ353" i="13" s="1"/>
  <c r="S356" i="40"/>
  <c r="AJ356" i="13" s="1"/>
  <c r="S360" i="40"/>
  <c r="AJ360" i="13" s="1"/>
  <c r="R162" i="40"/>
  <c r="I162" i="13" s="1"/>
  <c r="R166" i="40"/>
  <c r="I166" i="13" s="1"/>
  <c r="R170" i="40"/>
  <c r="I170" i="13" s="1"/>
  <c r="R174" i="40"/>
  <c r="I174" i="13" s="1"/>
  <c r="R194" i="40"/>
  <c r="I194" i="13" s="1"/>
  <c r="R202" i="40"/>
  <c r="I202" i="13" s="1"/>
  <c r="S206" i="40"/>
  <c r="AJ206" i="13" s="1"/>
  <c r="S210" i="40"/>
  <c r="AJ210" i="13" s="1"/>
  <c r="S217" i="40"/>
  <c r="AJ217" i="13" s="1"/>
  <c r="R219" i="40"/>
  <c r="I219" i="13" s="1"/>
  <c r="R227" i="40"/>
  <c r="I227" i="13" s="1"/>
  <c r="R231" i="40"/>
  <c r="I231" i="13" s="1"/>
  <c r="R235" i="40"/>
  <c r="I235" i="13" s="1"/>
  <c r="R243" i="40"/>
  <c r="I243" i="13" s="1"/>
  <c r="R250" i="40"/>
  <c r="I250" i="13" s="1"/>
  <c r="P262" i="40"/>
  <c r="S262" i="40" s="1"/>
  <c r="AJ262" i="13" s="1"/>
  <c r="P266" i="40"/>
  <c r="S266" i="40" s="1"/>
  <c r="AJ266" i="13" s="1"/>
  <c r="P270" i="40"/>
  <c r="S270" i="40" s="1"/>
  <c r="AJ270" i="13" s="1"/>
  <c r="P274" i="40"/>
  <c r="S274" i="40" s="1"/>
  <c r="AJ274" i="13" s="1"/>
  <c r="R279" i="40"/>
  <c r="I279" i="13" s="1"/>
  <c r="R283" i="40"/>
  <c r="I283" i="13" s="1"/>
  <c r="R287" i="40"/>
  <c r="I287" i="13" s="1"/>
  <c r="S291" i="40"/>
  <c r="AJ291" i="13" s="1"/>
  <c r="R297" i="40"/>
  <c r="I297" i="13" s="1"/>
  <c r="R304" i="40"/>
  <c r="I304" i="13" s="1"/>
  <c r="R306" i="40"/>
  <c r="I306" i="13" s="1"/>
  <c r="R315" i="40"/>
  <c r="I315" i="13" s="1"/>
  <c r="R325" i="40"/>
  <c r="I325" i="13" s="1"/>
  <c r="R329" i="40"/>
  <c r="I329" i="13" s="1"/>
  <c r="P333" i="40"/>
  <c r="S333" i="40" s="1"/>
  <c r="AJ333" i="13" s="1"/>
  <c r="P337" i="40"/>
  <c r="S337" i="40" s="1"/>
  <c r="AJ337" i="13" s="1"/>
  <c r="S342" i="40"/>
  <c r="AJ342" i="13" s="1"/>
  <c r="R348" i="40"/>
  <c r="I348" i="13" s="1"/>
  <c r="P352" i="40"/>
  <c r="S352" i="40" s="1"/>
  <c r="AJ352" i="13" s="1"/>
  <c r="R358" i="40"/>
  <c r="I358" i="13" s="1"/>
  <c r="R362" i="40"/>
  <c r="I362" i="13" s="1"/>
  <c r="S366" i="40"/>
  <c r="AJ366" i="13" s="1"/>
  <c r="R368" i="40"/>
  <c r="I368" i="13" s="1"/>
  <c r="R369" i="40"/>
  <c r="I369" i="13" s="1"/>
  <c r="R8" i="40"/>
  <c r="I8" i="13" s="1"/>
  <c r="P8" i="40"/>
  <c r="S8" i="40" s="1"/>
  <c r="AJ8" i="13" s="1"/>
  <c r="R12" i="40"/>
  <c r="I12" i="13" s="1"/>
  <c r="P12" i="40"/>
  <c r="S12" i="40" s="1"/>
  <c r="AJ12" i="13" s="1"/>
  <c r="C14" i="40"/>
  <c r="R9" i="40"/>
  <c r="I9" i="13" s="1"/>
  <c r="P9" i="40"/>
  <c r="S9" i="40" s="1"/>
  <c r="AJ9" i="13" s="1"/>
  <c r="R13" i="40"/>
  <c r="I13" i="13" s="1"/>
  <c r="P13" i="40"/>
  <c r="S13" i="40" s="1"/>
  <c r="AJ13" i="13" s="1"/>
  <c r="R5" i="40"/>
  <c r="I5" i="13" s="1"/>
  <c r="P5" i="40"/>
  <c r="S5" i="40" s="1"/>
  <c r="AJ5" i="13" s="1"/>
  <c r="R7" i="40"/>
  <c r="I7" i="13" s="1"/>
  <c r="P7" i="40"/>
  <c r="S7" i="40" s="1"/>
  <c r="AJ7" i="13" s="1"/>
  <c r="R11" i="40"/>
  <c r="I11" i="13" s="1"/>
  <c r="P11" i="40"/>
  <c r="S11" i="40" s="1"/>
  <c r="AJ11" i="13" s="1"/>
  <c r="C13" i="40"/>
  <c r="R15" i="40"/>
  <c r="I15" i="13" s="1"/>
  <c r="P15" i="40"/>
  <c r="S15" i="40" s="1"/>
  <c r="AJ15" i="13" s="1"/>
  <c r="C17" i="40"/>
  <c r="C21" i="40" s="1"/>
  <c r="R6" i="40"/>
  <c r="I6" i="13" s="1"/>
  <c r="P6" i="40"/>
  <c r="S6" i="40" s="1"/>
  <c r="AJ6" i="13" s="1"/>
  <c r="C18" i="40"/>
  <c r="R10" i="40"/>
  <c r="I10" i="13" s="1"/>
  <c r="P10" i="40"/>
  <c r="S10" i="40" s="1"/>
  <c r="AJ10" i="13" s="1"/>
  <c r="R14" i="40"/>
  <c r="I14" i="13" s="1"/>
  <c r="P14" i="40"/>
  <c r="S14" i="40" s="1"/>
  <c r="AJ14" i="13" s="1"/>
  <c r="S34" i="40"/>
  <c r="AJ34" i="13" s="1"/>
  <c r="S49" i="40"/>
  <c r="AJ49" i="13" s="1"/>
  <c r="S76" i="40"/>
  <c r="AJ76" i="13" s="1"/>
  <c r="R109" i="40"/>
  <c r="I109" i="13" s="1"/>
  <c r="P109" i="40"/>
  <c r="S109" i="40" s="1"/>
  <c r="AJ109" i="13" s="1"/>
  <c r="R128" i="40"/>
  <c r="I128" i="13" s="1"/>
  <c r="P128" i="40"/>
  <c r="S128" i="40" s="1"/>
  <c r="AJ128" i="13" s="1"/>
  <c r="R144" i="40"/>
  <c r="I144" i="13" s="1"/>
  <c r="P144" i="40"/>
  <c r="S144" i="40" s="1"/>
  <c r="AJ144" i="13" s="1"/>
  <c r="P16" i="40"/>
  <c r="S16" i="40" s="1"/>
  <c r="AJ16" i="13" s="1"/>
  <c r="P17" i="40"/>
  <c r="S17" i="40" s="1"/>
  <c r="AJ17" i="13" s="1"/>
  <c r="P18" i="40"/>
  <c r="S18" i="40" s="1"/>
  <c r="AJ18" i="13" s="1"/>
  <c r="P23" i="40"/>
  <c r="S23" i="40" s="1"/>
  <c r="AJ23" i="13" s="1"/>
  <c r="P27" i="40"/>
  <c r="S27" i="40" s="1"/>
  <c r="AJ27" i="13" s="1"/>
  <c r="P31" i="40"/>
  <c r="S31" i="40" s="1"/>
  <c r="AJ31" i="13" s="1"/>
  <c r="P35" i="40"/>
  <c r="S35" i="40" s="1"/>
  <c r="AJ35" i="13" s="1"/>
  <c r="P38" i="40"/>
  <c r="S38" i="40" s="1"/>
  <c r="AJ38" i="13" s="1"/>
  <c r="P42" i="40"/>
  <c r="S42" i="40" s="1"/>
  <c r="AJ42" i="13" s="1"/>
  <c r="P46" i="40"/>
  <c r="S46" i="40" s="1"/>
  <c r="AJ46" i="13" s="1"/>
  <c r="P50" i="40"/>
  <c r="S50" i="40" s="1"/>
  <c r="AJ50" i="13" s="1"/>
  <c r="P54" i="40"/>
  <c r="S54" i="40" s="1"/>
  <c r="AJ54" i="13" s="1"/>
  <c r="P58" i="40"/>
  <c r="S58" i="40" s="1"/>
  <c r="AJ58" i="13" s="1"/>
  <c r="P62" i="40"/>
  <c r="S62" i="40" s="1"/>
  <c r="AJ62" i="13" s="1"/>
  <c r="P65" i="40"/>
  <c r="S65" i="40" s="1"/>
  <c r="AJ65" i="13" s="1"/>
  <c r="P69" i="40"/>
  <c r="S69" i="40" s="1"/>
  <c r="AJ69" i="13" s="1"/>
  <c r="P73" i="40"/>
  <c r="S73" i="40" s="1"/>
  <c r="AJ73" i="13" s="1"/>
  <c r="P77" i="40"/>
  <c r="S77" i="40" s="1"/>
  <c r="AJ77" i="13" s="1"/>
  <c r="P81" i="40"/>
  <c r="S81" i="40" s="1"/>
  <c r="AJ81" i="13" s="1"/>
  <c r="P85" i="40"/>
  <c r="S85" i="40" s="1"/>
  <c r="AJ85" i="13" s="1"/>
  <c r="P88" i="40"/>
  <c r="S88" i="40" s="1"/>
  <c r="AJ88" i="13" s="1"/>
  <c r="R90" i="40"/>
  <c r="I90" i="13" s="1"/>
  <c r="R91" i="40"/>
  <c r="I91" i="13" s="1"/>
  <c r="P95" i="40"/>
  <c r="S95" i="40" s="1"/>
  <c r="AJ95" i="13" s="1"/>
  <c r="R105" i="40"/>
  <c r="I105" i="13" s="1"/>
  <c r="P105" i="40"/>
  <c r="S105" i="40" s="1"/>
  <c r="AJ105" i="13" s="1"/>
  <c r="R108" i="40"/>
  <c r="I108" i="13" s="1"/>
  <c r="P110" i="40"/>
  <c r="S110" i="40" s="1"/>
  <c r="AJ110" i="13" s="1"/>
  <c r="S124" i="40"/>
  <c r="AJ124" i="13" s="1"/>
  <c r="S131" i="40"/>
  <c r="AJ131" i="13" s="1"/>
  <c r="R140" i="40"/>
  <c r="I140" i="13" s="1"/>
  <c r="P140" i="40"/>
  <c r="S140" i="40" s="1"/>
  <c r="AJ140" i="13" s="1"/>
  <c r="S147" i="40"/>
  <c r="AJ147" i="13" s="1"/>
  <c r="R163" i="40"/>
  <c r="I163" i="13" s="1"/>
  <c r="P163" i="40"/>
  <c r="S163" i="40" s="1"/>
  <c r="AJ163" i="13" s="1"/>
  <c r="S170" i="40"/>
  <c r="AJ170" i="13" s="1"/>
  <c r="R179" i="40"/>
  <c r="I179" i="13" s="1"/>
  <c r="P179" i="40"/>
  <c r="S179" i="40" s="1"/>
  <c r="AJ179" i="13" s="1"/>
  <c r="R222" i="40"/>
  <c r="I222" i="13" s="1"/>
  <c r="P222" i="40"/>
  <c r="S222" i="40" s="1"/>
  <c r="AJ222" i="13" s="1"/>
  <c r="R239" i="40"/>
  <c r="I239" i="13" s="1"/>
  <c r="P239" i="40"/>
  <c r="S239" i="40" s="1"/>
  <c r="AJ239" i="13" s="1"/>
  <c r="R258" i="40"/>
  <c r="I258" i="13" s="1"/>
  <c r="P258" i="40"/>
  <c r="S258" i="40" s="1"/>
  <c r="AJ258" i="13" s="1"/>
  <c r="S26" i="40"/>
  <c r="AJ26" i="13" s="1"/>
  <c r="S30" i="40"/>
  <c r="AJ30" i="13" s="1"/>
  <c r="S37" i="40"/>
  <c r="AJ37" i="13" s="1"/>
  <c r="S45" i="40"/>
  <c r="AJ45" i="13" s="1"/>
  <c r="S53" i="40"/>
  <c r="AJ53" i="13" s="1"/>
  <c r="S57" i="40"/>
  <c r="AJ57" i="13" s="1"/>
  <c r="S64" i="40"/>
  <c r="AJ64" i="13" s="1"/>
  <c r="S68" i="40"/>
  <c r="AJ68" i="13" s="1"/>
  <c r="S84" i="40"/>
  <c r="AJ84" i="13" s="1"/>
  <c r="S100" i="40"/>
  <c r="AJ100" i="13" s="1"/>
  <c r="S116" i="40"/>
  <c r="AJ116" i="13" s="1"/>
  <c r="R167" i="40"/>
  <c r="I167" i="13" s="1"/>
  <c r="P167" i="40"/>
  <c r="S167" i="40" s="1"/>
  <c r="AJ167" i="13" s="1"/>
  <c r="S195" i="40"/>
  <c r="AJ195" i="13" s="1"/>
  <c r="R195" i="40"/>
  <c r="I195" i="13" s="1"/>
  <c r="R292" i="40"/>
  <c r="I292" i="13" s="1"/>
  <c r="P292" i="40"/>
  <c r="S292" i="40" s="1"/>
  <c r="AJ292" i="13" s="1"/>
  <c r="R101" i="40"/>
  <c r="I101" i="13" s="1"/>
  <c r="P101" i="40"/>
  <c r="S101" i="40" s="1"/>
  <c r="AJ101" i="13" s="1"/>
  <c r="R104" i="40"/>
  <c r="I104" i="13" s="1"/>
  <c r="R117" i="40"/>
  <c r="I117" i="13" s="1"/>
  <c r="P117" i="40"/>
  <c r="S117" i="40" s="1"/>
  <c r="AJ117" i="13" s="1"/>
  <c r="S120" i="40"/>
  <c r="AJ120" i="13" s="1"/>
  <c r="S127" i="40"/>
  <c r="AJ127" i="13" s="1"/>
  <c r="R136" i="40"/>
  <c r="I136" i="13" s="1"/>
  <c r="P136" i="40"/>
  <c r="S136" i="40" s="1"/>
  <c r="AJ136" i="13" s="1"/>
  <c r="S143" i="40"/>
  <c r="AJ143" i="13" s="1"/>
  <c r="R152" i="40"/>
  <c r="I152" i="13" s="1"/>
  <c r="P152" i="40"/>
  <c r="S152" i="40" s="1"/>
  <c r="AJ152" i="13" s="1"/>
  <c r="R159" i="40"/>
  <c r="I159" i="13" s="1"/>
  <c r="P159" i="40"/>
  <c r="S159" i="40" s="1"/>
  <c r="AJ159" i="13" s="1"/>
  <c r="S166" i="40"/>
  <c r="AJ166" i="13" s="1"/>
  <c r="R175" i="40"/>
  <c r="I175" i="13" s="1"/>
  <c r="P175" i="40"/>
  <c r="S175" i="40" s="1"/>
  <c r="AJ175" i="13" s="1"/>
  <c r="S182" i="40"/>
  <c r="AJ182" i="13" s="1"/>
  <c r="R190" i="40"/>
  <c r="I190" i="13" s="1"/>
  <c r="P190" i="40"/>
  <c r="S190" i="40" s="1"/>
  <c r="AJ190" i="13" s="1"/>
  <c r="R212" i="40"/>
  <c r="I212" i="13" s="1"/>
  <c r="P212" i="40"/>
  <c r="S212" i="40" s="1"/>
  <c r="AJ212" i="13" s="1"/>
  <c r="S229" i="40"/>
  <c r="AJ229" i="13" s="1"/>
  <c r="P249" i="40"/>
  <c r="S249" i="40" s="1"/>
  <c r="AJ249" i="13" s="1"/>
  <c r="R249" i="40"/>
  <c r="I249" i="13" s="1"/>
  <c r="R264" i="40"/>
  <c r="I264" i="13" s="1"/>
  <c r="S264" i="40"/>
  <c r="AJ264" i="13" s="1"/>
  <c r="R269" i="40"/>
  <c r="I269" i="13" s="1"/>
  <c r="P269" i="40"/>
  <c r="S269" i="40" s="1"/>
  <c r="AJ269" i="13" s="1"/>
  <c r="R284" i="40"/>
  <c r="I284" i="13" s="1"/>
  <c r="P284" i="40"/>
  <c r="S284" i="40" s="1"/>
  <c r="AJ284" i="13" s="1"/>
  <c r="R300" i="40"/>
  <c r="I300" i="13" s="1"/>
  <c r="P300" i="40"/>
  <c r="S300" i="40" s="1"/>
  <c r="AJ300" i="13" s="1"/>
  <c r="S22" i="40"/>
  <c r="AJ22" i="13" s="1"/>
  <c r="S41" i="40"/>
  <c r="AJ41" i="13" s="1"/>
  <c r="S61" i="40"/>
  <c r="AJ61" i="13" s="1"/>
  <c r="S80" i="40"/>
  <c r="AJ80" i="13" s="1"/>
  <c r="S93" i="40"/>
  <c r="AJ93" i="13" s="1"/>
  <c r="R121" i="40"/>
  <c r="I121" i="13" s="1"/>
  <c r="P121" i="40"/>
  <c r="S121" i="40" s="1"/>
  <c r="AJ121" i="13" s="1"/>
  <c r="R183" i="40"/>
  <c r="I183" i="13" s="1"/>
  <c r="P183" i="40"/>
  <c r="S183" i="40" s="1"/>
  <c r="AJ183" i="13" s="1"/>
  <c r="R197" i="40"/>
  <c r="I197" i="13" s="1"/>
  <c r="P197" i="40"/>
  <c r="S197" i="40" s="1"/>
  <c r="AJ197" i="13" s="1"/>
  <c r="R211" i="40"/>
  <c r="I211" i="13" s="1"/>
  <c r="P211" i="40"/>
  <c r="S211" i="40" s="1"/>
  <c r="AJ211" i="13" s="1"/>
  <c r="R97" i="40"/>
  <c r="I97" i="13" s="1"/>
  <c r="P97" i="40"/>
  <c r="S97" i="40" s="1"/>
  <c r="AJ97" i="13" s="1"/>
  <c r="R113" i="40"/>
  <c r="I113" i="13" s="1"/>
  <c r="P113" i="40"/>
  <c r="S113" i="40" s="1"/>
  <c r="AJ113" i="13" s="1"/>
  <c r="R132" i="40"/>
  <c r="I132" i="13" s="1"/>
  <c r="P132" i="40"/>
  <c r="S132" i="40" s="1"/>
  <c r="AJ132" i="13" s="1"/>
  <c r="S139" i="40"/>
  <c r="AJ139" i="13" s="1"/>
  <c r="R148" i="40"/>
  <c r="I148" i="13" s="1"/>
  <c r="P148" i="40"/>
  <c r="S148" i="40" s="1"/>
  <c r="AJ148" i="13" s="1"/>
  <c r="S155" i="40"/>
  <c r="AJ155" i="13" s="1"/>
  <c r="S162" i="40"/>
  <c r="AJ162" i="13" s="1"/>
  <c r="R171" i="40"/>
  <c r="I171" i="13" s="1"/>
  <c r="P171" i="40"/>
  <c r="S171" i="40" s="1"/>
  <c r="AJ171" i="13" s="1"/>
  <c r="S178" i="40"/>
  <c r="AJ178" i="13" s="1"/>
  <c r="R186" i="40"/>
  <c r="I186" i="13" s="1"/>
  <c r="P186" i="40"/>
  <c r="S186" i="40" s="1"/>
  <c r="AJ186" i="13" s="1"/>
  <c r="S202" i="40"/>
  <c r="AJ202" i="13" s="1"/>
  <c r="R223" i="40"/>
  <c r="I223" i="13" s="1"/>
  <c r="P223" i="40"/>
  <c r="S223" i="40" s="1"/>
  <c r="AJ223" i="13" s="1"/>
  <c r="R238" i="40"/>
  <c r="I238" i="13" s="1"/>
  <c r="P238" i="40"/>
  <c r="S238" i="40" s="1"/>
  <c r="AJ238" i="13" s="1"/>
  <c r="R207" i="40"/>
  <c r="I207" i="13" s="1"/>
  <c r="P207" i="40"/>
  <c r="S207" i="40" s="1"/>
  <c r="AJ207" i="13" s="1"/>
  <c r="R210" i="40"/>
  <c r="I210" i="13" s="1"/>
  <c r="R217" i="40"/>
  <c r="I217" i="13" s="1"/>
  <c r="R218" i="40"/>
  <c r="I218" i="13" s="1"/>
  <c r="P218" i="40"/>
  <c r="S218" i="40" s="1"/>
  <c r="AJ218" i="13" s="1"/>
  <c r="R221" i="40"/>
  <c r="I221" i="13" s="1"/>
  <c r="R234" i="40"/>
  <c r="I234" i="13" s="1"/>
  <c r="P234" i="40"/>
  <c r="S234" i="40" s="1"/>
  <c r="AJ234" i="13" s="1"/>
  <c r="R237" i="40"/>
  <c r="I237" i="13" s="1"/>
  <c r="R254" i="40"/>
  <c r="I254" i="13" s="1"/>
  <c r="P254" i="40"/>
  <c r="S254" i="40" s="1"/>
  <c r="AJ254" i="13" s="1"/>
  <c r="R257" i="40"/>
  <c r="I257" i="13" s="1"/>
  <c r="P257" i="40"/>
  <c r="S257" i="40" s="1"/>
  <c r="AJ257" i="13" s="1"/>
  <c r="R272" i="40"/>
  <c r="I272" i="13" s="1"/>
  <c r="R305" i="40"/>
  <c r="I305" i="13" s="1"/>
  <c r="P305" i="40"/>
  <c r="S305" i="40" s="1"/>
  <c r="AJ305" i="13" s="1"/>
  <c r="R203" i="40"/>
  <c r="I203" i="13" s="1"/>
  <c r="P203" i="40"/>
  <c r="S203" i="40" s="1"/>
  <c r="AJ203" i="13" s="1"/>
  <c r="R206" i="40"/>
  <c r="I206" i="13" s="1"/>
  <c r="R230" i="40"/>
  <c r="I230" i="13" s="1"/>
  <c r="P230" i="40"/>
  <c r="S230" i="40" s="1"/>
  <c r="AJ230" i="13" s="1"/>
  <c r="R233" i="40"/>
  <c r="I233" i="13" s="1"/>
  <c r="R246" i="40"/>
  <c r="I246" i="13" s="1"/>
  <c r="P246" i="40"/>
  <c r="S246" i="40" s="1"/>
  <c r="AJ246" i="13" s="1"/>
  <c r="R260" i="40"/>
  <c r="I260" i="13" s="1"/>
  <c r="R277" i="40"/>
  <c r="I277" i="13" s="1"/>
  <c r="P277" i="40"/>
  <c r="S277" i="40" s="1"/>
  <c r="AJ277" i="13" s="1"/>
  <c r="R285" i="40"/>
  <c r="I285" i="13" s="1"/>
  <c r="P285" i="40"/>
  <c r="S285" i="40" s="1"/>
  <c r="AJ285" i="13" s="1"/>
  <c r="R293" i="40"/>
  <c r="I293" i="13" s="1"/>
  <c r="P293" i="40"/>
  <c r="S293" i="40" s="1"/>
  <c r="AJ293" i="13" s="1"/>
  <c r="R301" i="40"/>
  <c r="I301" i="13" s="1"/>
  <c r="P301" i="40"/>
  <c r="S301" i="40" s="1"/>
  <c r="AJ301" i="13" s="1"/>
  <c r="R332" i="40"/>
  <c r="I332" i="13" s="1"/>
  <c r="P332" i="40"/>
  <c r="S332" i="40" s="1"/>
  <c r="AJ332" i="13" s="1"/>
  <c r="R199" i="40"/>
  <c r="I199" i="13" s="1"/>
  <c r="P199" i="40"/>
  <c r="S199" i="40" s="1"/>
  <c r="AJ199" i="13" s="1"/>
  <c r="R215" i="40"/>
  <c r="I215" i="13" s="1"/>
  <c r="P215" i="40"/>
  <c r="S215" i="40" s="1"/>
  <c r="AJ215" i="13" s="1"/>
  <c r="R226" i="40"/>
  <c r="I226" i="13" s="1"/>
  <c r="P226" i="40"/>
  <c r="S226" i="40" s="1"/>
  <c r="AJ226" i="13" s="1"/>
  <c r="R242" i="40"/>
  <c r="I242" i="13" s="1"/>
  <c r="P242" i="40"/>
  <c r="S242" i="40" s="1"/>
  <c r="AJ242" i="13" s="1"/>
  <c r="R253" i="40"/>
  <c r="I253" i="13" s="1"/>
  <c r="P253" i="40"/>
  <c r="S253" i="40" s="1"/>
  <c r="AJ253" i="13" s="1"/>
  <c r="S323" i="40"/>
  <c r="AJ323" i="13" s="1"/>
  <c r="R347" i="40"/>
  <c r="I347" i="13" s="1"/>
  <c r="P347" i="40"/>
  <c r="S347" i="40" s="1"/>
  <c r="AJ347" i="13" s="1"/>
  <c r="S362" i="40"/>
  <c r="AJ362" i="13" s="1"/>
  <c r="R252" i="40"/>
  <c r="I252" i="13" s="1"/>
  <c r="R265" i="40"/>
  <c r="I265" i="13" s="1"/>
  <c r="P265" i="40"/>
  <c r="S265" i="40" s="1"/>
  <c r="AJ265" i="13" s="1"/>
  <c r="R312" i="40"/>
  <c r="I312" i="13" s="1"/>
  <c r="P312" i="40"/>
  <c r="S312" i="40" s="1"/>
  <c r="AJ312" i="13" s="1"/>
  <c r="P313" i="40"/>
  <c r="S313" i="40" s="1"/>
  <c r="AJ313" i="13" s="1"/>
  <c r="R316" i="40"/>
  <c r="I316" i="13" s="1"/>
  <c r="P316" i="40"/>
  <c r="S316" i="40" s="1"/>
  <c r="AJ316" i="13" s="1"/>
  <c r="S331" i="40"/>
  <c r="AJ331" i="13" s="1"/>
  <c r="R346" i="40"/>
  <c r="I346" i="13" s="1"/>
  <c r="S346" i="40"/>
  <c r="AJ346" i="13" s="1"/>
  <c r="R355" i="40"/>
  <c r="I355" i="13" s="1"/>
  <c r="P355" i="40"/>
  <c r="S355" i="40" s="1"/>
  <c r="AJ355" i="13" s="1"/>
  <c r="R261" i="40"/>
  <c r="I261" i="13" s="1"/>
  <c r="P261" i="40"/>
  <c r="S261" i="40" s="1"/>
  <c r="AJ261" i="13" s="1"/>
  <c r="R273" i="40"/>
  <c r="I273" i="13" s="1"/>
  <c r="P273" i="40"/>
  <c r="S273" i="40" s="1"/>
  <c r="AJ273" i="13" s="1"/>
  <c r="R280" i="40"/>
  <c r="I280" i="13" s="1"/>
  <c r="P280" i="40"/>
  <c r="S280" i="40" s="1"/>
  <c r="AJ280" i="13" s="1"/>
  <c r="R288" i="40"/>
  <c r="I288" i="13" s="1"/>
  <c r="P288" i="40"/>
  <c r="S288" i="40" s="1"/>
  <c r="AJ288" i="13" s="1"/>
  <c r="R296" i="40"/>
  <c r="I296" i="13" s="1"/>
  <c r="P296" i="40"/>
  <c r="S296" i="40" s="1"/>
  <c r="AJ296" i="13" s="1"/>
  <c r="R324" i="40"/>
  <c r="I324" i="13" s="1"/>
  <c r="P324" i="40"/>
  <c r="S324" i="40" s="1"/>
  <c r="AJ324" i="13" s="1"/>
  <c r="R339" i="40"/>
  <c r="I339" i="13" s="1"/>
  <c r="P339" i="40"/>
  <c r="S339" i="40" s="1"/>
  <c r="AJ339" i="13" s="1"/>
  <c r="R354" i="40"/>
  <c r="I354" i="13" s="1"/>
  <c r="S354" i="40"/>
  <c r="AJ354" i="13" s="1"/>
  <c r="R363" i="40"/>
  <c r="I363" i="13" s="1"/>
  <c r="P363" i="40"/>
  <c r="S363" i="40" s="1"/>
  <c r="AJ363" i="13" s="1"/>
  <c r="R320" i="40"/>
  <c r="I320" i="13" s="1"/>
  <c r="P320" i="40"/>
  <c r="S320" i="40" s="1"/>
  <c r="AJ320" i="13" s="1"/>
  <c r="R328" i="40"/>
  <c r="I328" i="13" s="1"/>
  <c r="P328" i="40"/>
  <c r="S328" i="40" s="1"/>
  <c r="AJ328" i="13" s="1"/>
  <c r="R336" i="40"/>
  <c r="I336" i="13" s="1"/>
  <c r="P336" i="40"/>
  <c r="S336" i="40" s="1"/>
  <c r="AJ336" i="13" s="1"/>
  <c r="P302" i="40"/>
  <c r="S302" i="40" s="1"/>
  <c r="AJ302" i="13" s="1"/>
  <c r="R343" i="40"/>
  <c r="I343" i="13" s="1"/>
  <c r="P343" i="40"/>
  <c r="S343" i="40" s="1"/>
  <c r="AJ343" i="13" s="1"/>
  <c r="R351" i="40"/>
  <c r="I351" i="13" s="1"/>
  <c r="P351" i="40"/>
  <c r="S351" i="40" s="1"/>
  <c r="AJ351" i="13" s="1"/>
  <c r="R359" i="40"/>
  <c r="I359" i="13" s="1"/>
  <c r="P359" i="40"/>
  <c r="S359" i="40" s="1"/>
  <c r="AJ359" i="13" s="1"/>
  <c r="R367" i="40"/>
  <c r="I367" i="13" s="1"/>
  <c r="P367" i="40"/>
  <c r="S367" i="40" s="1"/>
  <c r="AJ367" i="13" s="1"/>
  <c r="R185" i="39"/>
  <c r="H185" i="13" s="1"/>
  <c r="R246" i="39"/>
  <c r="H246" i="13" s="1"/>
  <c r="P271" i="39"/>
  <c r="S271" i="39" s="1"/>
  <c r="AI271" i="13" s="1"/>
  <c r="P283" i="39"/>
  <c r="P107" i="39"/>
  <c r="R111" i="39"/>
  <c r="H111" i="13" s="1"/>
  <c r="R135" i="39"/>
  <c r="H135" i="13" s="1"/>
  <c r="R139" i="39"/>
  <c r="H139" i="13" s="1"/>
  <c r="R162" i="39"/>
  <c r="H162" i="13" s="1"/>
  <c r="R186" i="39"/>
  <c r="H186" i="13" s="1"/>
  <c r="R220" i="39"/>
  <c r="H220" i="13" s="1"/>
  <c r="P241" i="39"/>
  <c r="S241" i="39" s="1"/>
  <c r="AI241" i="13" s="1"/>
  <c r="P337" i="39"/>
  <c r="R359" i="39"/>
  <c r="H359" i="13" s="1"/>
  <c r="S361" i="39"/>
  <c r="AI361" i="13" s="1"/>
  <c r="R15" i="39"/>
  <c r="H15" i="13" s="1"/>
  <c r="R54" i="39"/>
  <c r="H54" i="13" s="1"/>
  <c r="S109" i="39"/>
  <c r="AI109" i="13" s="1"/>
  <c r="S167" i="39"/>
  <c r="AI167" i="13" s="1"/>
  <c r="R193" i="39"/>
  <c r="H193" i="13" s="1"/>
  <c r="S338" i="39"/>
  <c r="AI338" i="13" s="1"/>
  <c r="R8" i="39"/>
  <c r="H8" i="13" s="1"/>
  <c r="R11" i="39"/>
  <c r="H11" i="13" s="1"/>
  <c r="R18" i="39"/>
  <c r="H18" i="13" s="1"/>
  <c r="S22" i="39"/>
  <c r="AI22" i="13" s="1"/>
  <c r="R24" i="39"/>
  <c r="H24" i="13" s="1"/>
  <c r="S30" i="39"/>
  <c r="AI30" i="13" s="1"/>
  <c r="R34" i="39"/>
  <c r="H34" i="13" s="1"/>
  <c r="S52" i="39"/>
  <c r="AI52" i="13" s="1"/>
  <c r="S55" i="39"/>
  <c r="AI55" i="13" s="1"/>
  <c r="S57" i="39"/>
  <c r="AI57" i="13" s="1"/>
  <c r="S59" i="39"/>
  <c r="AI59" i="13" s="1"/>
  <c r="R63" i="39"/>
  <c r="H63" i="13" s="1"/>
  <c r="R112" i="39"/>
  <c r="H112" i="13" s="1"/>
  <c r="R116" i="39"/>
  <c r="H116" i="13" s="1"/>
  <c r="P123" i="39"/>
  <c r="S123" i="39" s="1"/>
  <c r="AI123" i="13" s="1"/>
  <c r="R133" i="39"/>
  <c r="H133" i="13" s="1"/>
  <c r="S135" i="39"/>
  <c r="AI135" i="13" s="1"/>
  <c r="S137" i="39"/>
  <c r="AI137" i="13" s="1"/>
  <c r="S144" i="39"/>
  <c r="AI144" i="13" s="1"/>
  <c r="S150" i="39"/>
  <c r="AI150" i="13" s="1"/>
  <c r="S152" i="39"/>
  <c r="AI152" i="13" s="1"/>
  <c r="R156" i="39"/>
  <c r="H156" i="13" s="1"/>
  <c r="S165" i="39"/>
  <c r="AI165" i="13" s="1"/>
  <c r="S186" i="39"/>
  <c r="AI186" i="13" s="1"/>
  <c r="R200" i="39"/>
  <c r="H200" i="13" s="1"/>
  <c r="S202" i="39"/>
  <c r="AI202" i="13" s="1"/>
  <c r="S206" i="39"/>
  <c r="AI206" i="13" s="1"/>
  <c r="R212" i="39"/>
  <c r="H212" i="13" s="1"/>
  <c r="S230" i="39"/>
  <c r="AI230" i="13" s="1"/>
  <c r="S232" i="39"/>
  <c r="AI232" i="13" s="1"/>
  <c r="S262" i="39"/>
  <c r="AI262" i="13" s="1"/>
  <c r="R264" i="39"/>
  <c r="H264" i="13" s="1"/>
  <c r="P278" i="39"/>
  <c r="S278" i="39" s="1"/>
  <c r="AI278" i="13" s="1"/>
  <c r="R281" i="39"/>
  <c r="H281" i="13" s="1"/>
  <c r="S285" i="39"/>
  <c r="AI285" i="13" s="1"/>
  <c r="S295" i="39"/>
  <c r="AI295" i="13" s="1"/>
  <c r="S315" i="39"/>
  <c r="AI315" i="13" s="1"/>
  <c r="R332" i="39"/>
  <c r="H332" i="13" s="1"/>
  <c r="S334" i="39"/>
  <c r="AI334" i="13" s="1"/>
  <c r="S336" i="39"/>
  <c r="AI336" i="13" s="1"/>
  <c r="R364" i="39"/>
  <c r="H364" i="13" s="1"/>
  <c r="S368" i="39"/>
  <c r="AI368" i="13" s="1"/>
  <c r="S15" i="39"/>
  <c r="AI15" i="13" s="1"/>
  <c r="R92" i="39"/>
  <c r="H92" i="13" s="1"/>
  <c r="S94" i="39"/>
  <c r="AI94" i="13" s="1"/>
  <c r="S111" i="39"/>
  <c r="AI111" i="13" s="1"/>
  <c r="R126" i="39"/>
  <c r="H126" i="13" s="1"/>
  <c r="R130" i="39"/>
  <c r="H130" i="13" s="1"/>
  <c r="S181" i="39"/>
  <c r="AI181" i="13" s="1"/>
  <c r="S189" i="39"/>
  <c r="AI189" i="13" s="1"/>
  <c r="R201" i="39"/>
  <c r="H201" i="13" s="1"/>
  <c r="R221" i="39"/>
  <c r="H221" i="13" s="1"/>
  <c r="S275" i="39"/>
  <c r="AI275" i="13" s="1"/>
  <c r="S277" i="39"/>
  <c r="AI277" i="13" s="1"/>
  <c r="R7" i="39"/>
  <c r="H7" i="13" s="1"/>
  <c r="R47" i="39"/>
  <c r="H47" i="13" s="1"/>
  <c r="R89" i="39"/>
  <c r="H89" i="13" s="1"/>
  <c r="R170" i="39"/>
  <c r="H170" i="13" s="1"/>
  <c r="R190" i="39"/>
  <c r="H190" i="13" s="1"/>
  <c r="R253" i="39"/>
  <c r="H253" i="13" s="1"/>
  <c r="R93" i="39"/>
  <c r="H93" i="13" s="1"/>
  <c r="P96" i="39"/>
  <c r="S96" i="39" s="1"/>
  <c r="AI96" i="13" s="1"/>
  <c r="R98" i="39"/>
  <c r="H98" i="13" s="1"/>
  <c r="P112" i="39"/>
  <c r="S112" i="39" s="1"/>
  <c r="AI112" i="13" s="1"/>
  <c r="P151" i="39"/>
  <c r="S151" i="39" s="1"/>
  <c r="AI151" i="13" s="1"/>
  <c r="P155" i="39"/>
  <c r="S155" i="39" s="1"/>
  <c r="AI155" i="13" s="1"/>
  <c r="S159" i="39"/>
  <c r="AI159" i="13" s="1"/>
  <c r="R165" i="39"/>
  <c r="H165" i="13" s="1"/>
  <c r="R171" i="39"/>
  <c r="H171" i="13" s="1"/>
  <c r="P188" i="39"/>
  <c r="S188" i="39" s="1"/>
  <c r="AI188" i="13" s="1"/>
  <c r="P197" i="39"/>
  <c r="S197" i="39" s="1"/>
  <c r="AI197" i="13" s="1"/>
  <c r="P200" i="39"/>
  <c r="S200" i="39" s="1"/>
  <c r="AI200" i="13" s="1"/>
  <c r="P209" i="39"/>
  <c r="S209" i="39" s="1"/>
  <c r="AI209" i="13" s="1"/>
  <c r="P212" i="39"/>
  <c r="S212" i="39" s="1"/>
  <c r="AI212" i="13" s="1"/>
  <c r="P213" i="39"/>
  <c r="S213" i="39" s="1"/>
  <c r="AI213" i="13" s="1"/>
  <c r="R232" i="39"/>
  <c r="H232" i="13" s="1"/>
  <c r="P237" i="39"/>
  <c r="P255" i="39"/>
  <c r="S255" i="39" s="1"/>
  <c r="AI255" i="13" s="1"/>
  <c r="P264" i="39"/>
  <c r="S264" i="39" s="1"/>
  <c r="AI264" i="13" s="1"/>
  <c r="P267" i="39"/>
  <c r="S267" i="39" s="1"/>
  <c r="AI267" i="13" s="1"/>
  <c r="R272" i="39"/>
  <c r="H272" i="13" s="1"/>
  <c r="R273" i="39"/>
  <c r="H273" i="13" s="1"/>
  <c r="R280" i="39"/>
  <c r="H280" i="13" s="1"/>
  <c r="P281" i="39"/>
  <c r="S281" i="39" s="1"/>
  <c r="AI281" i="13" s="1"/>
  <c r="S284" i="39"/>
  <c r="AI284" i="13" s="1"/>
  <c r="R291" i="39"/>
  <c r="H291" i="13" s="1"/>
  <c r="R298" i="39"/>
  <c r="H298" i="13" s="1"/>
  <c r="R299" i="39"/>
  <c r="H299" i="13" s="1"/>
  <c r="R306" i="39"/>
  <c r="H306" i="13" s="1"/>
  <c r="R325" i="39"/>
  <c r="H325" i="13" s="1"/>
  <c r="R344" i="39"/>
  <c r="H344" i="13" s="1"/>
  <c r="P11" i="39"/>
  <c r="S11" i="39" s="1"/>
  <c r="AI11" i="13" s="1"/>
  <c r="R35" i="39"/>
  <c r="H35" i="13" s="1"/>
  <c r="P50" i="39"/>
  <c r="S50" i="39" s="1"/>
  <c r="AI50" i="13" s="1"/>
  <c r="R202" i="39"/>
  <c r="H202" i="13" s="1"/>
  <c r="R292" i="39"/>
  <c r="H292" i="13" s="1"/>
  <c r="R310" i="39"/>
  <c r="H310" i="13" s="1"/>
  <c r="R336" i="39"/>
  <c r="H336" i="13" s="1"/>
  <c r="P24" i="39"/>
  <c r="S24" i="39" s="1"/>
  <c r="AI24" i="13" s="1"/>
  <c r="P43" i="39"/>
  <c r="S43" i="39" s="1"/>
  <c r="AI43" i="13" s="1"/>
  <c r="P66" i="39"/>
  <c r="S66" i="39" s="1"/>
  <c r="AI66" i="13" s="1"/>
  <c r="R75" i="39"/>
  <c r="H75" i="13" s="1"/>
  <c r="R16" i="39"/>
  <c r="H16" i="13" s="1"/>
  <c r="R31" i="39"/>
  <c r="H31" i="13" s="1"/>
  <c r="P39" i="39"/>
  <c r="S39" i="39" s="1"/>
  <c r="AI39" i="13" s="1"/>
  <c r="R51" i="39"/>
  <c r="H51" i="13" s="1"/>
  <c r="P64" i="39"/>
  <c r="S64" i="39" s="1"/>
  <c r="AI64" i="13" s="1"/>
  <c r="P82" i="39"/>
  <c r="S82" i="39" s="1"/>
  <c r="AI82" i="13" s="1"/>
  <c r="R94" i="39"/>
  <c r="H94" i="13" s="1"/>
  <c r="R131" i="39"/>
  <c r="H131" i="13" s="1"/>
  <c r="R157" i="39"/>
  <c r="H157" i="13" s="1"/>
  <c r="R182" i="39"/>
  <c r="H182" i="13" s="1"/>
  <c r="R205" i="39"/>
  <c r="H205" i="13" s="1"/>
  <c r="R257" i="39"/>
  <c r="H257" i="13" s="1"/>
  <c r="S268" i="39"/>
  <c r="AI268" i="13" s="1"/>
  <c r="R282" i="39"/>
  <c r="H282" i="13" s="1"/>
  <c r="S300" i="39"/>
  <c r="AI300" i="13" s="1"/>
  <c r="R340" i="39"/>
  <c r="H340" i="13" s="1"/>
  <c r="R348" i="39"/>
  <c r="H348" i="13" s="1"/>
  <c r="R6" i="39"/>
  <c r="H6" i="13" s="1"/>
  <c r="R10" i="39"/>
  <c r="H10" i="13" s="1"/>
  <c r="R17" i="39"/>
  <c r="H17" i="13" s="1"/>
  <c r="S20" i="39"/>
  <c r="AI20" i="13" s="1"/>
  <c r="R23" i="39"/>
  <c r="H23" i="13" s="1"/>
  <c r="S29" i="39"/>
  <c r="AI29" i="13" s="1"/>
  <c r="R33" i="39"/>
  <c r="H33" i="13" s="1"/>
  <c r="R38" i="39"/>
  <c r="H38" i="13" s="1"/>
  <c r="R42" i="39"/>
  <c r="H42" i="13" s="1"/>
  <c r="R53" i="39"/>
  <c r="H53" i="13" s="1"/>
  <c r="S60" i="39"/>
  <c r="AI60" i="13" s="1"/>
  <c r="S62" i="39"/>
  <c r="AI62" i="13" s="1"/>
  <c r="P70" i="39"/>
  <c r="S70" i="39" s="1"/>
  <c r="AI70" i="13" s="1"/>
  <c r="P73" i="39"/>
  <c r="S73" i="39" s="1"/>
  <c r="AI73" i="13" s="1"/>
  <c r="S77" i="39"/>
  <c r="AI77" i="13" s="1"/>
  <c r="R81" i="39"/>
  <c r="H81" i="13" s="1"/>
  <c r="S87" i="39"/>
  <c r="AI87" i="13" s="1"/>
  <c r="R91" i="39"/>
  <c r="H91" i="13" s="1"/>
  <c r="R100" i="39"/>
  <c r="H100" i="13" s="1"/>
  <c r="P103" i="39"/>
  <c r="S103" i="39" s="1"/>
  <c r="AI103" i="13" s="1"/>
  <c r="R143" i="39"/>
  <c r="H143" i="13" s="1"/>
  <c r="R144" i="39"/>
  <c r="H144" i="13" s="1"/>
  <c r="S146" i="39"/>
  <c r="AI146" i="13" s="1"/>
  <c r="R150" i="39"/>
  <c r="H150" i="13" s="1"/>
  <c r="R169" i="39"/>
  <c r="H169" i="13" s="1"/>
  <c r="P172" i="39"/>
  <c r="S172" i="39" s="1"/>
  <c r="AI172" i="13" s="1"/>
  <c r="R174" i="39"/>
  <c r="H174" i="13" s="1"/>
  <c r="P178" i="39"/>
  <c r="S178" i="39" s="1"/>
  <c r="AI178" i="13" s="1"/>
  <c r="S183" i="39"/>
  <c r="AI183" i="13" s="1"/>
  <c r="R191" i="39"/>
  <c r="H191" i="13" s="1"/>
  <c r="P191" i="39"/>
  <c r="S191" i="39" s="1"/>
  <c r="AI191" i="13" s="1"/>
  <c r="P231" i="39"/>
  <c r="S231" i="39" s="1"/>
  <c r="AI231" i="13" s="1"/>
  <c r="R234" i="39"/>
  <c r="H234" i="13" s="1"/>
  <c r="S234" i="39"/>
  <c r="AI234" i="13" s="1"/>
  <c r="S261" i="39"/>
  <c r="AI261" i="13" s="1"/>
  <c r="R294" i="39"/>
  <c r="H294" i="13" s="1"/>
  <c r="P294" i="39"/>
  <c r="S294" i="39" s="1"/>
  <c r="AI294" i="13" s="1"/>
  <c r="P296" i="39"/>
  <c r="S296" i="39" s="1"/>
  <c r="AI296" i="13" s="1"/>
  <c r="R296" i="39"/>
  <c r="H296" i="13" s="1"/>
  <c r="R316" i="39"/>
  <c r="H316" i="13" s="1"/>
  <c r="P316" i="39"/>
  <c r="S316" i="39" s="1"/>
  <c r="AI316" i="13" s="1"/>
  <c r="R339" i="39"/>
  <c r="H339" i="13" s="1"/>
  <c r="P339" i="39"/>
  <c r="S339" i="39" s="1"/>
  <c r="AI339" i="13" s="1"/>
  <c r="R355" i="39"/>
  <c r="H355" i="13" s="1"/>
  <c r="P355" i="39"/>
  <c r="S355" i="39" s="1"/>
  <c r="AI355" i="13" s="1"/>
  <c r="P357" i="39"/>
  <c r="S357" i="39" s="1"/>
  <c r="AI357" i="13" s="1"/>
  <c r="R357" i="39"/>
  <c r="H357" i="13" s="1"/>
  <c r="S19" i="39"/>
  <c r="AI19" i="13" s="1"/>
  <c r="S86" i="39"/>
  <c r="AI86" i="13" s="1"/>
  <c r="P132" i="39"/>
  <c r="S132" i="39" s="1"/>
  <c r="AI132" i="13" s="1"/>
  <c r="R132" i="39"/>
  <c r="H132" i="13" s="1"/>
  <c r="P222" i="39"/>
  <c r="S222" i="39" s="1"/>
  <c r="AI222" i="13" s="1"/>
  <c r="R222" i="39"/>
  <c r="H222" i="13" s="1"/>
  <c r="P259" i="39"/>
  <c r="S259" i="39" s="1"/>
  <c r="AI259" i="13" s="1"/>
  <c r="R259" i="39"/>
  <c r="H259" i="13" s="1"/>
  <c r="R287" i="39"/>
  <c r="H287" i="13" s="1"/>
  <c r="P287" i="39"/>
  <c r="S287" i="39" s="1"/>
  <c r="AI287" i="13" s="1"/>
  <c r="R302" i="39"/>
  <c r="H302" i="13" s="1"/>
  <c r="P302" i="39"/>
  <c r="S302" i="39" s="1"/>
  <c r="AI302" i="13" s="1"/>
  <c r="P314" i="39"/>
  <c r="S314" i="39" s="1"/>
  <c r="AI314" i="13" s="1"/>
  <c r="R314" i="39"/>
  <c r="H314" i="13" s="1"/>
  <c r="S7" i="39"/>
  <c r="AI7" i="13" s="1"/>
  <c r="R9" i="39"/>
  <c r="H9" i="13" s="1"/>
  <c r="R13" i="39"/>
  <c r="H13" i="13" s="1"/>
  <c r="S16" i="39"/>
  <c r="AI16" i="13" s="1"/>
  <c r="S35" i="39"/>
  <c r="AI35" i="13" s="1"/>
  <c r="R36" i="39"/>
  <c r="H36" i="13" s="1"/>
  <c r="R37" i="39"/>
  <c r="H37" i="13" s="1"/>
  <c r="R41" i="39"/>
  <c r="H41" i="13" s="1"/>
  <c r="S48" i="39"/>
  <c r="AI48" i="13" s="1"/>
  <c r="R52" i="39"/>
  <c r="H52" i="13" s="1"/>
  <c r="S63" i="39"/>
  <c r="AI63" i="13" s="1"/>
  <c r="S67" i="39"/>
  <c r="AI67" i="13" s="1"/>
  <c r="R69" i="39"/>
  <c r="H69" i="13" s="1"/>
  <c r="R77" i="39"/>
  <c r="H77" i="13" s="1"/>
  <c r="R79" i="39"/>
  <c r="H79" i="13" s="1"/>
  <c r="R80" i="39"/>
  <c r="H80" i="13" s="1"/>
  <c r="S93" i="39"/>
  <c r="AI93" i="13" s="1"/>
  <c r="R97" i="39"/>
  <c r="H97" i="13" s="1"/>
  <c r="R99" i="39"/>
  <c r="H99" i="13" s="1"/>
  <c r="R101" i="39"/>
  <c r="H101" i="13" s="1"/>
  <c r="P116" i="39"/>
  <c r="S116" i="39" s="1"/>
  <c r="AI116" i="13" s="1"/>
  <c r="R120" i="39"/>
  <c r="H120" i="13" s="1"/>
  <c r="S130" i="39"/>
  <c r="AI130" i="13" s="1"/>
  <c r="R134" i="39"/>
  <c r="H134" i="13" s="1"/>
  <c r="P143" i="39"/>
  <c r="R146" i="39"/>
  <c r="H146" i="13" s="1"/>
  <c r="R149" i="39"/>
  <c r="H149" i="13" s="1"/>
  <c r="P149" i="39"/>
  <c r="S149" i="39" s="1"/>
  <c r="AI149" i="13" s="1"/>
  <c r="P174" i="39"/>
  <c r="S174" i="39" s="1"/>
  <c r="AI174" i="13" s="1"/>
  <c r="R183" i="39"/>
  <c r="H183" i="13" s="1"/>
  <c r="S193" i="39"/>
  <c r="AI193" i="13" s="1"/>
  <c r="R204" i="39"/>
  <c r="H204" i="13" s="1"/>
  <c r="R208" i="39"/>
  <c r="H208" i="13" s="1"/>
  <c r="R211" i="39"/>
  <c r="H211" i="13" s="1"/>
  <c r="P215" i="39"/>
  <c r="S215" i="39" s="1"/>
  <c r="AI215" i="13" s="1"/>
  <c r="R215" i="39"/>
  <c r="H215" i="13" s="1"/>
  <c r="R223" i="39"/>
  <c r="H223" i="13" s="1"/>
  <c r="R225" i="39"/>
  <c r="H225" i="13" s="1"/>
  <c r="P225" i="39"/>
  <c r="S225" i="39" s="1"/>
  <c r="AI225" i="13" s="1"/>
  <c r="R230" i="39"/>
  <c r="H230" i="13" s="1"/>
  <c r="P269" i="39"/>
  <c r="S269" i="39" s="1"/>
  <c r="AI269" i="13" s="1"/>
  <c r="R269" i="39"/>
  <c r="H269" i="13" s="1"/>
  <c r="R276" i="39"/>
  <c r="H276" i="13" s="1"/>
  <c r="P276" i="39"/>
  <c r="S276" i="39" s="1"/>
  <c r="AI276" i="13" s="1"/>
  <c r="R290" i="39"/>
  <c r="H290" i="13" s="1"/>
  <c r="P290" i="39"/>
  <c r="S290" i="39" s="1"/>
  <c r="AI290" i="13" s="1"/>
  <c r="S301" i="39"/>
  <c r="AI301" i="13" s="1"/>
  <c r="P305" i="39"/>
  <c r="S305" i="39" s="1"/>
  <c r="AI305" i="13" s="1"/>
  <c r="R305" i="39"/>
  <c r="H305" i="13" s="1"/>
  <c r="R329" i="39"/>
  <c r="H329" i="13" s="1"/>
  <c r="S333" i="39"/>
  <c r="AI333" i="13" s="1"/>
  <c r="S341" i="39"/>
  <c r="AI341" i="13" s="1"/>
  <c r="P343" i="39"/>
  <c r="S343" i="39" s="1"/>
  <c r="AI343" i="13" s="1"/>
  <c r="R343" i="39"/>
  <c r="H343" i="13" s="1"/>
  <c r="S346" i="39"/>
  <c r="AI346" i="13" s="1"/>
  <c r="S28" i="39"/>
  <c r="AI28" i="13" s="1"/>
  <c r="S143" i="39"/>
  <c r="AI143" i="13" s="1"/>
  <c r="P226" i="39"/>
  <c r="S226" i="39" s="1"/>
  <c r="AI226" i="13" s="1"/>
  <c r="R226" i="39"/>
  <c r="H226" i="13" s="1"/>
  <c r="R235" i="39"/>
  <c r="H235" i="13" s="1"/>
  <c r="P235" i="39"/>
  <c r="S235" i="39" s="1"/>
  <c r="AI235" i="13" s="1"/>
  <c r="R19" i="39"/>
  <c r="H19" i="13" s="1"/>
  <c r="R28" i="39"/>
  <c r="H28" i="13" s="1"/>
  <c r="R74" i="39"/>
  <c r="H74" i="13" s="1"/>
  <c r="R78" i="39"/>
  <c r="H78" i="13" s="1"/>
  <c r="R86" i="39"/>
  <c r="H86" i="13" s="1"/>
  <c r="S104" i="39"/>
  <c r="AI104" i="13" s="1"/>
  <c r="S107" i="39"/>
  <c r="AI107" i="13" s="1"/>
  <c r="S108" i="39"/>
  <c r="AI108" i="13" s="1"/>
  <c r="S114" i="39"/>
  <c r="AI114" i="13" s="1"/>
  <c r="R147" i="39"/>
  <c r="H147" i="13" s="1"/>
  <c r="P148" i="39"/>
  <c r="S148" i="39" s="1"/>
  <c r="AI148" i="13" s="1"/>
  <c r="R148" i="39"/>
  <c r="H148" i="13" s="1"/>
  <c r="S153" i="39"/>
  <c r="AI153" i="13" s="1"/>
  <c r="S158" i="39"/>
  <c r="AI158" i="13" s="1"/>
  <c r="R167" i="39"/>
  <c r="H167" i="13" s="1"/>
  <c r="S170" i="39"/>
  <c r="AI170" i="13" s="1"/>
  <c r="R181" i="39"/>
  <c r="H181" i="13" s="1"/>
  <c r="S185" i="39"/>
  <c r="AI185" i="13" s="1"/>
  <c r="S190" i="39"/>
  <c r="AI190" i="13" s="1"/>
  <c r="R192" i="39"/>
  <c r="H192" i="13" s="1"/>
  <c r="P204" i="39"/>
  <c r="S204" i="39" s="1"/>
  <c r="AI204" i="13" s="1"/>
  <c r="S257" i="39"/>
  <c r="AI257" i="13" s="1"/>
  <c r="R260" i="39"/>
  <c r="H260" i="13" s="1"/>
  <c r="P260" i="39"/>
  <c r="S260" i="39" s="1"/>
  <c r="AI260" i="13" s="1"/>
  <c r="S273" i="39"/>
  <c r="AI273" i="13" s="1"/>
  <c r="R297" i="39"/>
  <c r="H297" i="13" s="1"/>
  <c r="P297" i="39"/>
  <c r="S297" i="39" s="1"/>
  <c r="AI297" i="13" s="1"/>
  <c r="R321" i="39"/>
  <c r="H321" i="13" s="1"/>
  <c r="P321" i="39"/>
  <c r="S321" i="39" s="1"/>
  <c r="AI321" i="13" s="1"/>
  <c r="R352" i="39"/>
  <c r="H352" i="13" s="1"/>
  <c r="P352" i="39"/>
  <c r="R319" i="39"/>
  <c r="H319" i="13" s="1"/>
  <c r="S320" i="39"/>
  <c r="AI320" i="13" s="1"/>
  <c r="R342" i="39"/>
  <c r="H342" i="13" s="1"/>
  <c r="R119" i="39"/>
  <c r="H119" i="13" s="1"/>
  <c r="R124" i="39"/>
  <c r="H124" i="13" s="1"/>
  <c r="R127" i="39"/>
  <c r="H127" i="13" s="1"/>
  <c r="S128" i="39"/>
  <c r="AI128" i="13" s="1"/>
  <c r="R142" i="39"/>
  <c r="H142" i="13" s="1"/>
  <c r="S157" i="39"/>
  <c r="AI157" i="13" s="1"/>
  <c r="R166" i="39"/>
  <c r="H166" i="13" s="1"/>
  <c r="R173" i="39"/>
  <c r="H173" i="13" s="1"/>
  <c r="R189" i="39"/>
  <c r="H189" i="13" s="1"/>
  <c r="S194" i="39"/>
  <c r="AI194" i="13" s="1"/>
  <c r="R206" i="39"/>
  <c r="H206" i="13" s="1"/>
  <c r="R207" i="39"/>
  <c r="H207" i="13" s="1"/>
  <c r="R217" i="39"/>
  <c r="H217" i="13" s="1"/>
  <c r="R252" i="39"/>
  <c r="H252" i="13" s="1"/>
  <c r="S253" i="39"/>
  <c r="AI253" i="13" s="1"/>
  <c r="R258" i="39"/>
  <c r="H258" i="13" s="1"/>
  <c r="R274" i="39"/>
  <c r="H274" i="13" s="1"/>
  <c r="R275" i="39"/>
  <c r="H275" i="13" s="1"/>
  <c r="S282" i="39"/>
  <c r="AI282" i="13" s="1"/>
  <c r="S291" i="39"/>
  <c r="AI291" i="13" s="1"/>
  <c r="S306" i="39"/>
  <c r="AI306" i="13" s="1"/>
  <c r="R312" i="39"/>
  <c r="H312" i="13" s="1"/>
  <c r="P319" i="39"/>
  <c r="S319" i="39" s="1"/>
  <c r="AI319" i="13" s="1"/>
  <c r="R320" i="39"/>
  <c r="H320" i="13" s="1"/>
  <c r="P329" i="39"/>
  <c r="S329" i="39" s="1"/>
  <c r="AI329" i="13" s="1"/>
  <c r="P332" i="39"/>
  <c r="S332" i="39" s="1"/>
  <c r="AI332" i="13" s="1"/>
  <c r="R334" i="39"/>
  <c r="H334" i="13" s="1"/>
  <c r="R341" i="39"/>
  <c r="H341" i="13" s="1"/>
  <c r="P342" i="39"/>
  <c r="S342" i="39" s="1"/>
  <c r="AI342" i="13" s="1"/>
  <c r="S345" i="39"/>
  <c r="AI345" i="13" s="1"/>
  <c r="S359" i="39"/>
  <c r="AI359" i="13" s="1"/>
  <c r="P360" i="39"/>
  <c r="S360" i="39" s="1"/>
  <c r="AI360" i="13" s="1"/>
  <c r="P364" i="39"/>
  <c r="S364" i="39" s="1"/>
  <c r="AI364" i="13" s="1"/>
  <c r="R368" i="39"/>
  <c r="H368" i="13" s="1"/>
  <c r="S220" i="39"/>
  <c r="AI220" i="13" s="1"/>
  <c r="R229" i="39"/>
  <c r="H229" i="13" s="1"/>
  <c r="S237" i="39"/>
  <c r="AI237" i="13" s="1"/>
  <c r="R245" i="39"/>
  <c r="H245" i="13" s="1"/>
  <c r="S248" i="39"/>
  <c r="AI248" i="13" s="1"/>
  <c r="S258" i="39"/>
  <c r="AI258" i="13" s="1"/>
  <c r="S274" i="39"/>
  <c r="AI274" i="13" s="1"/>
  <c r="S283" i="39"/>
  <c r="AI283" i="13" s="1"/>
  <c r="R295" i="39"/>
  <c r="H295" i="13" s="1"/>
  <c r="S299" i="39"/>
  <c r="AI299" i="13" s="1"/>
  <c r="S312" i="39"/>
  <c r="AI312" i="13" s="1"/>
  <c r="R317" i="39"/>
  <c r="H317" i="13" s="1"/>
  <c r="S322" i="39"/>
  <c r="AI322" i="13" s="1"/>
  <c r="S323" i="39"/>
  <c r="AI323" i="13" s="1"/>
  <c r="S337" i="39"/>
  <c r="AI337" i="13" s="1"/>
  <c r="S352" i="39"/>
  <c r="AI352" i="13" s="1"/>
  <c r="R356" i="39"/>
  <c r="H356" i="13" s="1"/>
  <c r="C15" i="39"/>
  <c r="C16" i="39" s="1"/>
  <c r="C14" i="39"/>
  <c r="S32" i="39"/>
  <c r="AI32" i="13" s="1"/>
  <c r="S74" i="39"/>
  <c r="AI74" i="13" s="1"/>
  <c r="S120" i="39"/>
  <c r="AI120" i="13" s="1"/>
  <c r="R154" i="39"/>
  <c r="H154" i="13" s="1"/>
  <c r="P154" i="39"/>
  <c r="S154" i="39" s="1"/>
  <c r="AI154" i="13" s="1"/>
  <c r="P307" i="39"/>
  <c r="S307" i="39" s="1"/>
  <c r="AI307" i="13" s="1"/>
  <c r="R307" i="39"/>
  <c r="H307" i="13" s="1"/>
  <c r="P6" i="39"/>
  <c r="S6" i="39" s="1"/>
  <c r="AI6" i="13" s="1"/>
  <c r="P10" i="39"/>
  <c r="S10" i="39" s="1"/>
  <c r="AI10" i="13" s="1"/>
  <c r="P18" i="39"/>
  <c r="S18" i="39" s="1"/>
  <c r="AI18" i="13" s="1"/>
  <c r="P27" i="39"/>
  <c r="S27" i="39" s="1"/>
  <c r="AI27" i="13" s="1"/>
  <c r="R29" i="39"/>
  <c r="H29" i="13" s="1"/>
  <c r="P34" i="39"/>
  <c r="S34" i="39" s="1"/>
  <c r="AI34" i="13" s="1"/>
  <c r="R48" i="39"/>
  <c r="H48" i="13" s="1"/>
  <c r="P53" i="39"/>
  <c r="S53" i="39" s="1"/>
  <c r="AI53" i="13" s="1"/>
  <c r="P69" i="39"/>
  <c r="S69" i="39" s="1"/>
  <c r="AI69" i="13" s="1"/>
  <c r="R72" i="39"/>
  <c r="H72" i="13" s="1"/>
  <c r="P76" i="39"/>
  <c r="S76" i="39" s="1"/>
  <c r="AI76" i="13" s="1"/>
  <c r="R87" i="39"/>
  <c r="H87" i="13" s="1"/>
  <c r="P92" i="39"/>
  <c r="S92" i="39" s="1"/>
  <c r="AI92" i="13" s="1"/>
  <c r="P113" i="39"/>
  <c r="S113" i="39" s="1"/>
  <c r="AI113" i="13" s="1"/>
  <c r="R113" i="39"/>
  <c r="H113" i="13" s="1"/>
  <c r="P5" i="39"/>
  <c r="S5" i="39" s="1"/>
  <c r="AI5" i="13" s="1"/>
  <c r="D8" i="39"/>
  <c r="P9" i="39"/>
  <c r="S9" i="39" s="1"/>
  <c r="AI9" i="13" s="1"/>
  <c r="C12" i="39"/>
  <c r="P13" i="39"/>
  <c r="S13" i="39" s="1"/>
  <c r="AI13" i="13" s="1"/>
  <c r="R14" i="39"/>
  <c r="H14" i="13" s="1"/>
  <c r="P17" i="39"/>
  <c r="S17" i="39" s="1"/>
  <c r="AI17" i="13" s="1"/>
  <c r="P23" i="39"/>
  <c r="S23" i="39" s="1"/>
  <c r="AI23" i="13" s="1"/>
  <c r="R25" i="39"/>
  <c r="H25" i="13" s="1"/>
  <c r="R26" i="39"/>
  <c r="H26" i="13" s="1"/>
  <c r="P42" i="39"/>
  <c r="S42" i="39" s="1"/>
  <c r="AI42" i="13" s="1"/>
  <c r="R44" i="39"/>
  <c r="H44" i="13" s="1"/>
  <c r="R45" i="39"/>
  <c r="H45" i="13" s="1"/>
  <c r="R46" i="39"/>
  <c r="H46" i="13" s="1"/>
  <c r="P58" i="39"/>
  <c r="S58" i="39" s="1"/>
  <c r="AI58" i="13" s="1"/>
  <c r="R60" i="39"/>
  <c r="H60" i="13" s="1"/>
  <c r="R61" i="39"/>
  <c r="H61" i="13" s="1"/>
  <c r="R62" i="39"/>
  <c r="H62" i="13" s="1"/>
  <c r="P65" i="39"/>
  <c r="S65" i="39" s="1"/>
  <c r="AI65" i="13" s="1"/>
  <c r="R67" i="39"/>
  <c r="H67" i="13" s="1"/>
  <c r="R68" i="39"/>
  <c r="H68" i="13" s="1"/>
  <c r="P72" i="39"/>
  <c r="S72" i="39" s="1"/>
  <c r="AI72" i="13" s="1"/>
  <c r="P81" i="39"/>
  <c r="S81" i="39" s="1"/>
  <c r="AI81" i="13" s="1"/>
  <c r="R83" i="39"/>
  <c r="H83" i="13" s="1"/>
  <c r="R84" i="39"/>
  <c r="H84" i="13" s="1"/>
  <c r="R85" i="39"/>
  <c r="H85" i="13" s="1"/>
  <c r="R102" i="39"/>
  <c r="H102" i="13" s="1"/>
  <c r="P102" i="39"/>
  <c r="S102" i="39" s="1"/>
  <c r="AI102" i="13" s="1"/>
  <c r="R104" i="39"/>
  <c r="H104" i="13" s="1"/>
  <c r="R106" i="39"/>
  <c r="H106" i="13" s="1"/>
  <c r="R109" i="39"/>
  <c r="H109" i="13" s="1"/>
  <c r="R115" i="39"/>
  <c r="H115" i="13" s="1"/>
  <c r="P115" i="39"/>
  <c r="S115" i="39" s="1"/>
  <c r="AI115" i="13" s="1"/>
  <c r="P117" i="39"/>
  <c r="S117" i="39" s="1"/>
  <c r="AI117" i="13" s="1"/>
  <c r="R117" i="39"/>
  <c r="H117" i="13" s="1"/>
  <c r="P119" i="39"/>
  <c r="S119" i="39" s="1"/>
  <c r="AI119" i="13" s="1"/>
  <c r="P126" i="39"/>
  <c r="S126" i="39" s="1"/>
  <c r="AI126" i="13" s="1"/>
  <c r="R145" i="39"/>
  <c r="H145" i="13" s="1"/>
  <c r="P145" i="39"/>
  <c r="S145" i="39" s="1"/>
  <c r="AI145" i="13" s="1"/>
  <c r="R161" i="39"/>
  <c r="H161" i="13" s="1"/>
  <c r="P161" i="39"/>
  <c r="S161" i="39" s="1"/>
  <c r="AI161" i="13" s="1"/>
  <c r="P163" i="39"/>
  <c r="S163" i="39" s="1"/>
  <c r="AI163" i="13" s="1"/>
  <c r="R163" i="39"/>
  <c r="H163" i="13" s="1"/>
  <c r="R177" i="39"/>
  <c r="H177" i="13" s="1"/>
  <c r="P177" i="39"/>
  <c r="S177" i="39" s="1"/>
  <c r="AI177" i="13" s="1"/>
  <c r="R184" i="39"/>
  <c r="H184" i="13" s="1"/>
  <c r="P184" i="39"/>
  <c r="S184" i="39" s="1"/>
  <c r="AI184" i="13" s="1"/>
  <c r="R187" i="39"/>
  <c r="H187" i="13" s="1"/>
  <c r="P187" i="39"/>
  <c r="S187" i="39" s="1"/>
  <c r="AI187" i="13" s="1"/>
  <c r="P198" i="39"/>
  <c r="S198" i="39" s="1"/>
  <c r="AI198" i="13" s="1"/>
  <c r="R198" i="39"/>
  <c r="H198" i="13" s="1"/>
  <c r="R216" i="39"/>
  <c r="H216" i="13" s="1"/>
  <c r="P216" i="39"/>
  <c r="S216" i="39" s="1"/>
  <c r="AI216" i="13" s="1"/>
  <c r="P349" i="39"/>
  <c r="S349" i="39" s="1"/>
  <c r="AI349" i="13" s="1"/>
  <c r="R349" i="39"/>
  <c r="H349" i="13" s="1"/>
  <c r="R351" i="39"/>
  <c r="H351" i="13" s="1"/>
  <c r="P351" i="39"/>
  <c r="S351" i="39" s="1"/>
  <c r="AI351" i="13" s="1"/>
  <c r="S51" i="39"/>
  <c r="AI51" i="13" s="1"/>
  <c r="S90" i="39"/>
  <c r="AI90" i="13" s="1"/>
  <c r="S97" i="39"/>
  <c r="AI97" i="13" s="1"/>
  <c r="S127" i="39"/>
  <c r="AI127" i="13" s="1"/>
  <c r="R214" i="39"/>
  <c r="H214" i="13" s="1"/>
  <c r="P214" i="39"/>
  <c r="S214" i="39" s="1"/>
  <c r="AI214" i="13" s="1"/>
  <c r="R219" i="39"/>
  <c r="H219" i="13" s="1"/>
  <c r="P219" i="39"/>
  <c r="S219" i="39" s="1"/>
  <c r="AI219" i="13" s="1"/>
  <c r="R224" i="39"/>
  <c r="H224" i="13" s="1"/>
  <c r="P224" i="39"/>
  <c r="S224" i="39" s="1"/>
  <c r="AI224" i="13" s="1"/>
  <c r="R256" i="39"/>
  <c r="H256" i="13" s="1"/>
  <c r="S256" i="39"/>
  <c r="AI256" i="13" s="1"/>
  <c r="C13" i="39"/>
  <c r="R20" i="39"/>
  <c r="H20" i="13" s="1"/>
  <c r="R30" i="39"/>
  <c r="H30" i="13" s="1"/>
  <c r="P37" i="39"/>
  <c r="S37" i="39" s="1"/>
  <c r="AI37" i="13" s="1"/>
  <c r="R49" i="39"/>
  <c r="H49" i="13" s="1"/>
  <c r="R71" i="39"/>
  <c r="H71" i="13" s="1"/>
  <c r="R88" i="39"/>
  <c r="H88" i="13" s="1"/>
  <c r="R95" i="39"/>
  <c r="H95" i="13" s="1"/>
  <c r="P99" i="39"/>
  <c r="S99" i="39" s="1"/>
  <c r="AI99" i="13" s="1"/>
  <c r="R122" i="39"/>
  <c r="H122" i="13" s="1"/>
  <c r="P122" i="39"/>
  <c r="S122" i="39" s="1"/>
  <c r="AI122" i="13" s="1"/>
  <c r="R129" i="39"/>
  <c r="H129" i="13" s="1"/>
  <c r="P129" i="39"/>
  <c r="S129" i="39" s="1"/>
  <c r="AI129" i="13" s="1"/>
  <c r="P156" i="39"/>
  <c r="S156" i="39" s="1"/>
  <c r="AI156" i="13" s="1"/>
  <c r="P179" i="39"/>
  <c r="S179" i="39" s="1"/>
  <c r="AI179" i="13" s="1"/>
  <c r="R179" i="39"/>
  <c r="H179" i="13" s="1"/>
  <c r="P218" i="39"/>
  <c r="S218" i="39" s="1"/>
  <c r="AI218" i="13" s="1"/>
  <c r="R218" i="39"/>
  <c r="H218" i="13" s="1"/>
  <c r="P236" i="39"/>
  <c r="S236" i="39" s="1"/>
  <c r="AI236" i="13" s="1"/>
  <c r="R236" i="39"/>
  <c r="H236" i="13" s="1"/>
  <c r="D7" i="39"/>
  <c r="C17" i="39" s="1"/>
  <c r="R21" i="39"/>
  <c r="H21" i="13" s="1"/>
  <c r="R22" i="39"/>
  <c r="H22" i="13" s="1"/>
  <c r="P26" i="39"/>
  <c r="S26" i="39" s="1"/>
  <c r="AI26" i="13" s="1"/>
  <c r="R40" i="39"/>
  <c r="H40" i="13" s="1"/>
  <c r="P45" i="39"/>
  <c r="S45" i="39" s="1"/>
  <c r="AI45" i="13" s="1"/>
  <c r="R56" i="39"/>
  <c r="H56" i="13" s="1"/>
  <c r="R57" i="39"/>
  <c r="H57" i="13" s="1"/>
  <c r="P61" i="39"/>
  <c r="S61" i="39" s="1"/>
  <c r="AI61" i="13" s="1"/>
  <c r="P68" i="39"/>
  <c r="S68" i="39" s="1"/>
  <c r="AI68" i="13" s="1"/>
  <c r="P84" i="39"/>
  <c r="S84" i="39" s="1"/>
  <c r="AI84" i="13" s="1"/>
  <c r="S106" i="39"/>
  <c r="AI106" i="13" s="1"/>
  <c r="R121" i="39"/>
  <c r="H121" i="13" s="1"/>
  <c r="S124" i="39"/>
  <c r="AI124" i="13" s="1"/>
  <c r="R128" i="39"/>
  <c r="H128" i="13" s="1"/>
  <c r="S131" i="39"/>
  <c r="AI131" i="13" s="1"/>
  <c r="P133" i="39"/>
  <c r="S133" i="39" s="1"/>
  <c r="AI133" i="13" s="1"/>
  <c r="R138" i="39"/>
  <c r="H138" i="13" s="1"/>
  <c r="P138" i="39"/>
  <c r="S138" i="39" s="1"/>
  <c r="AI138" i="13" s="1"/>
  <c r="P140" i="39"/>
  <c r="S140" i="39" s="1"/>
  <c r="AI140" i="13" s="1"/>
  <c r="R140" i="39"/>
  <c r="H140" i="13" s="1"/>
  <c r="P142" i="39"/>
  <c r="S142" i="39" s="1"/>
  <c r="AI142" i="13" s="1"/>
  <c r="R168" i="39"/>
  <c r="H168" i="13" s="1"/>
  <c r="P168" i="39"/>
  <c r="S168" i="39" s="1"/>
  <c r="AI168" i="13" s="1"/>
  <c r="S175" i="39"/>
  <c r="AI175" i="13" s="1"/>
  <c r="R196" i="39"/>
  <c r="H196" i="13" s="1"/>
  <c r="P196" i="39"/>
  <c r="S196" i="39" s="1"/>
  <c r="AI196" i="13" s="1"/>
  <c r="R203" i="39"/>
  <c r="H203" i="13" s="1"/>
  <c r="P203" i="39"/>
  <c r="S203" i="39" s="1"/>
  <c r="AI203" i="13" s="1"/>
  <c r="R228" i="39"/>
  <c r="H228" i="13" s="1"/>
  <c r="P228" i="39"/>
  <c r="S228" i="39" s="1"/>
  <c r="AI228" i="13" s="1"/>
  <c r="R118" i="39"/>
  <c r="H118" i="13" s="1"/>
  <c r="R125" i="39"/>
  <c r="H125" i="13" s="1"/>
  <c r="R141" i="39"/>
  <c r="H141" i="13" s="1"/>
  <c r="R164" i="39"/>
  <c r="H164" i="13" s="1"/>
  <c r="R180" i="39"/>
  <c r="H180" i="13" s="1"/>
  <c r="R199" i="39"/>
  <c r="H199" i="13" s="1"/>
  <c r="R210" i="39"/>
  <c r="H210" i="13" s="1"/>
  <c r="P210" i="39"/>
  <c r="S210" i="39" s="1"/>
  <c r="AI210" i="13" s="1"/>
  <c r="P303" i="39"/>
  <c r="S303" i="39" s="1"/>
  <c r="AI303" i="13" s="1"/>
  <c r="R303" i="39"/>
  <c r="H303" i="13" s="1"/>
  <c r="R313" i="39"/>
  <c r="H313" i="13" s="1"/>
  <c r="S313" i="39"/>
  <c r="AI313" i="13" s="1"/>
  <c r="R318" i="39"/>
  <c r="H318" i="13" s="1"/>
  <c r="S318" i="39"/>
  <c r="AI318" i="13" s="1"/>
  <c r="P330" i="39"/>
  <c r="S330" i="39" s="1"/>
  <c r="AI330" i="13" s="1"/>
  <c r="R330" i="39"/>
  <c r="H330" i="13" s="1"/>
  <c r="R335" i="39"/>
  <c r="H335" i="13" s="1"/>
  <c r="P335" i="39"/>
  <c r="S335" i="39" s="1"/>
  <c r="AI335" i="13" s="1"/>
  <c r="R367" i="39"/>
  <c r="H367" i="13" s="1"/>
  <c r="P367" i="39"/>
  <c r="S367" i="39" s="1"/>
  <c r="AI367" i="13" s="1"/>
  <c r="R114" i="39"/>
  <c r="H114" i="13" s="1"/>
  <c r="P118" i="39"/>
  <c r="S118" i="39" s="1"/>
  <c r="AI118" i="13" s="1"/>
  <c r="P125" i="39"/>
  <c r="S125" i="39" s="1"/>
  <c r="AI125" i="13" s="1"/>
  <c r="R136" i="39"/>
  <c r="H136" i="13" s="1"/>
  <c r="R137" i="39"/>
  <c r="H137" i="13" s="1"/>
  <c r="P141" i="39"/>
  <c r="S141" i="39" s="1"/>
  <c r="AI141" i="13" s="1"/>
  <c r="R152" i="39"/>
  <c r="H152" i="13" s="1"/>
  <c r="R153" i="39"/>
  <c r="H153" i="13" s="1"/>
  <c r="R159" i="39"/>
  <c r="H159" i="13" s="1"/>
  <c r="R160" i="39"/>
  <c r="H160" i="13" s="1"/>
  <c r="P164" i="39"/>
  <c r="S164" i="39" s="1"/>
  <c r="AI164" i="13" s="1"/>
  <c r="P173" i="39"/>
  <c r="S173" i="39" s="1"/>
  <c r="AI173" i="13" s="1"/>
  <c r="R175" i="39"/>
  <c r="H175" i="13" s="1"/>
  <c r="R176" i="39"/>
  <c r="H176" i="13" s="1"/>
  <c r="P180" i="39"/>
  <c r="S180" i="39" s="1"/>
  <c r="AI180" i="13" s="1"/>
  <c r="P192" i="39"/>
  <c r="S192" i="39" s="1"/>
  <c r="AI192" i="13" s="1"/>
  <c r="R194" i="39"/>
  <c r="H194" i="13" s="1"/>
  <c r="R195" i="39"/>
  <c r="H195" i="13" s="1"/>
  <c r="P199" i="39"/>
  <c r="S199" i="39" s="1"/>
  <c r="AI199" i="13" s="1"/>
  <c r="P208" i="39"/>
  <c r="S208" i="39" s="1"/>
  <c r="AI208" i="13" s="1"/>
  <c r="P211" i="39"/>
  <c r="S211" i="39" s="1"/>
  <c r="AI211" i="13" s="1"/>
  <c r="S221" i="39"/>
  <c r="AI221" i="13" s="1"/>
  <c r="P223" i="39"/>
  <c r="S223" i="39" s="1"/>
  <c r="AI223" i="13" s="1"/>
  <c r="R244" i="39"/>
  <c r="H244" i="13" s="1"/>
  <c r="P244" i="39"/>
  <c r="S244" i="39" s="1"/>
  <c r="AI244" i="13" s="1"/>
  <c r="S245" i="39"/>
  <c r="AI245" i="13" s="1"/>
  <c r="R251" i="39"/>
  <c r="H251" i="13" s="1"/>
  <c r="P251" i="39"/>
  <c r="S251" i="39" s="1"/>
  <c r="AI251" i="13" s="1"/>
  <c r="S252" i="39"/>
  <c r="AI252" i="13" s="1"/>
  <c r="R268" i="39"/>
  <c r="H268" i="13" s="1"/>
  <c r="P353" i="39"/>
  <c r="S353" i="39" s="1"/>
  <c r="AI353" i="13" s="1"/>
  <c r="R353" i="39"/>
  <c r="H353" i="13" s="1"/>
  <c r="R358" i="39"/>
  <c r="H358" i="13" s="1"/>
  <c r="P358" i="39"/>
  <c r="S358" i="39" s="1"/>
  <c r="AI358" i="13" s="1"/>
  <c r="R233" i="39"/>
  <c r="H233" i="13" s="1"/>
  <c r="S233" i="39"/>
  <c r="AI233" i="13" s="1"/>
  <c r="R247" i="39"/>
  <c r="H247" i="13" s="1"/>
  <c r="P247" i="39"/>
  <c r="S247" i="39" s="1"/>
  <c r="AI247" i="13" s="1"/>
  <c r="R254" i="39"/>
  <c r="H254" i="13" s="1"/>
  <c r="P254" i="39"/>
  <c r="S254" i="39" s="1"/>
  <c r="AI254" i="13" s="1"/>
  <c r="R279" i="39"/>
  <c r="H279" i="13" s="1"/>
  <c r="S279" i="39"/>
  <c r="AI279" i="13" s="1"/>
  <c r="R309" i="39"/>
  <c r="H309" i="13" s="1"/>
  <c r="S309" i="39"/>
  <c r="AI309" i="13" s="1"/>
  <c r="P326" i="39"/>
  <c r="S326" i="39" s="1"/>
  <c r="AI326" i="13" s="1"/>
  <c r="R326" i="39"/>
  <c r="H326" i="13" s="1"/>
  <c r="R328" i="39"/>
  <c r="H328" i="13" s="1"/>
  <c r="P328" i="39"/>
  <c r="S328" i="39" s="1"/>
  <c r="AI328" i="13" s="1"/>
  <c r="P238" i="39"/>
  <c r="S238" i="39" s="1"/>
  <c r="AI238" i="13" s="1"/>
  <c r="R238" i="39"/>
  <c r="H238" i="13" s="1"/>
  <c r="R240" i="39"/>
  <c r="H240" i="13" s="1"/>
  <c r="P240" i="39"/>
  <c r="S240" i="39" s="1"/>
  <c r="AI240" i="13" s="1"/>
  <c r="P242" i="39"/>
  <c r="S242" i="39" s="1"/>
  <c r="AI242" i="13" s="1"/>
  <c r="R242" i="39"/>
  <c r="H242" i="13" s="1"/>
  <c r="R248" i="39"/>
  <c r="H248" i="13" s="1"/>
  <c r="P249" i="39"/>
  <c r="S249" i="39" s="1"/>
  <c r="AI249" i="13" s="1"/>
  <c r="R249" i="39"/>
  <c r="H249" i="13" s="1"/>
  <c r="R270" i="39"/>
  <c r="H270" i="13" s="1"/>
  <c r="P270" i="39"/>
  <c r="S270" i="39" s="1"/>
  <c r="AI270" i="13" s="1"/>
  <c r="R293" i="39"/>
  <c r="H293" i="13" s="1"/>
  <c r="P293" i="39"/>
  <c r="S293" i="39" s="1"/>
  <c r="AI293" i="13" s="1"/>
  <c r="R304" i="39"/>
  <c r="H304" i="13" s="1"/>
  <c r="P304" i="39"/>
  <c r="S304" i="39" s="1"/>
  <c r="AI304" i="13" s="1"/>
  <c r="R324" i="39"/>
  <c r="H324" i="13" s="1"/>
  <c r="P324" i="39"/>
  <c r="S324" i="39" s="1"/>
  <c r="AI324" i="13" s="1"/>
  <c r="R331" i="39"/>
  <c r="H331" i="13" s="1"/>
  <c r="P331" i="39"/>
  <c r="S331" i="39" s="1"/>
  <c r="AI331" i="13" s="1"/>
  <c r="R347" i="39"/>
  <c r="H347" i="13" s="1"/>
  <c r="P347" i="39"/>
  <c r="S347" i="39" s="1"/>
  <c r="AI347" i="13" s="1"/>
  <c r="R354" i="39"/>
  <c r="H354" i="13" s="1"/>
  <c r="P354" i="39"/>
  <c r="S354" i="39" s="1"/>
  <c r="AI354" i="13" s="1"/>
  <c r="R227" i="39"/>
  <c r="H227" i="13" s="1"/>
  <c r="P227" i="39"/>
  <c r="S227" i="39" s="1"/>
  <c r="AI227" i="13" s="1"/>
  <c r="R263" i="39"/>
  <c r="H263" i="13" s="1"/>
  <c r="P263" i="39"/>
  <c r="S263" i="39" s="1"/>
  <c r="AI263" i="13" s="1"/>
  <c r="P265" i="39"/>
  <c r="S265" i="39" s="1"/>
  <c r="AI265" i="13" s="1"/>
  <c r="R265" i="39"/>
  <c r="H265" i="13" s="1"/>
  <c r="R286" i="39"/>
  <c r="H286" i="13" s="1"/>
  <c r="P286" i="39"/>
  <c r="S286" i="39" s="1"/>
  <c r="AI286" i="13" s="1"/>
  <c r="P288" i="39"/>
  <c r="S288" i="39" s="1"/>
  <c r="AI288" i="13" s="1"/>
  <c r="R288" i="39"/>
  <c r="H288" i="13" s="1"/>
  <c r="R308" i="39"/>
  <c r="H308" i="13" s="1"/>
  <c r="P308" i="39"/>
  <c r="S308" i="39" s="1"/>
  <c r="AI308" i="13" s="1"/>
  <c r="S317" i="39"/>
  <c r="AI317" i="13" s="1"/>
  <c r="R243" i="39"/>
  <c r="H243" i="13" s="1"/>
  <c r="R250" i="39"/>
  <c r="H250" i="13" s="1"/>
  <c r="R266" i="39"/>
  <c r="H266" i="13" s="1"/>
  <c r="R289" i="39"/>
  <c r="H289" i="13" s="1"/>
  <c r="R363" i="39"/>
  <c r="H363" i="13" s="1"/>
  <c r="P363" i="39"/>
  <c r="S363" i="39" s="1"/>
  <c r="AI363" i="13" s="1"/>
  <c r="P365" i="39"/>
  <c r="S365" i="39" s="1"/>
  <c r="AI365" i="13" s="1"/>
  <c r="R365" i="39"/>
  <c r="H365" i="13" s="1"/>
  <c r="R239" i="39"/>
  <c r="H239" i="13" s="1"/>
  <c r="P243" i="39"/>
  <c r="S243" i="39" s="1"/>
  <c r="AI243" i="13" s="1"/>
  <c r="P250" i="39"/>
  <c r="S250" i="39" s="1"/>
  <c r="AI250" i="13" s="1"/>
  <c r="R261" i="39"/>
  <c r="H261" i="13" s="1"/>
  <c r="R262" i="39"/>
  <c r="H262" i="13" s="1"/>
  <c r="P266" i="39"/>
  <c r="S266" i="39" s="1"/>
  <c r="AI266" i="13" s="1"/>
  <c r="R277" i="39"/>
  <c r="H277" i="13" s="1"/>
  <c r="R284" i="39"/>
  <c r="H284" i="13" s="1"/>
  <c r="R285" i="39"/>
  <c r="H285" i="13" s="1"/>
  <c r="P289" i="39"/>
  <c r="S289" i="39" s="1"/>
  <c r="AI289" i="13" s="1"/>
  <c r="R300" i="39"/>
  <c r="H300" i="13" s="1"/>
  <c r="R301" i="39"/>
  <c r="H301" i="13" s="1"/>
  <c r="S310" i="39"/>
  <c r="AI310" i="13" s="1"/>
  <c r="R311" i="39"/>
  <c r="H311" i="13" s="1"/>
  <c r="P311" i="39"/>
  <c r="S311" i="39" s="1"/>
  <c r="AI311" i="13" s="1"/>
  <c r="R315" i="39"/>
  <c r="H315" i="13" s="1"/>
  <c r="R369" i="39"/>
  <c r="H369" i="13" s="1"/>
  <c r="R327" i="39"/>
  <c r="H327" i="13" s="1"/>
  <c r="R350" i="39"/>
  <c r="H350" i="13" s="1"/>
  <c r="R366" i="39"/>
  <c r="H366" i="13" s="1"/>
  <c r="R322" i="39"/>
  <c r="H322" i="13" s="1"/>
  <c r="R323" i="39"/>
  <c r="H323" i="13" s="1"/>
  <c r="P327" i="39"/>
  <c r="S327" i="39" s="1"/>
  <c r="AI327" i="13" s="1"/>
  <c r="R338" i="39"/>
  <c r="H338" i="13" s="1"/>
  <c r="R345" i="39"/>
  <c r="H345" i="13" s="1"/>
  <c r="R346" i="39"/>
  <c r="H346" i="13" s="1"/>
  <c r="P350" i="39"/>
  <c r="S350" i="39" s="1"/>
  <c r="AI350" i="13" s="1"/>
  <c r="R361" i="39"/>
  <c r="H361" i="13" s="1"/>
  <c r="R362" i="39"/>
  <c r="H362" i="13" s="1"/>
  <c r="P366" i="39"/>
  <c r="S366" i="39" s="1"/>
  <c r="AI366" i="13" s="1"/>
  <c r="AB98" i="13" l="1"/>
  <c r="BC248" i="13"/>
  <c r="BC12" i="13" s="1"/>
  <c r="BC372" i="13"/>
  <c r="AB341" i="13"/>
  <c r="AB125" i="13"/>
  <c r="AB8" i="13" s="1"/>
  <c r="BC280" i="13"/>
  <c r="AB371" i="13"/>
  <c r="AB32" i="13" s="1"/>
  <c r="AB311" i="13"/>
  <c r="AB279" i="13"/>
  <c r="AB29" i="13" s="1"/>
  <c r="BC128" i="13"/>
  <c r="AB157" i="13"/>
  <c r="AB25" i="13" s="1"/>
  <c r="BC279" i="13"/>
  <c r="BC29" i="13" s="1"/>
  <c r="O371" i="13"/>
  <c r="BC341" i="13"/>
  <c r="BC340" i="13"/>
  <c r="BC97" i="13"/>
  <c r="AB126" i="13"/>
  <c r="AB24" i="13" s="1"/>
  <c r="AB66" i="13"/>
  <c r="AB188" i="13"/>
  <c r="BC36" i="13"/>
  <c r="BC5" i="13" s="1"/>
  <c r="AB65" i="13"/>
  <c r="AB22" i="13" s="1"/>
  <c r="AB342" i="13"/>
  <c r="BC312" i="13"/>
  <c r="AB250" i="13"/>
  <c r="BC186" i="13"/>
  <c r="BC10" i="13" s="1"/>
  <c r="BC38" i="13"/>
  <c r="BC219" i="13"/>
  <c r="BC156" i="13"/>
  <c r="BC9" i="13" s="1"/>
  <c r="BC65" i="13"/>
  <c r="BC22" i="13" s="1"/>
  <c r="BC187" i="13"/>
  <c r="BC26" i="13" s="1"/>
  <c r="AB39" i="13"/>
  <c r="BC371" i="13"/>
  <c r="BC32" i="13" s="1"/>
  <c r="BC278" i="13"/>
  <c r="BC13" i="13" s="1"/>
  <c r="AA372" i="13"/>
  <c r="AA96" i="13"/>
  <c r="AA23" i="13" s="1"/>
  <c r="BB310" i="13"/>
  <c r="BB30" i="13" s="1"/>
  <c r="AA65" i="13"/>
  <c r="AA22" i="13" s="1"/>
  <c r="AA339" i="13"/>
  <c r="AA15" i="13" s="1"/>
  <c r="BB126" i="13"/>
  <c r="BB24" i="13" s="1"/>
  <c r="BB64" i="13"/>
  <c r="BB6" i="13" s="1"/>
  <c r="AA157" i="13"/>
  <c r="AA25" i="13" s="1"/>
  <c r="BB157" i="13"/>
  <c r="BB25" i="13" s="1"/>
  <c r="AA250" i="13"/>
  <c r="AA39" i="13"/>
  <c r="AA126" i="13"/>
  <c r="AA24" i="13" s="1"/>
  <c r="AA188" i="13"/>
  <c r="BB219" i="13"/>
  <c r="BB279" i="13"/>
  <c r="BB29" i="13" s="1"/>
  <c r="BB36" i="13"/>
  <c r="BB5" i="13" s="1"/>
  <c r="BB248" i="13"/>
  <c r="BB12" i="13" s="1"/>
  <c r="BB186" i="13"/>
  <c r="BB10" i="13" s="1"/>
  <c r="BB370" i="13"/>
  <c r="BB16" i="13" s="1"/>
  <c r="AA309" i="13"/>
  <c r="AA14" i="13" s="1"/>
  <c r="AA279" i="13"/>
  <c r="AA29" i="13" s="1"/>
  <c r="BB38" i="13"/>
  <c r="BA310" i="13"/>
  <c r="BA30" i="13" s="1"/>
  <c r="BA125" i="13"/>
  <c r="BA8" i="13" s="1"/>
  <c r="BA341" i="13"/>
  <c r="Z312" i="13"/>
  <c r="BA37" i="13"/>
  <c r="BA21" i="13" s="1"/>
  <c r="Z220" i="13"/>
  <c r="BA373" i="13"/>
  <c r="BA278" i="13"/>
  <c r="BA13" i="13" s="1"/>
  <c r="Z186" i="13"/>
  <c r="Z10" i="13" s="1"/>
  <c r="Z157" i="13"/>
  <c r="Z25" i="13" s="1"/>
  <c r="BA98" i="13"/>
  <c r="Z372" i="13"/>
  <c r="Z280" i="13"/>
  <c r="BA249" i="13"/>
  <c r="BA28" i="13" s="1"/>
  <c r="Z96" i="13"/>
  <c r="Z23" i="13" s="1"/>
  <c r="BA158" i="13"/>
  <c r="BA251" i="13"/>
  <c r="BA65" i="13"/>
  <c r="BA22" i="13" s="1"/>
  <c r="Z340" i="13"/>
  <c r="Z31" i="13" s="1"/>
  <c r="Z249" i="13"/>
  <c r="Z28" i="13" s="1"/>
  <c r="Z159" i="13"/>
  <c r="Z219" i="13"/>
  <c r="BA220" i="13"/>
  <c r="Y341" i="13"/>
  <c r="Y279" i="13"/>
  <c r="Y29" i="13" s="1"/>
  <c r="Y66" i="13"/>
  <c r="AZ159" i="13"/>
  <c r="AZ341" i="13"/>
  <c r="AZ218" i="13"/>
  <c r="AZ27" i="13" s="1"/>
  <c r="Y186" i="13"/>
  <c r="Y10" i="13" s="1"/>
  <c r="AZ189" i="13"/>
  <c r="AZ249" i="13"/>
  <c r="AZ28" i="13" s="1"/>
  <c r="Y159" i="13"/>
  <c r="AZ39" i="13"/>
  <c r="Y36" i="13"/>
  <c r="Y5" i="13" s="1"/>
  <c r="AZ280" i="13"/>
  <c r="AZ371" i="13"/>
  <c r="AZ32" i="13" s="1"/>
  <c r="Y218" i="13"/>
  <c r="Y27" i="13" s="1"/>
  <c r="Y128" i="13"/>
  <c r="AZ126" i="13"/>
  <c r="AZ24" i="13" s="1"/>
  <c r="Y97" i="13"/>
  <c r="AZ309" i="13"/>
  <c r="AZ14" i="13" s="1"/>
  <c r="Y372" i="13"/>
  <c r="AZ95" i="13"/>
  <c r="AZ7" i="13" s="1"/>
  <c r="Y251" i="13"/>
  <c r="Y310" i="13"/>
  <c r="Y30" i="13" s="1"/>
  <c r="AZ64" i="13"/>
  <c r="AZ6" i="13" s="1"/>
  <c r="X218" i="13"/>
  <c r="X27" i="13" s="1"/>
  <c r="AY249" i="13"/>
  <c r="AY28" i="13" s="1"/>
  <c r="X66" i="13"/>
  <c r="AY64" i="13"/>
  <c r="AY6" i="13" s="1"/>
  <c r="X186" i="13"/>
  <c r="X10" i="13" s="1"/>
  <c r="X64" i="13"/>
  <c r="X6" i="13" s="1"/>
  <c r="X188" i="13"/>
  <c r="X125" i="13"/>
  <c r="X8" i="13" s="1"/>
  <c r="X217" i="13"/>
  <c r="X11" i="13" s="1"/>
  <c r="AY66" i="13"/>
  <c r="AY67" i="13"/>
  <c r="X281" i="13"/>
  <c r="X370" i="13"/>
  <c r="X16" i="13" s="1"/>
  <c r="X156" i="13"/>
  <c r="X9" i="13" s="1"/>
  <c r="AY97" i="13"/>
  <c r="X278" i="13"/>
  <c r="X13" i="13" s="1"/>
  <c r="X187" i="13"/>
  <c r="X26" i="13" s="1"/>
  <c r="X280" i="13"/>
  <c r="K371" i="13"/>
  <c r="X279" i="13"/>
  <c r="X29" i="13" s="1"/>
  <c r="X67" i="13"/>
  <c r="AY281" i="13"/>
  <c r="X126" i="13"/>
  <c r="X24" i="13" s="1"/>
  <c r="X127" i="13"/>
  <c r="AY251" i="13"/>
  <c r="AY218" i="13"/>
  <c r="AY27" i="13" s="1"/>
  <c r="AY311" i="13"/>
  <c r="X96" i="13"/>
  <c r="X23" i="13" s="1"/>
  <c r="AY339" i="13"/>
  <c r="AY31" i="13" s="1"/>
  <c r="X65" i="13"/>
  <c r="X22" i="13" s="1"/>
  <c r="X128" i="13"/>
  <c r="AY250" i="13"/>
  <c r="AY36" i="13"/>
  <c r="AY5" i="13" s="1"/>
  <c r="X309" i="13"/>
  <c r="X14" i="13" s="1"/>
  <c r="X339" i="13"/>
  <c r="X15" i="13" s="1"/>
  <c r="X219" i="13"/>
  <c r="AY65" i="13"/>
  <c r="AY22" i="13" s="1"/>
  <c r="AY156" i="13"/>
  <c r="AY9" i="13" s="1"/>
  <c r="AY127" i="13"/>
  <c r="AY248" i="13"/>
  <c r="AY12" i="13" s="1"/>
  <c r="X220" i="13"/>
  <c r="X189" i="13"/>
  <c r="AY372" i="13"/>
  <c r="X250" i="13"/>
  <c r="AY188" i="13"/>
  <c r="AY278" i="13"/>
  <c r="AY13" i="13" s="1"/>
  <c r="AY280" i="13"/>
  <c r="AY279" i="13"/>
  <c r="AY29" i="13" s="1"/>
  <c r="AX158" i="13"/>
  <c r="AX37" i="13"/>
  <c r="AX21" i="13" s="1"/>
  <c r="W311" i="13"/>
  <c r="W187" i="13"/>
  <c r="W26" i="13" s="1"/>
  <c r="AX126" i="13"/>
  <c r="AX24" i="13" s="1"/>
  <c r="W220" i="13"/>
  <c r="W38" i="13"/>
  <c r="W158" i="13"/>
  <c r="W157" i="13"/>
  <c r="W25" i="13" s="1"/>
  <c r="W128" i="13"/>
  <c r="W371" i="13"/>
  <c r="W32" i="13" s="1"/>
  <c r="AX309" i="13"/>
  <c r="AX14" i="13" s="1"/>
  <c r="W281" i="13"/>
  <c r="W186" i="13"/>
  <c r="W10" i="13" s="1"/>
  <c r="J371" i="13"/>
  <c r="W36" i="13"/>
  <c r="W5" i="13" s="1"/>
  <c r="W217" i="13"/>
  <c r="W11" i="13" s="1"/>
  <c r="W219" i="13"/>
  <c r="W218" i="13"/>
  <c r="W27" i="13" s="1"/>
  <c r="W310" i="13"/>
  <c r="W30" i="13" s="1"/>
  <c r="W188" i="13"/>
  <c r="AX96" i="13"/>
  <c r="AX23" i="13" s="1"/>
  <c r="W309" i="13"/>
  <c r="W14" i="13" s="1"/>
  <c r="AX128" i="13"/>
  <c r="W312" i="13"/>
  <c r="W189" i="13"/>
  <c r="AX339" i="13"/>
  <c r="AX31" i="13" s="1"/>
  <c r="AX64" i="13"/>
  <c r="AX6" i="13" s="1"/>
  <c r="W156" i="13"/>
  <c r="W9" i="13" s="1"/>
  <c r="AX127" i="13"/>
  <c r="W39" i="13"/>
  <c r="AX36" i="13"/>
  <c r="AX5" i="13" s="1"/>
  <c r="W340" i="13"/>
  <c r="W31" i="13" s="1"/>
  <c r="W65" i="13"/>
  <c r="W22" i="13" s="1"/>
  <c r="W95" i="13"/>
  <c r="W7" i="13" s="1"/>
  <c r="AX249" i="13"/>
  <c r="AX28" i="13" s="1"/>
  <c r="W251" i="13"/>
  <c r="W37" i="13"/>
  <c r="W21" i="13" s="1"/>
  <c r="AX125" i="13"/>
  <c r="AX8" i="13" s="1"/>
  <c r="AX187" i="13"/>
  <c r="AX26" i="13" s="1"/>
  <c r="W159" i="13"/>
  <c r="AX371" i="13"/>
  <c r="AX32" i="13" s="1"/>
  <c r="AX280" i="13"/>
  <c r="AX219" i="13"/>
  <c r="AW39" i="13"/>
  <c r="V64" i="13"/>
  <c r="V6" i="13" s="1"/>
  <c r="I371" i="13"/>
  <c r="AW251" i="13"/>
  <c r="V340" i="13"/>
  <c r="V31" i="13" s="1"/>
  <c r="V280" i="13"/>
  <c r="AW128" i="13"/>
  <c r="V96" i="13"/>
  <c r="V23" i="13" s="1"/>
  <c r="V65" i="13"/>
  <c r="V22" i="13" s="1"/>
  <c r="V66" i="13"/>
  <c r="V189" i="13"/>
  <c r="AW279" i="13"/>
  <c r="AW29" i="13" s="1"/>
  <c r="V127" i="13"/>
  <c r="AW66" i="13"/>
  <c r="V159" i="13"/>
  <c r="AW157" i="13"/>
  <c r="AW25" i="13" s="1"/>
  <c r="V67" i="13"/>
  <c r="AW372" i="13"/>
  <c r="AW310" i="13"/>
  <c r="AW30" i="13" s="1"/>
  <c r="AW189" i="13"/>
  <c r="V372" i="13"/>
  <c r="V251" i="13"/>
  <c r="AW217" i="13"/>
  <c r="AW11" i="13" s="1"/>
  <c r="AW96" i="13"/>
  <c r="AW23" i="13" s="1"/>
  <c r="V310" i="13"/>
  <c r="V30" i="13" s="1"/>
  <c r="V218" i="13"/>
  <c r="V27" i="13" s="1"/>
  <c r="AW339" i="13"/>
  <c r="AW31" i="13" s="1"/>
  <c r="AV281" i="13"/>
  <c r="U159" i="13"/>
  <c r="U250" i="13"/>
  <c r="U37" i="13"/>
  <c r="AV218" i="13"/>
  <c r="AV27" i="13" s="1"/>
  <c r="U281" i="13"/>
  <c r="AV36" i="13"/>
  <c r="AV5" i="13" s="1"/>
  <c r="U65" i="13"/>
  <c r="U22" i="13" s="1"/>
  <c r="U186" i="13"/>
  <c r="U10" i="13" s="1"/>
  <c r="AV340" i="13"/>
  <c r="AV157" i="13"/>
  <c r="AV25" i="13" s="1"/>
  <c r="AV67" i="13"/>
  <c r="U125" i="13"/>
  <c r="U8" i="13" s="1"/>
  <c r="AV127" i="13"/>
  <c r="U219" i="13"/>
  <c r="U370" i="13"/>
  <c r="U16" i="13" s="1"/>
  <c r="AV312" i="13"/>
  <c r="U340" i="13"/>
  <c r="U31" i="13" s="1"/>
  <c r="AV248" i="13"/>
  <c r="AV12" i="13" s="1"/>
  <c r="U311" i="13"/>
  <c r="AV98" i="13"/>
  <c r="U96" i="13"/>
  <c r="U23" i="13" s="1"/>
  <c r="AV370" i="13"/>
  <c r="AV16" i="13" s="1"/>
  <c r="AV189" i="13"/>
  <c r="BC158" i="13"/>
  <c r="AB372" i="13"/>
  <c r="BC250" i="13"/>
  <c r="BC96" i="13"/>
  <c r="BC23" i="13" s="1"/>
  <c r="AB281" i="13"/>
  <c r="AB219" i="13"/>
  <c r="AB218" i="13"/>
  <c r="AB27" i="13" s="1"/>
  <c r="BC218" i="13"/>
  <c r="BC27" i="13" s="1"/>
  <c r="BC339" i="13"/>
  <c r="BC31" i="13" s="1"/>
  <c r="AB36" i="13"/>
  <c r="AB5" i="13" s="1"/>
  <c r="AB278" i="13"/>
  <c r="AB13" i="13" s="1"/>
  <c r="AB251" i="13"/>
  <c r="BC127" i="13"/>
  <c r="BC311" i="13"/>
  <c r="AB127" i="13"/>
  <c r="BC67" i="13"/>
  <c r="BC217" i="13"/>
  <c r="BC11" i="13" s="1"/>
  <c r="BC338" i="13"/>
  <c r="BC15" i="13" s="1"/>
  <c r="BC157" i="13"/>
  <c r="BC25" i="13" s="1"/>
  <c r="AB370" i="13"/>
  <c r="AB16" i="13" s="1"/>
  <c r="AB37" i="13"/>
  <c r="AB21" i="13" s="1"/>
  <c r="AB67" i="13"/>
  <c r="AB280" i="13"/>
  <c r="BC159" i="13"/>
  <c r="BC251" i="13"/>
  <c r="AB128" i="13"/>
  <c r="BC66" i="13"/>
  <c r="BC95" i="13"/>
  <c r="BC7" i="13" s="1"/>
  <c r="BC249" i="13"/>
  <c r="BC28" i="13" s="1"/>
  <c r="BC370" i="13"/>
  <c r="BC16" i="13" s="1"/>
  <c r="BC64" i="13"/>
  <c r="BC6" i="13" s="1"/>
  <c r="AB64" i="13"/>
  <c r="AB6" i="13" s="1"/>
  <c r="AB96" i="13"/>
  <c r="AB23" i="13" s="1"/>
  <c r="AB187" i="13"/>
  <c r="AB26" i="13" s="1"/>
  <c r="AB38" i="13"/>
  <c r="AB159" i="13"/>
  <c r="BC189" i="13"/>
  <c r="BC373" i="13"/>
  <c r="AB220" i="13"/>
  <c r="AB373" i="13"/>
  <c r="BC37" i="13"/>
  <c r="BC21" i="13" s="1"/>
  <c r="BC126" i="13"/>
  <c r="BC24" i="13" s="1"/>
  <c r="AB156" i="13"/>
  <c r="AB9" i="13" s="1"/>
  <c r="AB310" i="13"/>
  <c r="AB30" i="13" s="1"/>
  <c r="AB95" i="13"/>
  <c r="AB7" i="13" s="1"/>
  <c r="AB249" i="13"/>
  <c r="AB28" i="13" s="1"/>
  <c r="AB158" i="13"/>
  <c r="BC188" i="13"/>
  <c r="AB312" i="13"/>
  <c r="BC125" i="13"/>
  <c r="BC8" i="13" s="1"/>
  <c r="AB309" i="13"/>
  <c r="AB14" i="13" s="1"/>
  <c r="AB186" i="13"/>
  <c r="AB10" i="13" s="1"/>
  <c r="AB189" i="13"/>
  <c r="BC98" i="13"/>
  <c r="BC220" i="13"/>
  <c r="BC281" i="13"/>
  <c r="BC310" i="13"/>
  <c r="BC30" i="13" s="1"/>
  <c r="AB339" i="13"/>
  <c r="AB15" i="13" s="1"/>
  <c r="AB248" i="13"/>
  <c r="AB12" i="13" s="1"/>
  <c r="BC39" i="13"/>
  <c r="AB97" i="13"/>
  <c r="AB340" i="13"/>
  <c r="AB31" i="13" s="1"/>
  <c r="BC309" i="13"/>
  <c r="BC14" i="13" s="1"/>
  <c r="BB340" i="13"/>
  <c r="BB338" i="13"/>
  <c r="BB15" i="13" s="1"/>
  <c r="BB341" i="13"/>
  <c r="BB339" i="13"/>
  <c r="BB31" i="13" s="1"/>
  <c r="AA248" i="13"/>
  <c r="AA12" i="13" s="1"/>
  <c r="AA64" i="13"/>
  <c r="AA6" i="13" s="1"/>
  <c r="BB187" i="13"/>
  <c r="BB26" i="13" s="1"/>
  <c r="BB128" i="13"/>
  <c r="BB251" i="13"/>
  <c r="BB373" i="13"/>
  <c r="AA220" i="13"/>
  <c r="AA251" i="13"/>
  <c r="AA373" i="13"/>
  <c r="AA278" i="13"/>
  <c r="AA13" i="13" s="1"/>
  <c r="AA156" i="13"/>
  <c r="AA9" i="13" s="1"/>
  <c r="BB95" i="13"/>
  <c r="BB7" i="13" s="1"/>
  <c r="BB217" i="13"/>
  <c r="BB11" i="13" s="1"/>
  <c r="AA95" i="13"/>
  <c r="AA7" i="13" s="1"/>
  <c r="BB127" i="13"/>
  <c r="BB250" i="13"/>
  <c r="BB372" i="13"/>
  <c r="AA249" i="13"/>
  <c r="AA28" i="13" s="1"/>
  <c r="AA280" i="13"/>
  <c r="BB66" i="13"/>
  <c r="AA36" i="13"/>
  <c r="AA5" i="13" s="1"/>
  <c r="AA37" i="13"/>
  <c r="AA21" i="13" s="1"/>
  <c r="AA370" i="13"/>
  <c r="AA16" i="13" s="1"/>
  <c r="AA186" i="13"/>
  <c r="AA10" i="13" s="1"/>
  <c r="BB96" i="13"/>
  <c r="BB23" i="13" s="1"/>
  <c r="BB218" i="13"/>
  <c r="BB27" i="13" s="1"/>
  <c r="AA125" i="13"/>
  <c r="AA8" i="13" s="1"/>
  <c r="BB371" i="13"/>
  <c r="BB32" i="13" s="1"/>
  <c r="BB159" i="13"/>
  <c r="BB281" i="13"/>
  <c r="AA97" i="13"/>
  <c r="AA312" i="13"/>
  <c r="AA281" i="13"/>
  <c r="BB67" i="13"/>
  <c r="AA159" i="13"/>
  <c r="BB37" i="13"/>
  <c r="BB21" i="13" s="1"/>
  <c r="BB278" i="13"/>
  <c r="BB13" i="13" s="1"/>
  <c r="AA218" i="13"/>
  <c r="AA27" i="13" s="1"/>
  <c r="BB125" i="13"/>
  <c r="BB8" i="13" s="1"/>
  <c r="BB158" i="13"/>
  <c r="BB280" i="13"/>
  <c r="AA98" i="13"/>
  <c r="AA311" i="13"/>
  <c r="BB39" i="13"/>
  <c r="AA158" i="13"/>
  <c r="BB249" i="13"/>
  <c r="BB28" i="13" s="1"/>
  <c r="AA217" i="13"/>
  <c r="AA11" i="13" s="1"/>
  <c r="BB65" i="13"/>
  <c r="BB22" i="13" s="1"/>
  <c r="BB98" i="13"/>
  <c r="BB189" i="13"/>
  <c r="BB312" i="13"/>
  <c r="AA127" i="13"/>
  <c r="AA341" i="13"/>
  <c r="N371" i="13"/>
  <c r="AA310" i="13"/>
  <c r="AA30" i="13" s="1"/>
  <c r="AA34" i="13" s="1"/>
  <c r="BB156" i="13"/>
  <c r="BB9" i="13" s="1"/>
  <c r="BB17" i="13" s="1"/>
  <c r="BB309" i="13"/>
  <c r="BB14" i="13" s="1"/>
  <c r="BB188" i="13"/>
  <c r="BB311" i="13"/>
  <c r="AA128" i="13"/>
  <c r="AA342" i="13"/>
  <c r="AA66" i="13"/>
  <c r="AA38" i="13"/>
  <c r="AA189" i="13"/>
  <c r="AA340" i="13"/>
  <c r="AA31" i="13" s="1"/>
  <c r="AA371" i="13"/>
  <c r="AA32" i="13" s="1"/>
  <c r="BB220" i="13"/>
  <c r="AA67" i="13"/>
  <c r="Z370" i="13"/>
  <c r="Z16" i="13" s="1"/>
  <c r="BA371" i="13"/>
  <c r="BA32" i="13" s="1"/>
  <c r="Z64" i="13"/>
  <c r="Z6" i="13" s="1"/>
  <c r="BA157" i="13"/>
  <c r="BA25" i="13" s="1"/>
  <c r="BA309" i="13"/>
  <c r="BA14" i="13" s="1"/>
  <c r="Z278" i="13"/>
  <c r="Z13" i="13" s="1"/>
  <c r="Z95" i="13"/>
  <c r="Z7" i="13" s="1"/>
  <c r="BA159" i="13"/>
  <c r="BA311" i="13"/>
  <c r="Z251" i="13"/>
  <c r="BA127" i="13"/>
  <c r="BA126" i="13"/>
  <c r="BA24" i="13" s="1"/>
  <c r="BA156" i="13"/>
  <c r="BA9" i="13" s="1"/>
  <c r="BA187" i="13"/>
  <c r="BA26" i="13" s="1"/>
  <c r="BA338" i="13"/>
  <c r="BA15" i="13" s="1"/>
  <c r="BA36" i="13"/>
  <c r="BA5" i="13" s="1"/>
  <c r="Z156" i="13"/>
  <c r="Z9" i="13" s="1"/>
  <c r="BA66" i="13"/>
  <c r="BA188" i="13"/>
  <c r="BA312" i="13"/>
  <c r="Z250" i="13"/>
  <c r="Z188" i="13"/>
  <c r="BA128" i="13"/>
  <c r="BA64" i="13"/>
  <c r="BA6" i="13" s="1"/>
  <c r="BA186" i="13"/>
  <c r="BA10" i="13" s="1"/>
  <c r="BA339" i="13"/>
  <c r="BA31" i="13" s="1"/>
  <c r="Z217" i="13"/>
  <c r="Z11" i="13" s="1"/>
  <c r="Z339" i="13"/>
  <c r="Z15" i="13" s="1"/>
  <c r="BA67" i="13"/>
  <c r="Z128" i="13"/>
  <c r="Z189" i="13"/>
  <c r="Z98" i="13"/>
  <c r="BA250" i="13"/>
  <c r="Z158" i="13"/>
  <c r="M371" i="13"/>
  <c r="Z279" i="13"/>
  <c r="Z29" i="13" s="1"/>
  <c r="BA217" i="13"/>
  <c r="BA11" i="13" s="1"/>
  <c r="BA370" i="13"/>
  <c r="BA16" i="13" s="1"/>
  <c r="Z65" i="13"/>
  <c r="Z22" i="13" s="1"/>
  <c r="Z126" i="13"/>
  <c r="Z24" i="13" s="1"/>
  <c r="Z187" i="13"/>
  <c r="Z26" i="13" s="1"/>
  <c r="Z36" i="13"/>
  <c r="Z5" i="13" s="1"/>
  <c r="BA38" i="13"/>
  <c r="Z127" i="13"/>
  <c r="BA219" i="13"/>
  <c r="Z281" i="13"/>
  <c r="Z97" i="13"/>
  <c r="Z371" i="13"/>
  <c r="Z32" i="13" s="1"/>
  <c r="BA218" i="13"/>
  <c r="BA27" i="13" s="1"/>
  <c r="Z218" i="13"/>
  <c r="Z27" i="13" s="1"/>
  <c r="BA39" i="13"/>
  <c r="Z341" i="13"/>
  <c r="BA340" i="13"/>
  <c r="BA95" i="13"/>
  <c r="BA7" i="13" s="1"/>
  <c r="BA17" i="13" s="1"/>
  <c r="BA248" i="13"/>
  <c r="BA12" i="13" s="1"/>
  <c r="Z248" i="13"/>
  <c r="Z12" i="13" s="1"/>
  <c r="Z309" i="13"/>
  <c r="Z14" i="13" s="1"/>
  <c r="Z38" i="13"/>
  <c r="BA280" i="13"/>
  <c r="Z373" i="13"/>
  <c r="Z342" i="13"/>
  <c r="Z37" i="13"/>
  <c r="Z21" i="13" s="1"/>
  <c r="Z33" i="13" s="1"/>
  <c r="BA96" i="13"/>
  <c r="BA23" i="13" s="1"/>
  <c r="BA34" i="13" s="1"/>
  <c r="BA279" i="13"/>
  <c r="BA29" i="13" s="1"/>
  <c r="Z310" i="13"/>
  <c r="Z30" i="13" s="1"/>
  <c r="Z311" i="13"/>
  <c r="Z39" i="13"/>
  <c r="BA281" i="13"/>
  <c r="Z66" i="13"/>
  <c r="BA97" i="13"/>
  <c r="BA372" i="13"/>
  <c r="Y371" i="13"/>
  <c r="Y32" i="13" s="1"/>
  <c r="AZ310" i="13"/>
  <c r="AZ30" i="13" s="1"/>
  <c r="Y96" i="13"/>
  <c r="Y23" i="13" s="1"/>
  <c r="Y65" i="13"/>
  <c r="Y22" i="13" s="1"/>
  <c r="AZ279" i="13"/>
  <c r="AZ29" i="13" s="1"/>
  <c r="AZ157" i="13"/>
  <c r="AZ25" i="13" s="1"/>
  <c r="Y127" i="13"/>
  <c r="AZ281" i="13"/>
  <c r="Y250" i="13"/>
  <c r="Y189" i="13"/>
  <c r="AZ127" i="13"/>
  <c r="AZ372" i="13"/>
  <c r="Y342" i="13"/>
  <c r="Y39" i="13"/>
  <c r="AZ125" i="13"/>
  <c r="AZ8" i="13" s="1"/>
  <c r="AZ370" i="13"/>
  <c r="AZ16" i="13" s="1"/>
  <c r="Y340" i="13"/>
  <c r="Y31" i="13" s="1"/>
  <c r="Y125" i="13"/>
  <c r="Y8" i="13" s="1"/>
  <c r="Y157" i="13"/>
  <c r="Y25" i="13" s="1"/>
  <c r="AZ156" i="13"/>
  <c r="AZ9" i="13" s="1"/>
  <c r="Y156" i="13"/>
  <c r="Y9" i="13" s="1"/>
  <c r="AZ97" i="13"/>
  <c r="AZ311" i="13"/>
  <c r="Y188" i="13"/>
  <c r="AZ128" i="13"/>
  <c r="AZ373" i="13"/>
  <c r="Y158" i="13"/>
  <c r="L371" i="13"/>
  <c r="Y248" i="13"/>
  <c r="Y12" i="13" s="1"/>
  <c r="AZ278" i="13"/>
  <c r="AZ13" i="13" s="1"/>
  <c r="Y220" i="13"/>
  <c r="AZ98" i="13"/>
  <c r="AZ312" i="13"/>
  <c r="Y280" i="13"/>
  <c r="AZ219" i="13"/>
  <c r="AZ186" i="13"/>
  <c r="AZ10" i="13" s="1"/>
  <c r="Y37" i="13"/>
  <c r="Y21" i="13" s="1"/>
  <c r="Y64" i="13"/>
  <c r="Y6" i="13" s="1"/>
  <c r="AZ36" i="13"/>
  <c r="AZ5" i="13" s="1"/>
  <c r="Y249" i="13"/>
  <c r="Y28" i="13" s="1"/>
  <c r="Y187" i="13"/>
  <c r="Y26" i="13" s="1"/>
  <c r="Y219" i="13"/>
  <c r="AZ158" i="13"/>
  <c r="Y281" i="13"/>
  <c r="AZ220" i="13"/>
  <c r="AZ66" i="13"/>
  <c r="AZ187" i="13"/>
  <c r="AZ26" i="13" s="1"/>
  <c r="AZ65" i="13"/>
  <c r="AZ22" i="13" s="1"/>
  <c r="Y126" i="13"/>
  <c r="Y24" i="13" s="1"/>
  <c r="Y370" i="13"/>
  <c r="Y16" i="13" s="1"/>
  <c r="Y339" i="13"/>
  <c r="Y15" i="13" s="1"/>
  <c r="Y217" i="13"/>
  <c r="Y11" i="13" s="1"/>
  <c r="Y373" i="13"/>
  <c r="AZ250" i="13"/>
  <c r="AZ67" i="13"/>
  <c r="AZ338" i="13"/>
  <c r="AZ15" i="13" s="1"/>
  <c r="AZ248" i="13"/>
  <c r="AZ12" i="13" s="1"/>
  <c r="AZ96" i="13"/>
  <c r="AZ23" i="13" s="1"/>
  <c r="Y311" i="13"/>
  <c r="AZ188" i="13"/>
  <c r="Y67" i="13"/>
  <c r="AZ251" i="13"/>
  <c r="AZ217" i="13"/>
  <c r="AZ11" i="13" s="1"/>
  <c r="Y309" i="13"/>
  <c r="Y14" i="13" s="1"/>
  <c r="Y278" i="13"/>
  <c r="Y13" i="13" s="1"/>
  <c r="Y95" i="13"/>
  <c r="Y7" i="13" s="1"/>
  <c r="Y312" i="13"/>
  <c r="Y98" i="13"/>
  <c r="AZ38" i="13"/>
  <c r="AZ340" i="13"/>
  <c r="AZ37" i="13"/>
  <c r="AZ21" i="13" s="1"/>
  <c r="AZ339" i="13"/>
  <c r="AZ31" i="13" s="1"/>
  <c r="Y38" i="13"/>
  <c r="AY187" i="13"/>
  <c r="AY26" i="13" s="1"/>
  <c r="AY371" i="13"/>
  <c r="AY32" i="13" s="1"/>
  <c r="X37" i="13"/>
  <c r="X21" i="13" s="1"/>
  <c r="X157" i="13"/>
  <c r="X25" i="13" s="1"/>
  <c r="X312" i="13"/>
  <c r="X39" i="13"/>
  <c r="X159" i="13"/>
  <c r="X251" i="13"/>
  <c r="AY125" i="13"/>
  <c r="AY8" i="13" s="1"/>
  <c r="AY95" i="13"/>
  <c r="AY7" i="13" s="1"/>
  <c r="X311" i="13"/>
  <c r="X38" i="13"/>
  <c r="X97" i="13"/>
  <c r="X158" i="13"/>
  <c r="X372" i="13"/>
  <c r="AY310" i="13"/>
  <c r="AY30" i="13" s="1"/>
  <c r="X310" i="13"/>
  <c r="X30" i="13" s="1"/>
  <c r="AY96" i="13"/>
  <c r="AY23" i="13" s="1"/>
  <c r="X98" i="13"/>
  <c r="AY98" i="13"/>
  <c r="AY159" i="13"/>
  <c r="AY220" i="13"/>
  <c r="AY341" i="13"/>
  <c r="X373" i="13"/>
  <c r="X371" i="13"/>
  <c r="X32" i="13" s="1"/>
  <c r="AY217" i="13"/>
  <c r="AY11" i="13" s="1"/>
  <c r="X249" i="13"/>
  <c r="X28" i="13" s="1"/>
  <c r="AY157" i="13"/>
  <c r="AY25" i="13" s="1"/>
  <c r="X342" i="13"/>
  <c r="AY158" i="13"/>
  <c r="AY219" i="13"/>
  <c r="AY340" i="13"/>
  <c r="AY37" i="13"/>
  <c r="AY21" i="13" s="1"/>
  <c r="AY126" i="13"/>
  <c r="AY24" i="13" s="1"/>
  <c r="X248" i="13"/>
  <c r="X12" i="13" s="1"/>
  <c r="X340" i="13"/>
  <c r="X31" i="13" s="1"/>
  <c r="AY186" i="13"/>
  <c r="AY10" i="13" s="1"/>
  <c r="X341" i="13"/>
  <c r="AY338" i="13"/>
  <c r="AY15" i="13" s="1"/>
  <c r="X95" i="13"/>
  <c r="X7" i="13" s="1"/>
  <c r="AY39" i="13"/>
  <c r="AY128" i="13"/>
  <c r="AY189" i="13"/>
  <c r="AY312" i="13"/>
  <c r="AY373" i="13"/>
  <c r="AY38" i="13"/>
  <c r="AY370" i="13"/>
  <c r="AY16" i="13" s="1"/>
  <c r="X36" i="13"/>
  <c r="X5" i="13" s="1"/>
  <c r="AY309" i="13"/>
  <c r="AY14" i="13" s="1"/>
  <c r="AX39" i="13"/>
  <c r="AX38" i="13"/>
  <c r="W64" i="13"/>
  <c r="W6" i="13" s="1"/>
  <c r="AX278" i="13"/>
  <c r="AX13" i="13" s="1"/>
  <c r="W125" i="13"/>
  <c r="W8" i="13" s="1"/>
  <c r="W97" i="13"/>
  <c r="W372" i="13"/>
  <c r="W66" i="13"/>
  <c r="W126" i="13"/>
  <c r="W24" i="13" s="1"/>
  <c r="AX279" i="13"/>
  <c r="AX29" i="13" s="1"/>
  <c r="AX186" i="13"/>
  <c r="AX10" i="13" s="1"/>
  <c r="W279" i="13"/>
  <c r="W29" i="13" s="1"/>
  <c r="AX189" i="13"/>
  <c r="AX251" i="13"/>
  <c r="AX312" i="13"/>
  <c r="AX373" i="13"/>
  <c r="W98" i="13"/>
  <c r="AX66" i="13"/>
  <c r="W373" i="13"/>
  <c r="W67" i="13"/>
  <c r="W278" i="13"/>
  <c r="W13" i="13" s="1"/>
  <c r="W249" i="13"/>
  <c r="W28" i="13" s="1"/>
  <c r="AX217" i="13"/>
  <c r="AX11" i="13" s="1"/>
  <c r="AX370" i="13"/>
  <c r="AX16" i="13" s="1"/>
  <c r="AX188" i="13"/>
  <c r="AX250" i="13"/>
  <c r="AX311" i="13"/>
  <c r="AX372" i="13"/>
  <c r="W96" i="13"/>
  <c r="W23" i="13" s="1"/>
  <c r="W341" i="13"/>
  <c r="AX67" i="13"/>
  <c r="W370" i="13"/>
  <c r="W16" i="13" s="1"/>
  <c r="AX310" i="13"/>
  <c r="AX30" i="13" s="1"/>
  <c r="W248" i="13"/>
  <c r="W12" i="13" s="1"/>
  <c r="AX218" i="13"/>
  <c r="AX27" i="13" s="1"/>
  <c r="W127" i="13"/>
  <c r="W342" i="13"/>
  <c r="AX156" i="13"/>
  <c r="AX9" i="13" s="1"/>
  <c r="AX65" i="13"/>
  <c r="AX22" i="13" s="1"/>
  <c r="W250" i="13"/>
  <c r="W339" i="13"/>
  <c r="W15" i="13" s="1"/>
  <c r="AX157" i="13"/>
  <c r="AX25" i="13" s="1"/>
  <c r="AX98" i="13"/>
  <c r="AX159" i="13"/>
  <c r="AX220" i="13"/>
  <c r="AX281" i="13"/>
  <c r="AX341" i="13"/>
  <c r="AX95" i="13"/>
  <c r="AX7" i="13" s="1"/>
  <c r="AX248" i="13"/>
  <c r="AX12" i="13" s="1"/>
  <c r="AX338" i="13"/>
  <c r="AX15" i="13" s="1"/>
  <c r="AX97" i="13"/>
  <c r="AX340" i="13"/>
  <c r="W280" i="13"/>
  <c r="V128" i="13"/>
  <c r="V37" i="13"/>
  <c r="V21" i="13" s="1"/>
  <c r="V187" i="13"/>
  <c r="V26" i="13" s="1"/>
  <c r="V186" i="13"/>
  <c r="V10" i="13" s="1"/>
  <c r="V188" i="13"/>
  <c r="V278" i="13"/>
  <c r="V13" i="13" s="1"/>
  <c r="V98" i="13"/>
  <c r="V250" i="13"/>
  <c r="V341" i="13"/>
  <c r="V217" i="13"/>
  <c r="V11" i="13" s="1"/>
  <c r="AW64" i="13"/>
  <c r="AW6" i="13" s="1"/>
  <c r="AW373" i="13"/>
  <c r="AW186" i="13"/>
  <c r="AW10" i="13" s="1"/>
  <c r="AW67" i="13"/>
  <c r="AW280" i="13"/>
  <c r="AW158" i="13"/>
  <c r="AW278" i="13"/>
  <c r="AW13" i="13" s="1"/>
  <c r="V125" i="13"/>
  <c r="V8" i="13" s="1"/>
  <c r="AW65" i="13"/>
  <c r="AW22" i="13" s="1"/>
  <c r="V36" i="13"/>
  <c r="V5" i="13" s="1"/>
  <c r="V220" i="13"/>
  <c r="V97" i="13"/>
  <c r="V342" i="13"/>
  <c r="AW159" i="13"/>
  <c r="AW281" i="13"/>
  <c r="AW187" i="13"/>
  <c r="AW26" i="13" s="1"/>
  <c r="V156" i="13"/>
  <c r="V9" i="13" s="1"/>
  <c r="AW126" i="13"/>
  <c r="AW24" i="13" s="1"/>
  <c r="AW371" i="13"/>
  <c r="AW32" i="13" s="1"/>
  <c r="V95" i="13"/>
  <c r="V7" i="13" s="1"/>
  <c r="AW338" i="13"/>
  <c r="AW15" i="13" s="1"/>
  <c r="V219" i="13"/>
  <c r="V38" i="13"/>
  <c r="AW188" i="13"/>
  <c r="AW311" i="13"/>
  <c r="V279" i="13"/>
  <c r="V29" i="13" s="1"/>
  <c r="AW125" i="13"/>
  <c r="AW8" i="13" s="1"/>
  <c r="AW218" i="13"/>
  <c r="AW27" i="13" s="1"/>
  <c r="AW370" i="13"/>
  <c r="AW16" i="13" s="1"/>
  <c r="AW36" i="13"/>
  <c r="AW5" i="13" s="1"/>
  <c r="V311" i="13"/>
  <c r="V39" i="13"/>
  <c r="AW312" i="13"/>
  <c r="V371" i="13"/>
  <c r="V32" i="13" s="1"/>
  <c r="AW95" i="13"/>
  <c r="AW7" i="13" s="1"/>
  <c r="AW309" i="13"/>
  <c r="AW14" i="13" s="1"/>
  <c r="AW37" i="13"/>
  <c r="AW21" i="13" s="1"/>
  <c r="V126" i="13"/>
  <c r="V24" i="13" s="1"/>
  <c r="V248" i="13"/>
  <c r="V12" i="13" s="1"/>
  <c r="V312" i="13"/>
  <c r="AW97" i="13"/>
  <c r="V281" i="13"/>
  <c r="AW219" i="13"/>
  <c r="AW156" i="13"/>
  <c r="AW9" i="13" s="1"/>
  <c r="V157" i="13"/>
  <c r="V25" i="13" s="1"/>
  <c r="V370" i="13"/>
  <c r="V16" i="13" s="1"/>
  <c r="AW98" i="13"/>
  <c r="AW340" i="13"/>
  <c r="AW220" i="13"/>
  <c r="V158" i="13"/>
  <c r="V309" i="13"/>
  <c r="V14" i="13" s="1"/>
  <c r="AW249" i="13"/>
  <c r="AW28" i="13" s="1"/>
  <c r="V249" i="13"/>
  <c r="V28" i="13" s="1"/>
  <c r="AW38" i="13"/>
  <c r="AW127" i="13"/>
  <c r="AW250" i="13"/>
  <c r="AW341" i="13"/>
  <c r="V373" i="13"/>
  <c r="V339" i="13"/>
  <c r="V15" i="13" s="1"/>
  <c r="AW248" i="13"/>
  <c r="AW12" i="13" s="1"/>
  <c r="AV126" i="13"/>
  <c r="AV24" i="13" s="1"/>
  <c r="AV249" i="13"/>
  <c r="AV28" i="13" s="1"/>
  <c r="AV371" i="13"/>
  <c r="AV32" i="13" s="1"/>
  <c r="U157" i="13"/>
  <c r="U25" i="13" s="1"/>
  <c r="AV64" i="13"/>
  <c r="AV6" i="13" s="1"/>
  <c r="U187" i="13"/>
  <c r="U26" i="13" s="1"/>
  <c r="AV279" i="13"/>
  <c r="AV29" i="13" s="1"/>
  <c r="U95" i="13"/>
  <c r="U7" i="13" s="1"/>
  <c r="U248" i="13"/>
  <c r="U12" i="13" s="1"/>
  <c r="U373" i="13"/>
  <c r="AV219" i="13"/>
  <c r="U312" i="13"/>
  <c r="AV128" i="13"/>
  <c r="AV341" i="13"/>
  <c r="AV65" i="13"/>
  <c r="AV22" i="13" s="1"/>
  <c r="U278" i="13"/>
  <c r="U13" i="13" s="1"/>
  <c r="U156" i="13"/>
  <c r="U9" i="13" s="1"/>
  <c r="AV338" i="13"/>
  <c r="AV15" i="13" s="1"/>
  <c r="U372" i="13"/>
  <c r="AV220" i="13"/>
  <c r="AV372" i="13"/>
  <c r="U39" i="13"/>
  <c r="U98" i="13"/>
  <c r="AV278" i="13"/>
  <c r="AV13" i="13" s="1"/>
  <c r="U279" i="13"/>
  <c r="U29" i="13" s="1"/>
  <c r="U217" i="13"/>
  <c r="U11" i="13" s="1"/>
  <c r="AV96" i="13"/>
  <c r="AV23" i="13" s="1"/>
  <c r="U64" i="13"/>
  <c r="U6" i="13" s="1"/>
  <c r="AV217" i="13"/>
  <c r="AV11" i="13" s="1"/>
  <c r="AV373" i="13"/>
  <c r="U38" i="13"/>
  <c r="U97" i="13"/>
  <c r="H371" i="13"/>
  <c r="AV186" i="13"/>
  <c r="AV10" i="13" s="1"/>
  <c r="AV309" i="13"/>
  <c r="AV14" i="13" s="1"/>
  <c r="U309" i="13"/>
  <c r="U14" i="13" s="1"/>
  <c r="U126" i="13"/>
  <c r="U24" i="13" s="1"/>
  <c r="U371" i="13"/>
  <c r="U32" i="13" s="1"/>
  <c r="U188" i="13"/>
  <c r="AV250" i="13"/>
  <c r="AV95" i="13"/>
  <c r="AV7" i="13" s="1"/>
  <c r="AV38" i="13"/>
  <c r="U341" i="13"/>
  <c r="AV158" i="13"/>
  <c r="AV280" i="13"/>
  <c r="U158" i="13"/>
  <c r="AV156" i="13"/>
  <c r="AV9" i="13" s="1"/>
  <c r="AV187" i="13"/>
  <c r="AV26" i="13" s="1"/>
  <c r="AV310" i="13"/>
  <c r="AV30" i="13" s="1"/>
  <c r="U218" i="13"/>
  <c r="U27" i="13" s="1"/>
  <c r="U310" i="13"/>
  <c r="U30" i="13" s="1"/>
  <c r="U189" i="13"/>
  <c r="AV251" i="13"/>
  <c r="U66" i="13"/>
  <c r="AV39" i="13"/>
  <c r="U342" i="13"/>
  <c r="AV159" i="13"/>
  <c r="U128" i="13"/>
  <c r="AV37" i="13"/>
  <c r="AV21" i="13" s="1"/>
  <c r="AV339" i="13"/>
  <c r="AV31" i="13" s="1"/>
  <c r="U67" i="13"/>
  <c r="AV66" i="13"/>
  <c r="AV97" i="13"/>
  <c r="AV188" i="13"/>
  <c r="AV311" i="13"/>
  <c r="U127" i="13"/>
  <c r="U249" i="13"/>
  <c r="U28" i="13" s="1"/>
  <c r="U339" i="13"/>
  <c r="U15" i="13" s="1"/>
  <c r="U280" i="13"/>
  <c r="U251" i="13"/>
  <c r="U220" i="13"/>
  <c r="AV125" i="13"/>
  <c r="AV8" i="13" s="1"/>
  <c r="Z34" i="13"/>
  <c r="U21" i="13"/>
  <c r="BA33" i="13"/>
  <c r="AA33" i="13"/>
  <c r="S371" i="42"/>
  <c r="R371" i="42"/>
  <c r="R371" i="46"/>
  <c r="S371" i="46"/>
  <c r="R371" i="43"/>
  <c r="S371" i="43"/>
  <c r="S371" i="45"/>
  <c r="R371" i="45"/>
  <c r="S371" i="44"/>
  <c r="R371" i="44"/>
  <c r="S371" i="41"/>
  <c r="R371" i="41"/>
  <c r="S371" i="40"/>
  <c r="C17" i="46"/>
  <c r="C16" i="46"/>
  <c r="C21" i="46"/>
  <c r="C16" i="45"/>
  <c r="C21" i="45" s="1"/>
  <c r="C16" i="44"/>
  <c r="C21" i="44" s="1"/>
  <c r="C21" i="43"/>
  <c r="C16" i="42"/>
  <c r="C17" i="42"/>
  <c r="C21" i="42" s="1"/>
  <c r="C17" i="41"/>
  <c r="C16" i="41"/>
  <c r="C18" i="41"/>
  <c r="C21" i="41" s="1"/>
  <c r="R371" i="40"/>
  <c r="S371" i="39"/>
  <c r="C18" i="39"/>
  <c r="R371" i="39"/>
  <c r="C21" i="39"/>
  <c r="BC17" i="13" l="1"/>
  <c r="AB17" i="13"/>
  <c r="AB33" i="13"/>
  <c r="AA17" i="13"/>
  <c r="Z17" i="13"/>
  <c r="AZ33" i="13"/>
  <c r="Y17" i="13"/>
  <c r="Y33" i="13"/>
  <c r="AZ17" i="13"/>
  <c r="AY34" i="13"/>
  <c r="X17" i="13"/>
  <c r="AY17" i="13"/>
  <c r="AY33" i="13"/>
  <c r="X33" i="13"/>
  <c r="AX33" i="13"/>
  <c r="AX34" i="13"/>
  <c r="W33" i="13"/>
  <c r="AX17" i="13"/>
  <c r="W17" i="13"/>
  <c r="W34" i="13"/>
  <c r="AW17" i="13"/>
  <c r="V17" i="13"/>
  <c r="V33" i="13"/>
  <c r="AW34" i="13"/>
  <c r="AV17" i="13"/>
  <c r="AV33" i="13"/>
  <c r="AB34" i="13"/>
  <c r="BC34" i="13"/>
  <c r="BC33" i="13"/>
  <c r="BB33" i="13"/>
  <c r="BB34" i="13"/>
  <c r="AZ34" i="13"/>
  <c r="Y34" i="13"/>
  <c r="X34" i="13"/>
  <c r="AW33" i="13"/>
  <c r="V34" i="13"/>
  <c r="AV34" i="13"/>
  <c r="U33" i="13"/>
  <c r="U34" i="13"/>
  <c r="O369" i="38"/>
  <c r="P369" i="38" s="1"/>
  <c r="M369" i="38"/>
  <c r="O368" i="38"/>
  <c r="P368" i="38" s="1"/>
  <c r="S368" i="38" s="1"/>
  <c r="AH368" i="13" s="1"/>
  <c r="M368" i="38"/>
  <c r="O367" i="38"/>
  <c r="M367" i="38"/>
  <c r="O366" i="38"/>
  <c r="M366" i="38"/>
  <c r="O365" i="38"/>
  <c r="P365" i="38" s="1"/>
  <c r="M365" i="38"/>
  <c r="O364" i="38"/>
  <c r="R364" i="38" s="1"/>
  <c r="G364" i="13" s="1"/>
  <c r="M364" i="38"/>
  <c r="O363" i="38"/>
  <c r="M363" i="38"/>
  <c r="O362" i="38"/>
  <c r="M362" i="38"/>
  <c r="O361" i="38"/>
  <c r="P361" i="38" s="1"/>
  <c r="M361" i="38"/>
  <c r="O360" i="38"/>
  <c r="M360" i="38"/>
  <c r="O359" i="38"/>
  <c r="P359" i="38" s="1"/>
  <c r="M359" i="38"/>
  <c r="I359" i="38"/>
  <c r="I360" i="38" s="1"/>
  <c r="I361" i="38" s="1"/>
  <c r="I362" i="38" s="1"/>
  <c r="I363" i="38" s="1"/>
  <c r="I364" i="38" s="1"/>
  <c r="I365" i="38" s="1"/>
  <c r="I366" i="38" s="1"/>
  <c r="I367" i="38" s="1"/>
  <c r="I368" i="38" s="1"/>
  <c r="I369" i="38" s="1"/>
  <c r="O358" i="38"/>
  <c r="M358" i="38"/>
  <c r="O357" i="38"/>
  <c r="P357" i="38" s="1"/>
  <c r="M357" i="38"/>
  <c r="O356" i="38"/>
  <c r="M356" i="38"/>
  <c r="O355" i="38"/>
  <c r="M355" i="38"/>
  <c r="O354" i="38"/>
  <c r="M354" i="38"/>
  <c r="O353" i="38"/>
  <c r="M353" i="38"/>
  <c r="O352" i="38"/>
  <c r="M352" i="38"/>
  <c r="O351" i="38"/>
  <c r="P351" i="38" s="1"/>
  <c r="M351" i="38"/>
  <c r="O350" i="38"/>
  <c r="M350" i="38"/>
  <c r="O349" i="38"/>
  <c r="P349" i="38" s="1"/>
  <c r="M349" i="38"/>
  <c r="O348" i="38"/>
  <c r="P348" i="38" s="1"/>
  <c r="M348" i="38"/>
  <c r="O347" i="38"/>
  <c r="M347" i="38"/>
  <c r="O346" i="38"/>
  <c r="M346" i="38"/>
  <c r="O345" i="38"/>
  <c r="P345" i="38" s="1"/>
  <c r="M345" i="38"/>
  <c r="O344" i="38"/>
  <c r="P344" i="38" s="1"/>
  <c r="M344" i="38"/>
  <c r="O343" i="38"/>
  <c r="P343" i="38" s="1"/>
  <c r="M343" i="38"/>
  <c r="I343" i="38"/>
  <c r="I344" i="38" s="1"/>
  <c r="I345" i="38" s="1"/>
  <c r="I346" i="38" s="1"/>
  <c r="I347" i="38" s="1"/>
  <c r="I348" i="38" s="1"/>
  <c r="I349" i="38" s="1"/>
  <c r="I350" i="38" s="1"/>
  <c r="I351" i="38" s="1"/>
  <c r="I352" i="38" s="1"/>
  <c r="I353" i="38" s="1"/>
  <c r="I354" i="38" s="1"/>
  <c r="I355" i="38" s="1"/>
  <c r="I356" i="38" s="1"/>
  <c r="I357" i="38" s="1"/>
  <c r="I358" i="38" s="1"/>
  <c r="O342" i="38"/>
  <c r="M342" i="38"/>
  <c r="O341" i="38"/>
  <c r="P341" i="38" s="1"/>
  <c r="M341" i="38"/>
  <c r="O340" i="38"/>
  <c r="P340" i="38" s="1"/>
  <c r="M340" i="38"/>
  <c r="I340" i="38"/>
  <c r="I341" i="38" s="1"/>
  <c r="I342" i="38" s="1"/>
  <c r="O339" i="38"/>
  <c r="M339" i="38"/>
  <c r="O338" i="38"/>
  <c r="P338" i="38" s="1"/>
  <c r="M338" i="38"/>
  <c r="O337" i="38"/>
  <c r="P337" i="38" s="1"/>
  <c r="M337" i="38"/>
  <c r="O336" i="38"/>
  <c r="P336" i="38" s="1"/>
  <c r="M336" i="38"/>
  <c r="O335" i="38"/>
  <c r="M335" i="38"/>
  <c r="O334" i="38"/>
  <c r="P334" i="38" s="1"/>
  <c r="M334" i="38"/>
  <c r="O333" i="38"/>
  <c r="P333" i="38" s="1"/>
  <c r="M333" i="38"/>
  <c r="O332" i="38"/>
  <c r="M332" i="38"/>
  <c r="O331" i="38"/>
  <c r="M331" i="38"/>
  <c r="O330" i="38"/>
  <c r="P330" i="38" s="1"/>
  <c r="M330" i="38"/>
  <c r="O329" i="38"/>
  <c r="M329" i="38"/>
  <c r="O328" i="38"/>
  <c r="M328" i="38"/>
  <c r="O327" i="38"/>
  <c r="M327" i="38"/>
  <c r="O326" i="38"/>
  <c r="M326" i="38"/>
  <c r="O325" i="38"/>
  <c r="M325" i="38"/>
  <c r="O324" i="38"/>
  <c r="M324" i="38"/>
  <c r="O323" i="38"/>
  <c r="M323" i="38"/>
  <c r="O322" i="38"/>
  <c r="P322" i="38" s="1"/>
  <c r="M322" i="38"/>
  <c r="O321" i="38"/>
  <c r="P321" i="38" s="1"/>
  <c r="M321" i="38"/>
  <c r="O320" i="38"/>
  <c r="M320" i="38"/>
  <c r="O319" i="38"/>
  <c r="M319" i="38"/>
  <c r="O318" i="38"/>
  <c r="P318" i="38" s="1"/>
  <c r="M318" i="38"/>
  <c r="O317" i="38"/>
  <c r="M317" i="38"/>
  <c r="O316" i="38"/>
  <c r="M316" i="38"/>
  <c r="O315" i="38"/>
  <c r="M315" i="38"/>
  <c r="O314" i="38"/>
  <c r="P314" i="38" s="1"/>
  <c r="M314" i="38"/>
  <c r="O313" i="38"/>
  <c r="M313" i="38"/>
  <c r="O312" i="38"/>
  <c r="P312" i="38" s="1"/>
  <c r="M312" i="38"/>
  <c r="O311" i="38"/>
  <c r="M311" i="38"/>
  <c r="O310" i="38"/>
  <c r="M310" i="38"/>
  <c r="I310" i="38"/>
  <c r="I311" i="38" s="1"/>
  <c r="I312" i="38" s="1"/>
  <c r="I313" i="38" s="1"/>
  <c r="I314" i="38" s="1"/>
  <c r="I315" i="38" s="1"/>
  <c r="I316" i="38" s="1"/>
  <c r="I317" i="38" s="1"/>
  <c r="I318" i="38" s="1"/>
  <c r="I319" i="38" s="1"/>
  <c r="I320" i="38" s="1"/>
  <c r="I321" i="38" s="1"/>
  <c r="I322" i="38" s="1"/>
  <c r="I323" i="38" s="1"/>
  <c r="I324" i="38" s="1"/>
  <c r="I325" i="38" s="1"/>
  <c r="I326" i="38" s="1"/>
  <c r="I327" i="38" s="1"/>
  <c r="I328" i="38" s="1"/>
  <c r="I329" i="38" s="1"/>
  <c r="I330" i="38" s="1"/>
  <c r="I331" i="38" s="1"/>
  <c r="I332" i="38" s="1"/>
  <c r="I333" i="38" s="1"/>
  <c r="I334" i="38" s="1"/>
  <c r="I335" i="38" s="1"/>
  <c r="I336" i="38" s="1"/>
  <c r="I337" i="38" s="1"/>
  <c r="I338" i="38" s="1"/>
  <c r="O309" i="38"/>
  <c r="M309" i="38"/>
  <c r="O308" i="38"/>
  <c r="M308" i="38"/>
  <c r="O307" i="38"/>
  <c r="M307" i="38"/>
  <c r="O306" i="38"/>
  <c r="M306" i="38"/>
  <c r="O305" i="38"/>
  <c r="M305" i="38"/>
  <c r="O304" i="38"/>
  <c r="M304" i="38"/>
  <c r="O303" i="38"/>
  <c r="P303" i="38" s="1"/>
  <c r="M303" i="38"/>
  <c r="O302" i="38"/>
  <c r="P302" i="38" s="1"/>
  <c r="M302" i="38"/>
  <c r="O301" i="38"/>
  <c r="M301" i="38"/>
  <c r="O300" i="38"/>
  <c r="M300" i="38"/>
  <c r="O299" i="38"/>
  <c r="P299" i="38" s="1"/>
  <c r="M299" i="38"/>
  <c r="O298" i="38"/>
  <c r="P298" i="38" s="1"/>
  <c r="S298" i="38" s="1"/>
  <c r="AH298" i="13" s="1"/>
  <c r="M298" i="38"/>
  <c r="O297" i="38"/>
  <c r="P297" i="38" s="1"/>
  <c r="S297" i="38" s="1"/>
  <c r="AH297" i="13" s="1"/>
  <c r="M297" i="38"/>
  <c r="O296" i="38"/>
  <c r="M296" i="38"/>
  <c r="O295" i="38"/>
  <c r="P295" i="38" s="1"/>
  <c r="M295" i="38"/>
  <c r="O294" i="38"/>
  <c r="P294" i="38" s="1"/>
  <c r="M294" i="38"/>
  <c r="O293" i="38"/>
  <c r="R293" i="38" s="1"/>
  <c r="G293" i="13" s="1"/>
  <c r="M293" i="38"/>
  <c r="O292" i="38"/>
  <c r="M292" i="38"/>
  <c r="O291" i="38"/>
  <c r="M291" i="38"/>
  <c r="O290" i="38"/>
  <c r="P290" i="38" s="1"/>
  <c r="M290" i="38"/>
  <c r="O289" i="38"/>
  <c r="M289" i="38"/>
  <c r="O288" i="38"/>
  <c r="P288" i="38" s="1"/>
  <c r="M288" i="38"/>
  <c r="O287" i="38"/>
  <c r="M287" i="38"/>
  <c r="O286" i="38"/>
  <c r="R286" i="38" s="1"/>
  <c r="G286" i="13" s="1"/>
  <c r="M286" i="38"/>
  <c r="O285" i="38"/>
  <c r="M285" i="38"/>
  <c r="O284" i="38"/>
  <c r="P284" i="38" s="1"/>
  <c r="M284" i="38"/>
  <c r="O283" i="38"/>
  <c r="P283" i="38" s="1"/>
  <c r="M283" i="38"/>
  <c r="O282" i="38"/>
  <c r="P282" i="38" s="1"/>
  <c r="S282" i="38" s="1"/>
  <c r="AH282" i="13" s="1"/>
  <c r="M282" i="38"/>
  <c r="I282" i="38"/>
  <c r="I283" i="38" s="1"/>
  <c r="I284" i="38" s="1"/>
  <c r="I285" i="38" s="1"/>
  <c r="I286" i="38" s="1"/>
  <c r="I287" i="38" s="1"/>
  <c r="I288" i="38" s="1"/>
  <c r="I289" i="38" s="1"/>
  <c r="I290" i="38" s="1"/>
  <c r="I291" i="38" s="1"/>
  <c r="I292" i="38" s="1"/>
  <c r="I293" i="38" s="1"/>
  <c r="I294" i="38" s="1"/>
  <c r="I295" i="38" s="1"/>
  <c r="I296" i="38" s="1"/>
  <c r="I297" i="38" s="1"/>
  <c r="I298" i="38" s="1"/>
  <c r="I299" i="38" s="1"/>
  <c r="I300" i="38" s="1"/>
  <c r="I301" i="38" s="1"/>
  <c r="I302" i="38" s="1"/>
  <c r="I303" i="38" s="1"/>
  <c r="I304" i="38" s="1"/>
  <c r="I305" i="38" s="1"/>
  <c r="I306" i="38" s="1"/>
  <c r="I307" i="38" s="1"/>
  <c r="I308" i="38" s="1"/>
  <c r="O281" i="38"/>
  <c r="M281" i="38"/>
  <c r="I281" i="38"/>
  <c r="O280" i="38"/>
  <c r="P280" i="38" s="1"/>
  <c r="S280" i="38" s="1"/>
  <c r="AH280" i="13" s="1"/>
  <c r="M280" i="38"/>
  <c r="I280" i="38"/>
  <c r="O279" i="38"/>
  <c r="P279" i="38" s="1"/>
  <c r="M279" i="38"/>
  <c r="I279" i="38"/>
  <c r="O278" i="38"/>
  <c r="P278" i="38" s="1"/>
  <c r="M278" i="38"/>
  <c r="O277" i="38"/>
  <c r="M277" i="38"/>
  <c r="O276" i="38"/>
  <c r="P276" i="38" s="1"/>
  <c r="M276" i="38"/>
  <c r="O275" i="38"/>
  <c r="P275" i="38" s="1"/>
  <c r="M275" i="38"/>
  <c r="O274" i="38"/>
  <c r="M274" i="38"/>
  <c r="O273" i="38"/>
  <c r="R273" i="38" s="1"/>
  <c r="G273" i="13" s="1"/>
  <c r="M273" i="38"/>
  <c r="O272" i="38"/>
  <c r="P272" i="38" s="1"/>
  <c r="S272" i="38" s="1"/>
  <c r="AH272" i="13" s="1"/>
  <c r="M272" i="38"/>
  <c r="O271" i="38"/>
  <c r="P271" i="38" s="1"/>
  <c r="M271" i="38"/>
  <c r="O270" i="38"/>
  <c r="M270" i="38"/>
  <c r="O269" i="38"/>
  <c r="M269" i="38"/>
  <c r="O268" i="38"/>
  <c r="P268" i="38" s="1"/>
  <c r="M268" i="38"/>
  <c r="O267" i="38"/>
  <c r="P267" i="38" s="1"/>
  <c r="M267" i="38"/>
  <c r="O266" i="38"/>
  <c r="P266" i="38" s="1"/>
  <c r="M266" i="38"/>
  <c r="O265" i="38"/>
  <c r="P265" i="38" s="1"/>
  <c r="M265" i="38"/>
  <c r="O264" i="38"/>
  <c r="M264" i="38"/>
  <c r="O263" i="38"/>
  <c r="M263" i="38"/>
  <c r="O262" i="38"/>
  <c r="M262" i="38"/>
  <c r="O261" i="38"/>
  <c r="R261" i="38" s="1"/>
  <c r="G261" i="13" s="1"/>
  <c r="M261" i="38"/>
  <c r="O260" i="38"/>
  <c r="P260" i="38" s="1"/>
  <c r="M260" i="38"/>
  <c r="O259" i="38"/>
  <c r="P259" i="38" s="1"/>
  <c r="M259" i="38"/>
  <c r="O258" i="38"/>
  <c r="P258" i="38" s="1"/>
  <c r="M258" i="38"/>
  <c r="O257" i="38"/>
  <c r="M257" i="38"/>
  <c r="O256" i="38"/>
  <c r="P256" i="38" s="1"/>
  <c r="M256" i="38"/>
  <c r="O255" i="38"/>
  <c r="P255" i="38" s="1"/>
  <c r="M255" i="38"/>
  <c r="O254" i="38"/>
  <c r="M254" i="38"/>
  <c r="O253" i="38"/>
  <c r="M253" i="38"/>
  <c r="O252" i="38"/>
  <c r="M252" i="38"/>
  <c r="O251" i="38"/>
  <c r="P251" i="38" s="1"/>
  <c r="M251" i="38"/>
  <c r="O250" i="38"/>
  <c r="M250" i="38"/>
  <c r="I250" i="38"/>
  <c r="I251" i="38" s="1"/>
  <c r="I252" i="38" s="1"/>
  <c r="I253" i="38" s="1"/>
  <c r="I254" i="38" s="1"/>
  <c r="I255" i="38" s="1"/>
  <c r="I256" i="38" s="1"/>
  <c r="I257" i="38" s="1"/>
  <c r="I258" i="38" s="1"/>
  <c r="I259" i="38" s="1"/>
  <c r="I260" i="38" s="1"/>
  <c r="I261" i="38" s="1"/>
  <c r="I262" i="38" s="1"/>
  <c r="I263" i="38" s="1"/>
  <c r="I264" i="38" s="1"/>
  <c r="I265" i="38" s="1"/>
  <c r="I266" i="38" s="1"/>
  <c r="I267" i="38" s="1"/>
  <c r="I268" i="38" s="1"/>
  <c r="I269" i="38" s="1"/>
  <c r="I270" i="38" s="1"/>
  <c r="I271" i="38" s="1"/>
  <c r="I272" i="38" s="1"/>
  <c r="I273" i="38" s="1"/>
  <c r="I274" i="38" s="1"/>
  <c r="I275" i="38" s="1"/>
  <c r="I276" i="38" s="1"/>
  <c r="I277" i="38" s="1"/>
  <c r="O249" i="38"/>
  <c r="P249" i="38" s="1"/>
  <c r="M249" i="38"/>
  <c r="I249" i="38"/>
  <c r="O248" i="38"/>
  <c r="M248" i="38"/>
  <c r="O247" i="38"/>
  <c r="P247" i="38" s="1"/>
  <c r="M247" i="38"/>
  <c r="O246" i="38"/>
  <c r="P246" i="38" s="1"/>
  <c r="M246" i="38"/>
  <c r="O245" i="38"/>
  <c r="M245" i="38"/>
  <c r="O244" i="38"/>
  <c r="M244" i="38"/>
  <c r="O243" i="38"/>
  <c r="P243" i="38" s="1"/>
  <c r="M243" i="38"/>
  <c r="O242" i="38"/>
  <c r="P242" i="38" s="1"/>
  <c r="S242" i="38" s="1"/>
  <c r="AH242" i="13" s="1"/>
  <c r="M242" i="38"/>
  <c r="O241" i="38"/>
  <c r="P241" i="38" s="1"/>
  <c r="S241" i="38" s="1"/>
  <c r="AH241" i="13" s="1"/>
  <c r="M241" i="38"/>
  <c r="O240" i="38"/>
  <c r="P240" i="38" s="1"/>
  <c r="S240" i="38" s="1"/>
  <c r="AH240" i="13" s="1"/>
  <c r="M240" i="38"/>
  <c r="O239" i="38"/>
  <c r="M239" i="38"/>
  <c r="O238" i="38"/>
  <c r="P238" i="38" s="1"/>
  <c r="M238" i="38"/>
  <c r="O237" i="38"/>
  <c r="P237" i="38" s="1"/>
  <c r="M237" i="38"/>
  <c r="O236" i="38"/>
  <c r="P236" i="38" s="1"/>
  <c r="M236" i="38"/>
  <c r="O235" i="38"/>
  <c r="P235" i="38" s="1"/>
  <c r="M235" i="38"/>
  <c r="O234" i="38"/>
  <c r="M234" i="38"/>
  <c r="O233" i="38"/>
  <c r="P233" i="38" s="1"/>
  <c r="M233" i="38"/>
  <c r="O232" i="38"/>
  <c r="P232" i="38" s="1"/>
  <c r="M232" i="38"/>
  <c r="O231" i="38"/>
  <c r="R231" i="38" s="1"/>
  <c r="G231" i="13" s="1"/>
  <c r="M231" i="38"/>
  <c r="O230" i="38"/>
  <c r="P230" i="38" s="1"/>
  <c r="M230" i="38"/>
  <c r="O229" i="38"/>
  <c r="M229" i="38"/>
  <c r="O228" i="38"/>
  <c r="R228" i="38" s="1"/>
  <c r="G228" i="13" s="1"/>
  <c r="M228" i="38"/>
  <c r="O227" i="38"/>
  <c r="M227" i="38"/>
  <c r="O226" i="38"/>
  <c r="M226" i="38"/>
  <c r="O225" i="38"/>
  <c r="P225" i="38" s="1"/>
  <c r="M225" i="38"/>
  <c r="O224" i="38"/>
  <c r="P224" i="38" s="1"/>
  <c r="M224" i="38"/>
  <c r="O223" i="38"/>
  <c r="R223" i="38" s="1"/>
  <c r="G223" i="13" s="1"/>
  <c r="M223" i="38"/>
  <c r="O222" i="38"/>
  <c r="P222" i="38" s="1"/>
  <c r="M222" i="38"/>
  <c r="O221" i="38"/>
  <c r="M221" i="38"/>
  <c r="O220" i="38"/>
  <c r="P220" i="38" s="1"/>
  <c r="M220" i="38"/>
  <c r="O219" i="38"/>
  <c r="M219" i="38"/>
  <c r="O218" i="38"/>
  <c r="M218" i="38"/>
  <c r="I218" i="38"/>
  <c r="I219" i="38" s="1"/>
  <c r="I220" i="38" s="1"/>
  <c r="I221" i="38" s="1"/>
  <c r="I222" i="38" s="1"/>
  <c r="I223" i="38" s="1"/>
  <c r="I224" i="38" s="1"/>
  <c r="I225" i="38" s="1"/>
  <c r="I226" i="38" s="1"/>
  <c r="I227" i="38" s="1"/>
  <c r="I228" i="38" s="1"/>
  <c r="I229" i="38" s="1"/>
  <c r="I230" i="38" s="1"/>
  <c r="I231" i="38" s="1"/>
  <c r="I232" i="38" s="1"/>
  <c r="I233" i="38" s="1"/>
  <c r="I234" i="38" s="1"/>
  <c r="I235" i="38" s="1"/>
  <c r="I236" i="38" s="1"/>
  <c r="I237" i="38" s="1"/>
  <c r="I238" i="38" s="1"/>
  <c r="I239" i="38" s="1"/>
  <c r="I240" i="38" s="1"/>
  <c r="I241" i="38" s="1"/>
  <c r="I242" i="38" s="1"/>
  <c r="I243" i="38" s="1"/>
  <c r="I244" i="38" s="1"/>
  <c r="I245" i="38" s="1"/>
  <c r="I246" i="38" s="1"/>
  <c r="I247" i="38" s="1"/>
  <c r="O217" i="38"/>
  <c r="P217" i="38" s="1"/>
  <c r="M217" i="38"/>
  <c r="O216" i="38"/>
  <c r="P216" i="38" s="1"/>
  <c r="M216" i="38"/>
  <c r="O215" i="38"/>
  <c r="M215" i="38"/>
  <c r="O214" i="38"/>
  <c r="P214" i="38" s="1"/>
  <c r="M214" i="38"/>
  <c r="O213" i="38"/>
  <c r="P213" i="38" s="1"/>
  <c r="M213" i="38"/>
  <c r="O212" i="38"/>
  <c r="M212" i="38"/>
  <c r="O211" i="38"/>
  <c r="P211" i="38" s="1"/>
  <c r="M211" i="38"/>
  <c r="O210" i="38"/>
  <c r="M210" i="38"/>
  <c r="O209" i="38"/>
  <c r="P209" i="38" s="1"/>
  <c r="M209" i="38"/>
  <c r="O208" i="38"/>
  <c r="M208" i="38"/>
  <c r="O207" i="38"/>
  <c r="M207" i="38"/>
  <c r="O206" i="38"/>
  <c r="M206" i="38"/>
  <c r="O205" i="38"/>
  <c r="P205" i="38" s="1"/>
  <c r="M205" i="38"/>
  <c r="O204" i="38"/>
  <c r="P204" i="38" s="1"/>
  <c r="M204" i="38"/>
  <c r="O203" i="38"/>
  <c r="P203" i="38" s="1"/>
  <c r="M203" i="38"/>
  <c r="O202" i="38"/>
  <c r="M202" i="38"/>
  <c r="O201" i="38"/>
  <c r="P201" i="38" s="1"/>
  <c r="M201" i="38"/>
  <c r="O200" i="38"/>
  <c r="M200" i="38"/>
  <c r="O199" i="38"/>
  <c r="M199" i="38"/>
  <c r="O198" i="38"/>
  <c r="P198" i="38" s="1"/>
  <c r="M198" i="38"/>
  <c r="O197" i="38"/>
  <c r="P197" i="38" s="1"/>
  <c r="M197" i="38"/>
  <c r="O196" i="38"/>
  <c r="M196" i="38"/>
  <c r="O195" i="38"/>
  <c r="P195" i="38" s="1"/>
  <c r="M195" i="38"/>
  <c r="O194" i="38"/>
  <c r="M194" i="38"/>
  <c r="O193" i="38"/>
  <c r="M193" i="38"/>
  <c r="O192" i="38"/>
  <c r="P192" i="38" s="1"/>
  <c r="M192" i="38"/>
  <c r="O191" i="38"/>
  <c r="P191" i="38" s="1"/>
  <c r="M191" i="38"/>
  <c r="O190" i="38"/>
  <c r="P190" i="38" s="1"/>
  <c r="M190" i="38"/>
  <c r="O189" i="38"/>
  <c r="P189" i="38" s="1"/>
  <c r="M189" i="38"/>
  <c r="O188" i="38"/>
  <c r="P188" i="38" s="1"/>
  <c r="M188" i="38"/>
  <c r="O187" i="38"/>
  <c r="M187" i="38"/>
  <c r="I187" i="38"/>
  <c r="I188" i="38" s="1"/>
  <c r="I189" i="38" s="1"/>
  <c r="I190" i="38" s="1"/>
  <c r="I191" i="38" s="1"/>
  <c r="I192" i="38" s="1"/>
  <c r="I193" i="38" s="1"/>
  <c r="I194" i="38" s="1"/>
  <c r="I195" i="38" s="1"/>
  <c r="I196" i="38" s="1"/>
  <c r="I197" i="38" s="1"/>
  <c r="I198" i="38" s="1"/>
  <c r="I199" i="38" s="1"/>
  <c r="I200" i="38" s="1"/>
  <c r="I201" i="38" s="1"/>
  <c r="I202" i="38" s="1"/>
  <c r="I203" i="38" s="1"/>
  <c r="I204" i="38" s="1"/>
  <c r="I205" i="38" s="1"/>
  <c r="I206" i="38" s="1"/>
  <c r="I207" i="38" s="1"/>
  <c r="I208" i="38" s="1"/>
  <c r="I209" i="38" s="1"/>
  <c r="I210" i="38" s="1"/>
  <c r="I211" i="38" s="1"/>
  <c r="I212" i="38" s="1"/>
  <c r="I213" i="38" s="1"/>
  <c r="I214" i="38" s="1"/>
  <c r="I215" i="38" s="1"/>
  <c r="I216" i="38" s="1"/>
  <c r="O186" i="38"/>
  <c r="M186" i="38"/>
  <c r="O185" i="38"/>
  <c r="P185" i="38" s="1"/>
  <c r="M185" i="38"/>
  <c r="O184" i="38"/>
  <c r="M184" i="38"/>
  <c r="O183" i="38"/>
  <c r="M183" i="38"/>
  <c r="O182" i="38"/>
  <c r="P182" i="38" s="1"/>
  <c r="M182" i="38"/>
  <c r="O181" i="38"/>
  <c r="R181" i="38" s="1"/>
  <c r="G181" i="13" s="1"/>
  <c r="M181" i="38"/>
  <c r="O180" i="38"/>
  <c r="M180" i="38"/>
  <c r="O179" i="38"/>
  <c r="M179" i="38"/>
  <c r="O178" i="38"/>
  <c r="M178" i="38"/>
  <c r="O177" i="38"/>
  <c r="P177" i="38" s="1"/>
  <c r="M177" i="38"/>
  <c r="O176" i="38"/>
  <c r="M176" i="38"/>
  <c r="O175" i="38"/>
  <c r="P175" i="38" s="1"/>
  <c r="M175" i="38"/>
  <c r="O174" i="38"/>
  <c r="P174" i="38" s="1"/>
  <c r="M174" i="38"/>
  <c r="O173" i="38"/>
  <c r="M173" i="38"/>
  <c r="O172" i="38"/>
  <c r="P172" i="38" s="1"/>
  <c r="M172" i="38"/>
  <c r="O171" i="38"/>
  <c r="M171" i="38"/>
  <c r="O170" i="38"/>
  <c r="M170" i="38"/>
  <c r="O169" i="38"/>
  <c r="M169" i="38"/>
  <c r="O168" i="38"/>
  <c r="M168" i="38"/>
  <c r="O167" i="38"/>
  <c r="M167" i="38"/>
  <c r="O166" i="38"/>
  <c r="P166" i="38" s="1"/>
  <c r="S166" i="38" s="1"/>
  <c r="AH166" i="13" s="1"/>
  <c r="M166" i="38"/>
  <c r="O165" i="38"/>
  <c r="R165" i="38" s="1"/>
  <c r="G165" i="13" s="1"/>
  <c r="M165" i="38"/>
  <c r="O164" i="38"/>
  <c r="M164" i="38"/>
  <c r="O163" i="38"/>
  <c r="M163" i="38"/>
  <c r="O162" i="38"/>
  <c r="M162" i="38"/>
  <c r="O161" i="38"/>
  <c r="M161" i="38"/>
  <c r="O160" i="38"/>
  <c r="M160" i="38"/>
  <c r="I160" i="38"/>
  <c r="I161" i="38" s="1"/>
  <c r="I162" i="38" s="1"/>
  <c r="I163" i="38" s="1"/>
  <c r="I164" i="38" s="1"/>
  <c r="I165" i="38" s="1"/>
  <c r="I166" i="38" s="1"/>
  <c r="I167" i="38" s="1"/>
  <c r="I168" i="38" s="1"/>
  <c r="I169" i="38" s="1"/>
  <c r="I170" i="38" s="1"/>
  <c r="I171" i="38" s="1"/>
  <c r="I172" i="38" s="1"/>
  <c r="I173" i="38" s="1"/>
  <c r="I174" i="38" s="1"/>
  <c r="I175" i="38" s="1"/>
  <c r="I176" i="38" s="1"/>
  <c r="I177" i="38" s="1"/>
  <c r="I178" i="38" s="1"/>
  <c r="I179" i="38" s="1"/>
  <c r="I180" i="38" s="1"/>
  <c r="I181" i="38" s="1"/>
  <c r="I182" i="38" s="1"/>
  <c r="I183" i="38" s="1"/>
  <c r="I184" i="38" s="1"/>
  <c r="I185" i="38" s="1"/>
  <c r="O159" i="38"/>
  <c r="M159" i="38"/>
  <c r="O158" i="38"/>
  <c r="P158" i="38" s="1"/>
  <c r="M158" i="38"/>
  <c r="O157" i="38"/>
  <c r="M157" i="38"/>
  <c r="I157" i="38"/>
  <c r="I158" i="38" s="1"/>
  <c r="I159" i="38" s="1"/>
  <c r="O156" i="38"/>
  <c r="M156" i="38"/>
  <c r="O155" i="38"/>
  <c r="P155" i="38" s="1"/>
  <c r="M155" i="38"/>
  <c r="O154" i="38"/>
  <c r="P154" i="38" s="1"/>
  <c r="S154" i="38" s="1"/>
  <c r="AH154" i="13" s="1"/>
  <c r="M154" i="38"/>
  <c r="O153" i="38"/>
  <c r="M153" i="38"/>
  <c r="O152" i="38"/>
  <c r="M152" i="38"/>
  <c r="O151" i="38"/>
  <c r="P151" i="38" s="1"/>
  <c r="S151" i="38" s="1"/>
  <c r="AH151" i="13" s="1"/>
  <c r="M151" i="38"/>
  <c r="O150" i="38"/>
  <c r="R150" i="38" s="1"/>
  <c r="G150" i="13" s="1"/>
  <c r="M150" i="38"/>
  <c r="O149" i="38"/>
  <c r="M149" i="38"/>
  <c r="O148" i="38"/>
  <c r="M148" i="38"/>
  <c r="O147" i="38"/>
  <c r="P147" i="38" s="1"/>
  <c r="M147" i="38"/>
  <c r="O146" i="38"/>
  <c r="M146" i="38"/>
  <c r="O145" i="38"/>
  <c r="P145" i="38" s="1"/>
  <c r="M145" i="38"/>
  <c r="O144" i="38"/>
  <c r="M144" i="38"/>
  <c r="R143" i="38"/>
  <c r="G143" i="13" s="1"/>
  <c r="O143" i="38"/>
  <c r="P143" i="38" s="1"/>
  <c r="M143" i="38"/>
  <c r="O142" i="38"/>
  <c r="M142" i="38"/>
  <c r="O141" i="38"/>
  <c r="M141" i="38"/>
  <c r="O140" i="38"/>
  <c r="M140" i="38"/>
  <c r="O139" i="38"/>
  <c r="P139" i="38" s="1"/>
  <c r="M139" i="38"/>
  <c r="R139" i="38" s="1"/>
  <c r="G139" i="13" s="1"/>
  <c r="O138" i="38"/>
  <c r="M138" i="38"/>
  <c r="O137" i="38"/>
  <c r="R137" i="38" s="1"/>
  <c r="G137" i="13" s="1"/>
  <c r="M137" i="38"/>
  <c r="O136" i="38"/>
  <c r="M136" i="38"/>
  <c r="O135" i="38"/>
  <c r="M135" i="38"/>
  <c r="O134" i="38"/>
  <c r="M134" i="38"/>
  <c r="O133" i="38"/>
  <c r="R133" i="38" s="1"/>
  <c r="G133" i="13" s="1"/>
  <c r="M133" i="38"/>
  <c r="O132" i="38"/>
  <c r="M132" i="38"/>
  <c r="O131" i="38"/>
  <c r="P131" i="38" s="1"/>
  <c r="M131" i="38"/>
  <c r="O130" i="38"/>
  <c r="M130" i="38"/>
  <c r="O129" i="38"/>
  <c r="M129" i="38"/>
  <c r="I129" i="38"/>
  <c r="I130" i="38" s="1"/>
  <c r="I131" i="38" s="1"/>
  <c r="I132" i="38" s="1"/>
  <c r="I133" i="38" s="1"/>
  <c r="I134" i="38" s="1"/>
  <c r="I135" i="38" s="1"/>
  <c r="I136" i="38" s="1"/>
  <c r="I137" i="38" s="1"/>
  <c r="I138" i="38" s="1"/>
  <c r="I139" i="38" s="1"/>
  <c r="I140" i="38" s="1"/>
  <c r="I141" i="38" s="1"/>
  <c r="I142" i="38" s="1"/>
  <c r="I143" i="38" s="1"/>
  <c r="I144" i="38" s="1"/>
  <c r="I145" i="38" s="1"/>
  <c r="I146" i="38" s="1"/>
  <c r="I147" i="38" s="1"/>
  <c r="I148" i="38" s="1"/>
  <c r="I149" i="38" s="1"/>
  <c r="I150" i="38" s="1"/>
  <c r="I151" i="38" s="1"/>
  <c r="I152" i="38" s="1"/>
  <c r="I153" i="38" s="1"/>
  <c r="I154" i="38" s="1"/>
  <c r="I155" i="38" s="1"/>
  <c r="O128" i="38"/>
  <c r="M128" i="38"/>
  <c r="O127" i="38"/>
  <c r="M127" i="38"/>
  <c r="O126" i="38"/>
  <c r="P126" i="38" s="1"/>
  <c r="M126" i="38"/>
  <c r="I126" i="38"/>
  <c r="I127" i="38" s="1"/>
  <c r="I128" i="38" s="1"/>
  <c r="O125" i="38"/>
  <c r="M125" i="38"/>
  <c r="O124" i="38"/>
  <c r="P124" i="38" s="1"/>
  <c r="M124" i="38"/>
  <c r="O123" i="38"/>
  <c r="P123" i="38" s="1"/>
  <c r="M123" i="38"/>
  <c r="O122" i="38"/>
  <c r="M122" i="38"/>
  <c r="O121" i="38"/>
  <c r="M121" i="38"/>
  <c r="O120" i="38"/>
  <c r="P120" i="38" s="1"/>
  <c r="M120" i="38"/>
  <c r="O119" i="38"/>
  <c r="M119" i="38"/>
  <c r="O118" i="38"/>
  <c r="M118" i="38"/>
  <c r="O117" i="38"/>
  <c r="M117" i="38"/>
  <c r="O116" i="38"/>
  <c r="P116" i="38" s="1"/>
  <c r="M116" i="38"/>
  <c r="O115" i="38"/>
  <c r="P115" i="38" s="1"/>
  <c r="M115" i="38"/>
  <c r="O114" i="38"/>
  <c r="P114" i="38" s="1"/>
  <c r="M114" i="38"/>
  <c r="O113" i="38"/>
  <c r="M113" i="38"/>
  <c r="O112" i="38"/>
  <c r="P112" i="38" s="1"/>
  <c r="M112" i="38"/>
  <c r="O111" i="38"/>
  <c r="P111" i="38" s="1"/>
  <c r="M111" i="38"/>
  <c r="O110" i="38"/>
  <c r="M110" i="38"/>
  <c r="O109" i="38"/>
  <c r="M109" i="38"/>
  <c r="O108" i="38"/>
  <c r="P108" i="38" s="1"/>
  <c r="M108" i="38"/>
  <c r="O107" i="38"/>
  <c r="M107" i="38"/>
  <c r="O106" i="38"/>
  <c r="R106" i="38" s="1"/>
  <c r="G106" i="13" s="1"/>
  <c r="M106" i="38"/>
  <c r="O105" i="38"/>
  <c r="M105" i="38"/>
  <c r="O104" i="38"/>
  <c r="P104" i="38" s="1"/>
  <c r="M104" i="38"/>
  <c r="O103" i="38"/>
  <c r="P103" i="38" s="1"/>
  <c r="M103" i="38"/>
  <c r="O102" i="38"/>
  <c r="R102" i="38" s="1"/>
  <c r="G102" i="13" s="1"/>
  <c r="M102" i="38"/>
  <c r="O101" i="38"/>
  <c r="M101" i="38"/>
  <c r="O100" i="38"/>
  <c r="P100" i="38" s="1"/>
  <c r="M100" i="38"/>
  <c r="O99" i="38"/>
  <c r="M99" i="38"/>
  <c r="O98" i="38"/>
  <c r="M98" i="38"/>
  <c r="I98" i="38"/>
  <c r="I99" i="38" s="1"/>
  <c r="I100" i="38" s="1"/>
  <c r="I101" i="38" s="1"/>
  <c r="I102" i="38" s="1"/>
  <c r="I103" i="38" s="1"/>
  <c r="I104" i="38" s="1"/>
  <c r="I105" i="38" s="1"/>
  <c r="I106" i="38" s="1"/>
  <c r="I107" i="38" s="1"/>
  <c r="I108" i="38" s="1"/>
  <c r="I109" i="38" s="1"/>
  <c r="I110" i="38" s="1"/>
  <c r="I111" i="38" s="1"/>
  <c r="I112" i="38" s="1"/>
  <c r="I113" i="38" s="1"/>
  <c r="I114" i="38" s="1"/>
  <c r="I115" i="38" s="1"/>
  <c r="I116" i="38" s="1"/>
  <c r="I117" i="38" s="1"/>
  <c r="I118" i="38" s="1"/>
  <c r="I119" i="38" s="1"/>
  <c r="I120" i="38" s="1"/>
  <c r="I121" i="38" s="1"/>
  <c r="I122" i="38" s="1"/>
  <c r="I123" i="38" s="1"/>
  <c r="I124" i="38" s="1"/>
  <c r="O97" i="38"/>
  <c r="M97" i="38"/>
  <c r="I97" i="38"/>
  <c r="O96" i="38"/>
  <c r="P96" i="38" s="1"/>
  <c r="M96" i="38"/>
  <c r="I96" i="38"/>
  <c r="O95" i="38"/>
  <c r="P95" i="38" s="1"/>
  <c r="M95" i="38"/>
  <c r="O94" i="38"/>
  <c r="M94" i="38"/>
  <c r="O93" i="38"/>
  <c r="P93" i="38" s="1"/>
  <c r="M93" i="38"/>
  <c r="O92" i="38"/>
  <c r="M92" i="38"/>
  <c r="O91" i="38"/>
  <c r="M91" i="38"/>
  <c r="O90" i="38"/>
  <c r="M90" i="38"/>
  <c r="O89" i="38"/>
  <c r="P89" i="38" s="1"/>
  <c r="M89" i="38"/>
  <c r="O88" i="38"/>
  <c r="M88" i="38"/>
  <c r="O87" i="38"/>
  <c r="M87" i="38"/>
  <c r="O86" i="38"/>
  <c r="M86" i="38"/>
  <c r="O85" i="38"/>
  <c r="P85" i="38" s="1"/>
  <c r="M85" i="38"/>
  <c r="O84" i="38"/>
  <c r="P84" i="38" s="1"/>
  <c r="M84" i="38"/>
  <c r="O83" i="38"/>
  <c r="P83" i="38" s="1"/>
  <c r="M83" i="38"/>
  <c r="O82" i="38"/>
  <c r="M82" i="38"/>
  <c r="O81" i="38"/>
  <c r="P81" i="38" s="1"/>
  <c r="M81" i="38"/>
  <c r="O80" i="38"/>
  <c r="P80" i="38" s="1"/>
  <c r="M80" i="38"/>
  <c r="O79" i="38"/>
  <c r="M79" i="38"/>
  <c r="O78" i="38"/>
  <c r="M78" i="38"/>
  <c r="O77" i="38"/>
  <c r="P77" i="38" s="1"/>
  <c r="M77" i="38"/>
  <c r="O76" i="38"/>
  <c r="M76" i="38"/>
  <c r="O75" i="38"/>
  <c r="M75" i="38"/>
  <c r="O74" i="38"/>
  <c r="M74" i="38"/>
  <c r="O73" i="38"/>
  <c r="P73" i="38" s="1"/>
  <c r="S73" i="38" s="1"/>
  <c r="AH73" i="13" s="1"/>
  <c r="M73" i="38"/>
  <c r="O72" i="38"/>
  <c r="P72" i="38" s="1"/>
  <c r="M72" i="38"/>
  <c r="O71" i="38"/>
  <c r="M71" i="38"/>
  <c r="O70" i="38"/>
  <c r="M70" i="38"/>
  <c r="O69" i="38"/>
  <c r="M69" i="38"/>
  <c r="O68" i="38"/>
  <c r="P68" i="38" s="1"/>
  <c r="M68" i="38"/>
  <c r="O67" i="38"/>
  <c r="M67" i="38"/>
  <c r="O66" i="38"/>
  <c r="P66" i="38" s="1"/>
  <c r="M66" i="38"/>
  <c r="I66" i="38"/>
  <c r="I67" i="38" s="1"/>
  <c r="I68" i="38" s="1"/>
  <c r="I69" i="38" s="1"/>
  <c r="I70" i="38" s="1"/>
  <c r="I71" i="38" s="1"/>
  <c r="I72" i="38" s="1"/>
  <c r="I73" i="38" s="1"/>
  <c r="I74" i="38" s="1"/>
  <c r="I75" i="38" s="1"/>
  <c r="I76" i="38" s="1"/>
  <c r="I77" i="38" s="1"/>
  <c r="I78" i="38" s="1"/>
  <c r="I79" i="38" s="1"/>
  <c r="I80" i="38" s="1"/>
  <c r="I81" i="38" s="1"/>
  <c r="I82" i="38" s="1"/>
  <c r="I83" i="38" s="1"/>
  <c r="I84" i="38" s="1"/>
  <c r="I85" i="38" s="1"/>
  <c r="I86" i="38" s="1"/>
  <c r="I87" i="38" s="1"/>
  <c r="I88" i="38" s="1"/>
  <c r="I89" i="38" s="1"/>
  <c r="I90" i="38" s="1"/>
  <c r="I91" i="38" s="1"/>
  <c r="I92" i="38" s="1"/>
  <c r="I93" i="38" s="1"/>
  <c r="I94" i="38" s="1"/>
  <c r="O65" i="38"/>
  <c r="P65" i="38" s="1"/>
  <c r="M65" i="38"/>
  <c r="I65" i="38"/>
  <c r="O64" i="38"/>
  <c r="P64" i="38" s="1"/>
  <c r="M64" i="38"/>
  <c r="O63" i="38"/>
  <c r="P63" i="38" s="1"/>
  <c r="M63" i="38"/>
  <c r="O62" i="38"/>
  <c r="M62" i="38"/>
  <c r="O61" i="38"/>
  <c r="P61" i="38" s="1"/>
  <c r="M61" i="38"/>
  <c r="O60" i="38"/>
  <c r="M60" i="38"/>
  <c r="O59" i="38"/>
  <c r="P59" i="38" s="1"/>
  <c r="M59" i="38"/>
  <c r="O58" i="38"/>
  <c r="P58" i="38" s="1"/>
  <c r="M58" i="38"/>
  <c r="O57" i="38"/>
  <c r="P57" i="38" s="1"/>
  <c r="M57" i="38"/>
  <c r="O56" i="38"/>
  <c r="M56" i="38"/>
  <c r="O55" i="38"/>
  <c r="M55" i="38"/>
  <c r="O54" i="38"/>
  <c r="P54" i="38" s="1"/>
  <c r="S54" i="38" s="1"/>
  <c r="AH54" i="13" s="1"/>
  <c r="M54" i="38"/>
  <c r="O53" i="38"/>
  <c r="P53" i="38" s="1"/>
  <c r="M53" i="38"/>
  <c r="O52" i="38"/>
  <c r="M52" i="38"/>
  <c r="O51" i="38"/>
  <c r="M51" i="38"/>
  <c r="O50" i="38"/>
  <c r="P50" i="38" s="1"/>
  <c r="M50" i="38"/>
  <c r="O49" i="38"/>
  <c r="P49" i="38" s="1"/>
  <c r="M49" i="38"/>
  <c r="O48" i="38"/>
  <c r="M48" i="38"/>
  <c r="O47" i="38"/>
  <c r="P47" i="38" s="1"/>
  <c r="M47" i="38"/>
  <c r="O46" i="38"/>
  <c r="M46" i="38"/>
  <c r="O45" i="38"/>
  <c r="M45" i="38"/>
  <c r="O44" i="38"/>
  <c r="M44" i="38"/>
  <c r="O43" i="38"/>
  <c r="P43" i="38" s="1"/>
  <c r="S43" i="38" s="1"/>
  <c r="AH43" i="13" s="1"/>
  <c r="M43" i="38"/>
  <c r="O42" i="38"/>
  <c r="P42" i="38" s="1"/>
  <c r="M42" i="38"/>
  <c r="O41" i="38"/>
  <c r="M41" i="38"/>
  <c r="O40" i="38"/>
  <c r="M40" i="38"/>
  <c r="O39" i="38"/>
  <c r="R39" i="38" s="1"/>
  <c r="G39" i="13" s="1"/>
  <c r="M39" i="38"/>
  <c r="O38" i="38"/>
  <c r="P38" i="38" s="1"/>
  <c r="M38" i="38"/>
  <c r="O37" i="38"/>
  <c r="P37" i="38" s="1"/>
  <c r="M37" i="38"/>
  <c r="I37" i="38"/>
  <c r="I38" i="38" s="1"/>
  <c r="I39" i="38" s="1"/>
  <c r="I40" i="38" s="1"/>
  <c r="I41" i="38" s="1"/>
  <c r="I42" i="38" s="1"/>
  <c r="I43" i="38" s="1"/>
  <c r="I44" i="38" s="1"/>
  <c r="I45" i="38" s="1"/>
  <c r="I46" i="38" s="1"/>
  <c r="I47" i="38" s="1"/>
  <c r="I48" i="38" s="1"/>
  <c r="I49" i="38" s="1"/>
  <c r="I50" i="38" s="1"/>
  <c r="I51" i="38" s="1"/>
  <c r="I52" i="38" s="1"/>
  <c r="I53" i="38" s="1"/>
  <c r="I54" i="38" s="1"/>
  <c r="I55" i="38" s="1"/>
  <c r="I56" i="38" s="1"/>
  <c r="I57" i="38" s="1"/>
  <c r="I58" i="38" s="1"/>
  <c r="I59" i="38" s="1"/>
  <c r="I60" i="38" s="1"/>
  <c r="I61" i="38" s="1"/>
  <c r="I62" i="38" s="1"/>
  <c r="I63" i="38" s="1"/>
  <c r="O36" i="38"/>
  <c r="M36" i="38"/>
  <c r="O35" i="38"/>
  <c r="P35" i="38" s="1"/>
  <c r="M35" i="38"/>
  <c r="O34" i="38"/>
  <c r="M34" i="38"/>
  <c r="O33" i="38"/>
  <c r="M33" i="38"/>
  <c r="O32" i="38"/>
  <c r="M32" i="38"/>
  <c r="O31" i="38"/>
  <c r="P31" i="38" s="1"/>
  <c r="M31" i="38"/>
  <c r="O30" i="38"/>
  <c r="P30" i="38" s="1"/>
  <c r="M30" i="38"/>
  <c r="O29" i="38"/>
  <c r="M29" i="38"/>
  <c r="O28" i="38"/>
  <c r="M28" i="38"/>
  <c r="O27" i="38"/>
  <c r="P27" i="38" s="1"/>
  <c r="M27" i="38"/>
  <c r="O26" i="38"/>
  <c r="P26" i="38" s="1"/>
  <c r="M26" i="38"/>
  <c r="O25" i="38"/>
  <c r="P25" i="38" s="1"/>
  <c r="M25" i="38"/>
  <c r="I25" i="38"/>
  <c r="I26" i="38" s="1"/>
  <c r="I27" i="38" s="1"/>
  <c r="I28" i="38" s="1"/>
  <c r="I29" i="38" s="1"/>
  <c r="I30" i="38" s="1"/>
  <c r="I31" i="38" s="1"/>
  <c r="I32" i="38" s="1"/>
  <c r="I33" i="38" s="1"/>
  <c r="I34" i="38" s="1"/>
  <c r="I35" i="38" s="1"/>
  <c r="O24" i="38"/>
  <c r="M24" i="38"/>
  <c r="O23" i="38"/>
  <c r="M23" i="38"/>
  <c r="O22" i="38"/>
  <c r="M22" i="38"/>
  <c r="O21" i="38"/>
  <c r="M21" i="38"/>
  <c r="O20" i="38"/>
  <c r="M20" i="38"/>
  <c r="O19" i="38"/>
  <c r="M19" i="38"/>
  <c r="O18" i="38"/>
  <c r="P18" i="38" s="1"/>
  <c r="M18" i="38"/>
  <c r="O17" i="38"/>
  <c r="M17" i="38"/>
  <c r="O16" i="38"/>
  <c r="P16" i="38" s="1"/>
  <c r="M16" i="38"/>
  <c r="O15" i="38"/>
  <c r="M15" i="38"/>
  <c r="O14" i="38"/>
  <c r="P14" i="38" s="1"/>
  <c r="M14" i="38"/>
  <c r="O13" i="38"/>
  <c r="M13" i="38"/>
  <c r="C13" i="38"/>
  <c r="O12" i="38"/>
  <c r="P12" i="38" s="1"/>
  <c r="M12" i="38"/>
  <c r="O11" i="38"/>
  <c r="M11" i="38"/>
  <c r="C11" i="38"/>
  <c r="O10" i="38"/>
  <c r="P10" i="38" s="1"/>
  <c r="M10" i="38"/>
  <c r="C10" i="38"/>
  <c r="C12" i="38" s="1"/>
  <c r="O9" i="38"/>
  <c r="M9" i="38"/>
  <c r="C9" i="38"/>
  <c r="O8" i="38"/>
  <c r="P8" i="38" s="1"/>
  <c r="S8" i="38" s="1"/>
  <c r="AH8" i="13" s="1"/>
  <c r="M8" i="38"/>
  <c r="O7" i="38"/>
  <c r="P7" i="38" s="1"/>
  <c r="M7" i="38"/>
  <c r="J7" i="38"/>
  <c r="J8" i="38" s="1"/>
  <c r="J9" i="38" s="1"/>
  <c r="J10" i="38" s="1"/>
  <c r="J11" i="38" s="1"/>
  <c r="J12" i="38" s="1"/>
  <c r="J13" i="38" s="1"/>
  <c r="J14" i="38" s="1"/>
  <c r="J15" i="38" s="1"/>
  <c r="J16" i="38" s="1"/>
  <c r="J17" i="38" s="1"/>
  <c r="J18" i="38" s="1"/>
  <c r="J19" i="38" s="1"/>
  <c r="J20" i="38" s="1"/>
  <c r="J21" i="38" s="1"/>
  <c r="J22" i="38" s="1"/>
  <c r="J23" i="38" s="1"/>
  <c r="J24" i="38" s="1"/>
  <c r="J25" i="38" s="1"/>
  <c r="J26" i="38" s="1"/>
  <c r="J27" i="38" s="1"/>
  <c r="J28" i="38" s="1"/>
  <c r="J29" i="38" s="1"/>
  <c r="J30" i="38" s="1"/>
  <c r="J31" i="38" s="1"/>
  <c r="J32" i="38" s="1"/>
  <c r="J33" i="38" s="1"/>
  <c r="J34" i="38" s="1"/>
  <c r="J35" i="38" s="1"/>
  <c r="J36" i="38" s="1"/>
  <c r="J37" i="38" s="1"/>
  <c r="J38" i="38" s="1"/>
  <c r="J39" i="38" s="1"/>
  <c r="J40" i="38" s="1"/>
  <c r="J41" i="38" s="1"/>
  <c r="J42" i="38" s="1"/>
  <c r="J43" i="38" s="1"/>
  <c r="J44" i="38" s="1"/>
  <c r="J45" i="38" s="1"/>
  <c r="J46" i="38" s="1"/>
  <c r="J47" i="38" s="1"/>
  <c r="J48" i="38" s="1"/>
  <c r="J49" i="38" s="1"/>
  <c r="J50" i="38" s="1"/>
  <c r="J51" i="38" s="1"/>
  <c r="J52" i="38" s="1"/>
  <c r="J53" i="38" s="1"/>
  <c r="J54" i="38" s="1"/>
  <c r="J55" i="38" s="1"/>
  <c r="J56" i="38" s="1"/>
  <c r="J57" i="38" s="1"/>
  <c r="J58" i="38" s="1"/>
  <c r="J59" i="38" s="1"/>
  <c r="J60" i="38" s="1"/>
  <c r="J61" i="38" s="1"/>
  <c r="J62" i="38" s="1"/>
  <c r="J63" i="38" s="1"/>
  <c r="J64" i="38" s="1"/>
  <c r="J65" i="38" s="1"/>
  <c r="J66" i="38" s="1"/>
  <c r="J67" i="38" s="1"/>
  <c r="J68" i="38" s="1"/>
  <c r="J69" i="38" s="1"/>
  <c r="J70" i="38" s="1"/>
  <c r="J71" i="38" s="1"/>
  <c r="J72" i="38" s="1"/>
  <c r="J73" i="38" s="1"/>
  <c r="J74" i="38" s="1"/>
  <c r="J75" i="38" s="1"/>
  <c r="J76" i="38" s="1"/>
  <c r="J77" i="38" s="1"/>
  <c r="J78" i="38" s="1"/>
  <c r="J79" i="38" s="1"/>
  <c r="J80" i="38" s="1"/>
  <c r="J81" i="38" s="1"/>
  <c r="J82" i="38" s="1"/>
  <c r="J83" i="38" s="1"/>
  <c r="J84" i="38" s="1"/>
  <c r="J85" i="38" s="1"/>
  <c r="J86" i="38" s="1"/>
  <c r="J87" i="38" s="1"/>
  <c r="J88" i="38" s="1"/>
  <c r="J89" i="38" s="1"/>
  <c r="J90" i="38" s="1"/>
  <c r="J91" i="38" s="1"/>
  <c r="J92" i="38" s="1"/>
  <c r="J93" i="38" s="1"/>
  <c r="J94" i="38" s="1"/>
  <c r="J95" i="38" s="1"/>
  <c r="J96" i="38" s="1"/>
  <c r="J97" i="38" s="1"/>
  <c r="J98" i="38" s="1"/>
  <c r="J99" i="38" s="1"/>
  <c r="J100" i="38" s="1"/>
  <c r="J101" i="38" s="1"/>
  <c r="J102" i="38" s="1"/>
  <c r="J103" i="38" s="1"/>
  <c r="J104" i="38" s="1"/>
  <c r="J105" i="38" s="1"/>
  <c r="J106" i="38" s="1"/>
  <c r="J107" i="38" s="1"/>
  <c r="J108" i="38" s="1"/>
  <c r="J109" i="38" s="1"/>
  <c r="J110" i="38" s="1"/>
  <c r="J111" i="38" s="1"/>
  <c r="J112" i="38" s="1"/>
  <c r="J113" i="38" s="1"/>
  <c r="J114" i="38" s="1"/>
  <c r="J115" i="38" s="1"/>
  <c r="J116" i="38" s="1"/>
  <c r="J117" i="38" s="1"/>
  <c r="J118" i="38" s="1"/>
  <c r="J119" i="38" s="1"/>
  <c r="J120" i="38" s="1"/>
  <c r="J121" i="38" s="1"/>
  <c r="J122" i="38" s="1"/>
  <c r="J123" i="38" s="1"/>
  <c r="J124" i="38" s="1"/>
  <c r="J125" i="38" s="1"/>
  <c r="J126" i="38" s="1"/>
  <c r="J127" i="38" s="1"/>
  <c r="J128" i="38" s="1"/>
  <c r="J129" i="38" s="1"/>
  <c r="J130" i="38" s="1"/>
  <c r="J131" i="38" s="1"/>
  <c r="J132" i="38" s="1"/>
  <c r="J133" i="38" s="1"/>
  <c r="J134" i="38" s="1"/>
  <c r="J135" i="38" s="1"/>
  <c r="J136" i="38" s="1"/>
  <c r="J137" i="38" s="1"/>
  <c r="J138" i="38" s="1"/>
  <c r="J139" i="38" s="1"/>
  <c r="J140" i="38" s="1"/>
  <c r="J141" i="38" s="1"/>
  <c r="J142" i="38" s="1"/>
  <c r="J143" i="38" s="1"/>
  <c r="J144" i="38" s="1"/>
  <c r="J145" i="38" s="1"/>
  <c r="J146" i="38" s="1"/>
  <c r="J147" i="38" s="1"/>
  <c r="J148" i="38" s="1"/>
  <c r="J149" i="38" s="1"/>
  <c r="J150" i="38" s="1"/>
  <c r="J151" i="38" s="1"/>
  <c r="J152" i="38" s="1"/>
  <c r="J153" i="38" s="1"/>
  <c r="J154" i="38" s="1"/>
  <c r="J155" i="38" s="1"/>
  <c r="J156" i="38" s="1"/>
  <c r="J157" i="38" s="1"/>
  <c r="J158" i="38" s="1"/>
  <c r="J159" i="38" s="1"/>
  <c r="J160" i="38" s="1"/>
  <c r="J161" i="38" s="1"/>
  <c r="J162" i="38" s="1"/>
  <c r="J163" i="38" s="1"/>
  <c r="J164" i="38" s="1"/>
  <c r="J165" i="38" s="1"/>
  <c r="J166" i="38" s="1"/>
  <c r="J167" i="38" s="1"/>
  <c r="J168" i="38" s="1"/>
  <c r="J169" i="38" s="1"/>
  <c r="J170" i="38" s="1"/>
  <c r="J171" i="38" s="1"/>
  <c r="J172" i="38" s="1"/>
  <c r="J173" i="38" s="1"/>
  <c r="J174" i="38" s="1"/>
  <c r="J175" i="38" s="1"/>
  <c r="J176" i="38" s="1"/>
  <c r="J177" i="38" s="1"/>
  <c r="J178" i="38" s="1"/>
  <c r="J179" i="38" s="1"/>
  <c r="J180" i="38" s="1"/>
  <c r="J181" i="38" s="1"/>
  <c r="J182" i="38" s="1"/>
  <c r="J183" i="38" s="1"/>
  <c r="J184" i="38" s="1"/>
  <c r="J185" i="38" s="1"/>
  <c r="J186" i="38" s="1"/>
  <c r="J187" i="38" s="1"/>
  <c r="J188" i="38" s="1"/>
  <c r="J189" i="38" s="1"/>
  <c r="J190" i="38" s="1"/>
  <c r="J191" i="38" s="1"/>
  <c r="J192" i="38" s="1"/>
  <c r="J193" i="38" s="1"/>
  <c r="J194" i="38" s="1"/>
  <c r="J195" i="38" s="1"/>
  <c r="J196" i="38" s="1"/>
  <c r="J197" i="38" s="1"/>
  <c r="J198" i="38" s="1"/>
  <c r="J199" i="38" s="1"/>
  <c r="J200" i="38" s="1"/>
  <c r="J201" i="38" s="1"/>
  <c r="J202" i="38" s="1"/>
  <c r="J203" i="38" s="1"/>
  <c r="J204" i="38" s="1"/>
  <c r="J205" i="38" s="1"/>
  <c r="J206" i="38" s="1"/>
  <c r="J207" i="38" s="1"/>
  <c r="J208" i="38" s="1"/>
  <c r="J209" i="38" s="1"/>
  <c r="J210" i="38" s="1"/>
  <c r="J211" i="38" s="1"/>
  <c r="J212" i="38" s="1"/>
  <c r="J213" i="38" s="1"/>
  <c r="J214" i="38" s="1"/>
  <c r="J215" i="38" s="1"/>
  <c r="J216" i="38" s="1"/>
  <c r="J217" i="38" s="1"/>
  <c r="J218" i="38" s="1"/>
  <c r="J219" i="38" s="1"/>
  <c r="J220" i="38" s="1"/>
  <c r="J221" i="38" s="1"/>
  <c r="J222" i="38" s="1"/>
  <c r="J223" i="38" s="1"/>
  <c r="J224" i="38" s="1"/>
  <c r="J225" i="38" s="1"/>
  <c r="J226" i="38" s="1"/>
  <c r="J227" i="38" s="1"/>
  <c r="J228" i="38" s="1"/>
  <c r="J229" i="38" s="1"/>
  <c r="J230" i="38" s="1"/>
  <c r="J231" i="38" s="1"/>
  <c r="J232" i="38" s="1"/>
  <c r="J233" i="38" s="1"/>
  <c r="J234" i="38" s="1"/>
  <c r="J235" i="38" s="1"/>
  <c r="J236" i="38" s="1"/>
  <c r="J237" i="38" s="1"/>
  <c r="J238" i="38" s="1"/>
  <c r="J239" i="38" s="1"/>
  <c r="J240" i="38" s="1"/>
  <c r="J241" i="38" s="1"/>
  <c r="J242" i="38" s="1"/>
  <c r="J243" i="38" s="1"/>
  <c r="J244" i="38" s="1"/>
  <c r="J245" i="38" s="1"/>
  <c r="J246" i="38" s="1"/>
  <c r="J247" i="38" s="1"/>
  <c r="J248" i="38" s="1"/>
  <c r="J249" i="38" s="1"/>
  <c r="J250" i="38" s="1"/>
  <c r="J251" i="38" s="1"/>
  <c r="J252" i="38" s="1"/>
  <c r="J253" i="38" s="1"/>
  <c r="J254" i="38" s="1"/>
  <c r="J255" i="38" s="1"/>
  <c r="J256" i="38" s="1"/>
  <c r="J257" i="38" s="1"/>
  <c r="J258" i="38" s="1"/>
  <c r="J259" i="38" s="1"/>
  <c r="J260" i="38" s="1"/>
  <c r="J261" i="38" s="1"/>
  <c r="J262" i="38" s="1"/>
  <c r="J263" i="38" s="1"/>
  <c r="J264" i="38" s="1"/>
  <c r="J265" i="38" s="1"/>
  <c r="J266" i="38" s="1"/>
  <c r="J267" i="38" s="1"/>
  <c r="J268" i="38" s="1"/>
  <c r="J269" i="38" s="1"/>
  <c r="J270" i="38" s="1"/>
  <c r="J271" i="38" s="1"/>
  <c r="J272" i="38" s="1"/>
  <c r="J273" i="38" s="1"/>
  <c r="J274" i="38" s="1"/>
  <c r="J275" i="38" s="1"/>
  <c r="J276" i="38" s="1"/>
  <c r="J277" i="38" s="1"/>
  <c r="J278" i="38" s="1"/>
  <c r="J279" i="38" s="1"/>
  <c r="J280" i="38" s="1"/>
  <c r="J281" i="38" s="1"/>
  <c r="J282" i="38" s="1"/>
  <c r="J283" i="38" s="1"/>
  <c r="J284" i="38" s="1"/>
  <c r="J285" i="38" s="1"/>
  <c r="J286" i="38" s="1"/>
  <c r="J287" i="38" s="1"/>
  <c r="J288" i="38" s="1"/>
  <c r="J289" i="38" s="1"/>
  <c r="J290" i="38" s="1"/>
  <c r="J291" i="38" s="1"/>
  <c r="J292" i="38" s="1"/>
  <c r="J293" i="38" s="1"/>
  <c r="J294" i="38" s="1"/>
  <c r="J295" i="38" s="1"/>
  <c r="J296" i="38" s="1"/>
  <c r="J297" i="38" s="1"/>
  <c r="J298" i="38" s="1"/>
  <c r="J299" i="38" s="1"/>
  <c r="J300" i="38" s="1"/>
  <c r="J301" i="38" s="1"/>
  <c r="J302" i="38" s="1"/>
  <c r="J303" i="38" s="1"/>
  <c r="J304" i="38" s="1"/>
  <c r="J305" i="38" s="1"/>
  <c r="J306" i="38" s="1"/>
  <c r="J307" i="38" s="1"/>
  <c r="J308" i="38" s="1"/>
  <c r="J309" i="38" s="1"/>
  <c r="J310" i="38" s="1"/>
  <c r="J311" i="38" s="1"/>
  <c r="J312" i="38" s="1"/>
  <c r="J313" i="38" s="1"/>
  <c r="J314" i="38" s="1"/>
  <c r="J315" i="38" s="1"/>
  <c r="J316" i="38" s="1"/>
  <c r="J317" i="38" s="1"/>
  <c r="J318" i="38" s="1"/>
  <c r="J319" i="38" s="1"/>
  <c r="J320" i="38" s="1"/>
  <c r="J321" i="38" s="1"/>
  <c r="J322" i="38" s="1"/>
  <c r="J323" i="38" s="1"/>
  <c r="J324" i="38" s="1"/>
  <c r="J325" i="38" s="1"/>
  <c r="J326" i="38" s="1"/>
  <c r="J327" i="38" s="1"/>
  <c r="J328" i="38" s="1"/>
  <c r="J329" i="38" s="1"/>
  <c r="J330" i="38" s="1"/>
  <c r="J331" i="38" s="1"/>
  <c r="J332" i="38" s="1"/>
  <c r="J333" i="38" s="1"/>
  <c r="J334" i="38" s="1"/>
  <c r="J335" i="38" s="1"/>
  <c r="J336" i="38" s="1"/>
  <c r="J337" i="38" s="1"/>
  <c r="J338" i="38" s="1"/>
  <c r="J339" i="38" s="1"/>
  <c r="J340" i="38" s="1"/>
  <c r="J341" i="38" s="1"/>
  <c r="J342" i="38" s="1"/>
  <c r="J343" i="38" s="1"/>
  <c r="J344" i="38" s="1"/>
  <c r="J345" i="38" s="1"/>
  <c r="J346" i="38" s="1"/>
  <c r="J347" i="38" s="1"/>
  <c r="J348" i="38" s="1"/>
  <c r="J349" i="38" s="1"/>
  <c r="J350" i="38" s="1"/>
  <c r="J351" i="38" s="1"/>
  <c r="J352" i="38" s="1"/>
  <c r="J353" i="38" s="1"/>
  <c r="J354" i="38" s="1"/>
  <c r="J355" i="38" s="1"/>
  <c r="J356" i="38" s="1"/>
  <c r="J357" i="38" s="1"/>
  <c r="J358" i="38" s="1"/>
  <c r="J359" i="38" s="1"/>
  <c r="J360" i="38" s="1"/>
  <c r="J361" i="38" s="1"/>
  <c r="J362" i="38" s="1"/>
  <c r="J363" i="38" s="1"/>
  <c r="J364" i="38" s="1"/>
  <c r="J365" i="38" s="1"/>
  <c r="J366" i="38" s="1"/>
  <c r="J367" i="38" s="1"/>
  <c r="J368" i="38" s="1"/>
  <c r="J369" i="38" s="1"/>
  <c r="O6" i="38"/>
  <c r="M6" i="38"/>
  <c r="J6" i="38"/>
  <c r="I6" i="38"/>
  <c r="I7" i="38" s="1"/>
  <c r="I8" i="38" s="1"/>
  <c r="I9" i="38" s="1"/>
  <c r="I10" i="38" s="1"/>
  <c r="I11" i="38" s="1"/>
  <c r="I12" i="38" s="1"/>
  <c r="I13" i="38" s="1"/>
  <c r="I14" i="38" s="1"/>
  <c r="I15" i="38" s="1"/>
  <c r="I16" i="38" s="1"/>
  <c r="I17" i="38" s="1"/>
  <c r="I18" i="38" s="1"/>
  <c r="I19" i="38" s="1"/>
  <c r="I20" i="38" s="1"/>
  <c r="I21" i="38" s="1"/>
  <c r="I22" i="38" s="1"/>
  <c r="I23" i="38" s="1"/>
  <c r="I24" i="38" s="1"/>
  <c r="O5" i="38"/>
  <c r="P5" i="38" s="1"/>
  <c r="M5" i="38"/>
  <c r="D5" i="38"/>
  <c r="R95" i="38" l="1"/>
  <c r="G95" i="13" s="1"/>
  <c r="S204" i="38"/>
  <c r="AH204" i="13" s="1"/>
  <c r="S336" i="38"/>
  <c r="AH336" i="13" s="1"/>
  <c r="S343" i="38"/>
  <c r="AH343" i="13" s="1"/>
  <c r="R6" i="38"/>
  <c r="G6" i="13" s="1"/>
  <c r="S12" i="38"/>
  <c r="AH12" i="13" s="1"/>
  <c r="S31" i="38"/>
  <c r="AH31" i="13" s="1"/>
  <c r="S189" i="38"/>
  <c r="AH189" i="13" s="1"/>
  <c r="S321" i="38"/>
  <c r="AH321" i="13" s="1"/>
  <c r="R80" i="38"/>
  <c r="G80" i="13" s="1"/>
  <c r="P286" i="38"/>
  <c r="S286" i="38" s="1"/>
  <c r="AH286" i="13" s="1"/>
  <c r="P228" i="38"/>
  <c r="R182" i="38"/>
  <c r="G182" i="13" s="1"/>
  <c r="S25" i="38"/>
  <c r="AH25" i="13" s="1"/>
  <c r="R56" i="38"/>
  <c r="G56" i="13" s="1"/>
  <c r="S83" i="38"/>
  <c r="AH83" i="13" s="1"/>
  <c r="S190" i="38"/>
  <c r="AH190" i="13" s="1"/>
  <c r="S283" i="38"/>
  <c r="AH283" i="13" s="1"/>
  <c r="R356" i="38"/>
  <c r="G356" i="13" s="1"/>
  <c r="S30" i="38"/>
  <c r="AH30" i="13" s="1"/>
  <c r="R34" i="38"/>
  <c r="G34" i="13" s="1"/>
  <c r="S53" i="38"/>
  <c r="AH53" i="13" s="1"/>
  <c r="R76" i="38"/>
  <c r="G76" i="13" s="1"/>
  <c r="S84" i="38"/>
  <c r="AH84" i="13" s="1"/>
  <c r="R88" i="38"/>
  <c r="G88" i="13" s="1"/>
  <c r="R92" i="38"/>
  <c r="G92" i="13" s="1"/>
  <c r="S195" i="38"/>
  <c r="AH195" i="13" s="1"/>
  <c r="R226" i="38"/>
  <c r="G226" i="13" s="1"/>
  <c r="R241" i="38"/>
  <c r="G241" i="13" s="1"/>
  <c r="R244" i="38"/>
  <c r="G244" i="13" s="1"/>
  <c r="S275" i="38"/>
  <c r="AH275" i="13" s="1"/>
  <c r="R281" i="38"/>
  <c r="G281" i="13" s="1"/>
  <c r="S26" i="38"/>
  <c r="AH26" i="13" s="1"/>
  <c r="S37" i="38"/>
  <c r="AH37" i="13" s="1"/>
  <c r="P34" i="38"/>
  <c r="S34" i="38" s="1"/>
  <c r="AH34" i="13" s="1"/>
  <c r="R81" i="38"/>
  <c r="G81" i="13" s="1"/>
  <c r="S123" i="38"/>
  <c r="AH123" i="13" s="1"/>
  <c r="R138" i="38"/>
  <c r="G138" i="13" s="1"/>
  <c r="R192" i="38"/>
  <c r="G192" i="13" s="1"/>
  <c r="S203" i="38"/>
  <c r="AH203" i="13" s="1"/>
  <c r="P281" i="38"/>
  <c r="S281" i="38" s="1"/>
  <c r="AH281" i="13" s="1"/>
  <c r="S365" i="38"/>
  <c r="AH365" i="13" s="1"/>
  <c r="S100" i="38"/>
  <c r="AH100" i="13" s="1"/>
  <c r="S120" i="38"/>
  <c r="AH120" i="13" s="1"/>
  <c r="S131" i="38"/>
  <c r="AH131" i="13" s="1"/>
  <c r="R201" i="38"/>
  <c r="G201" i="13" s="1"/>
  <c r="S265" i="38"/>
  <c r="AH265" i="13" s="1"/>
  <c r="R302" i="38"/>
  <c r="G302" i="13" s="1"/>
  <c r="R126" i="38"/>
  <c r="G126" i="13" s="1"/>
  <c r="R235" i="38"/>
  <c r="G235" i="13" s="1"/>
  <c r="R256" i="38"/>
  <c r="G256" i="13" s="1"/>
  <c r="R337" i="38"/>
  <c r="G337" i="13" s="1"/>
  <c r="R344" i="38"/>
  <c r="G344" i="13" s="1"/>
  <c r="R348" i="38"/>
  <c r="G348" i="13" s="1"/>
  <c r="P364" i="38"/>
  <c r="S364" i="38" s="1"/>
  <c r="AH364" i="13" s="1"/>
  <c r="R365" i="38"/>
  <c r="G365" i="13" s="1"/>
  <c r="P138" i="38"/>
  <c r="S138" i="38" s="1"/>
  <c r="AH138" i="13" s="1"/>
  <c r="R177" i="38"/>
  <c r="G177" i="13" s="1"/>
  <c r="R205" i="38"/>
  <c r="G205" i="13" s="1"/>
  <c r="P223" i="38"/>
  <c r="S223" i="38" s="1"/>
  <c r="AH223" i="13" s="1"/>
  <c r="P293" i="38"/>
  <c r="S293" i="38" s="1"/>
  <c r="AH293" i="13" s="1"/>
  <c r="R338" i="38"/>
  <c r="G338" i="13" s="1"/>
  <c r="P356" i="38"/>
  <c r="S356" i="38" s="1"/>
  <c r="AH356" i="13" s="1"/>
  <c r="R16" i="38"/>
  <c r="G16" i="13" s="1"/>
  <c r="R18" i="38"/>
  <c r="G18" i="13" s="1"/>
  <c r="R96" i="38"/>
  <c r="G96" i="13" s="1"/>
  <c r="R103" i="38"/>
  <c r="G103" i="13" s="1"/>
  <c r="R111" i="38"/>
  <c r="G111" i="13" s="1"/>
  <c r="R120" i="38"/>
  <c r="G120" i="13" s="1"/>
  <c r="R124" i="38"/>
  <c r="G124" i="13" s="1"/>
  <c r="R147" i="38"/>
  <c r="G147" i="13" s="1"/>
  <c r="P150" i="38"/>
  <c r="S150" i="38" s="1"/>
  <c r="AH150" i="13" s="1"/>
  <c r="R151" i="38"/>
  <c r="G151" i="13" s="1"/>
  <c r="R158" i="38"/>
  <c r="G158" i="13" s="1"/>
  <c r="R237" i="38"/>
  <c r="G237" i="13" s="1"/>
  <c r="P244" i="38"/>
  <c r="S244" i="38" s="1"/>
  <c r="AH244" i="13" s="1"/>
  <c r="R259" i="38"/>
  <c r="G259" i="13" s="1"/>
  <c r="R57" i="38"/>
  <c r="G57" i="13" s="1"/>
  <c r="S104" i="38"/>
  <c r="AH104" i="13" s="1"/>
  <c r="S112" i="38"/>
  <c r="AH112" i="13" s="1"/>
  <c r="R116" i="38"/>
  <c r="G116" i="13" s="1"/>
  <c r="P181" i="38"/>
  <c r="R224" i="38"/>
  <c r="G224" i="13" s="1"/>
  <c r="R340" i="38"/>
  <c r="G340" i="13" s="1"/>
  <c r="S357" i="38"/>
  <c r="AH357" i="13" s="1"/>
  <c r="R71" i="38"/>
  <c r="G71" i="13" s="1"/>
  <c r="P71" i="38"/>
  <c r="S71" i="38" s="1"/>
  <c r="AH71" i="13" s="1"/>
  <c r="R130" i="38"/>
  <c r="G130" i="13" s="1"/>
  <c r="P130" i="38"/>
  <c r="S130" i="38" s="1"/>
  <c r="AH130" i="13" s="1"/>
  <c r="P170" i="38"/>
  <c r="S170" i="38" s="1"/>
  <c r="AH170" i="13" s="1"/>
  <c r="R170" i="38"/>
  <c r="G170" i="13" s="1"/>
  <c r="R317" i="38"/>
  <c r="G317" i="13" s="1"/>
  <c r="P317" i="38"/>
  <c r="S317" i="38" s="1"/>
  <c r="AH317" i="13" s="1"/>
  <c r="R332" i="38"/>
  <c r="G332" i="13" s="1"/>
  <c r="P332" i="38"/>
  <c r="S332" i="38" s="1"/>
  <c r="AH332" i="13" s="1"/>
  <c r="S16" i="38"/>
  <c r="AH16" i="13" s="1"/>
  <c r="R52" i="38"/>
  <c r="G52" i="13" s="1"/>
  <c r="S59" i="38"/>
  <c r="AH59" i="13" s="1"/>
  <c r="R115" i="38"/>
  <c r="G115" i="13" s="1"/>
  <c r="R306" i="38"/>
  <c r="G306" i="13" s="1"/>
  <c r="P306" i="38"/>
  <c r="S306" i="38" s="1"/>
  <c r="AH306" i="13" s="1"/>
  <c r="P39" i="38"/>
  <c r="S39" i="38" s="1"/>
  <c r="AH39" i="13" s="1"/>
  <c r="R75" i="38"/>
  <c r="G75" i="13" s="1"/>
  <c r="R77" i="38"/>
  <c r="G77" i="13" s="1"/>
  <c r="R110" i="38"/>
  <c r="G110" i="13" s="1"/>
  <c r="R169" i="38"/>
  <c r="G169" i="13" s="1"/>
  <c r="P169" i="38"/>
  <c r="S169" i="38" s="1"/>
  <c r="AH169" i="13" s="1"/>
  <c r="R173" i="38"/>
  <c r="G173" i="13" s="1"/>
  <c r="P173" i="38"/>
  <c r="S173" i="38" s="1"/>
  <c r="AH173" i="13" s="1"/>
  <c r="R198" i="38"/>
  <c r="G198" i="13" s="1"/>
  <c r="P261" i="38"/>
  <c r="S261" i="38" s="1"/>
  <c r="AH261" i="13" s="1"/>
  <c r="R263" i="38"/>
  <c r="G263" i="13" s="1"/>
  <c r="P263" i="38"/>
  <c r="S263" i="38" s="1"/>
  <c r="AH263" i="13" s="1"/>
  <c r="R325" i="38"/>
  <c r="G325" i="13" s="1"/>
  <c r="P325" i="38"/>
  <c r="S325" i="38" s="1"/>
  <c r="AH325" i="13" s="1"/>
  <c r="R329" i="38"/>
  <c r="G329" i="13" s="1"/>
  <c r="P329" i="38"/>
  <c r="S329" i="38" s="1"/>
  <c r="AH329" i="13" s="1"/>
  <c r="S344" i="38"/>
  <c r="AH344" i="13" s="1"/>
  <c r="R29" i="38"/>
  <c r="G29" i="13" s="1"/>
  <c r="P29" i="38"/>
  <c r="S29" i="38" s="1"/>
  <c r="AH29" i="13" s="1"/>
  <c r="P326" i="38"/>
  <c r="S326" i="38" s="1"/>
  <c r="AH326" i="13" s="1"/>
  <c r="R326" i="38"/>
  <c r="G326" i="13" s="1"/>
  <c r="S14" i="38"/>
  <c r="AH14" i="13" s="1"/>
  <c r="S18" i="38"/>
  <c r="AH18" i="13" s="1"/>
  <c r="R48" i="38"/>
  <c r="G48" i="13" s="1"/>
  <c r="S50" i="38"/>
  <c r="AH50" i="13" s="1"/>
  <c r="R55" i="38"/>
  <c r="G55" i="13" s="1"/>
  <c r="S57" i="38"/>
  <c r="AH57" i="13" s="1"/>
  <c r="R119" i="38"/>
  <c r="G119" i="13" s="1"/>
  <c r="P119" i="38"/>
  <c r="S119" i="38" s="1"/>
  <c r="AH119" i="13" s="1"/>
  <c r="S213" i="38"/>
  <c r="AH213" i="13" s="1"/>
  <c r="S222" i="38"/>
  <c r="AH222" i="13" s="1"/>
  <c r="R239" i="38"/>
  <c r="G239" i="13" s="1"/>
  <c r="P239" i="38"/>
  <c r="S239" i="38" s="1"/>
  <c r="AH239" i="13" s="1"/>
  <c r="R272" i="38"/>
  <c r="G272" i="13" s="1"/>
  <c r="S276" i="38"/>
  <c r="AH276" i="13" s="1"/>
  <c r="S288" i="38"/>
  <c r="AH288" i="13" s="1"/>
  <c r="R33" i="38"/>
  <c r="G33" i="13" s="1"/>
  <c r="R36" i="38"/>
  <c r="G36" i="13" s="1"/>
  <c r="R41" i="38"/>
  <c r="G41" i="13" s="1"/>
  <c r="P52" i="38"/>
  <c r="S52" i="38" s="1"/>
  <c r="AH52" i="13" s="1"/>
  <c r="P76" i="38"/>
  <c r="S76" i="38" s="1"/>
  <c r="AH76" i="13" s="1"/>
  <c r="R79" i="38"/>
  <c r="G79" i="13" s="1"/>
  <c r="S81" i="38"/>
  <c r="AH81" i="13" s="1"/>
  <c r="S96" i="38"/>
  <c r="AH96" i="13" s="1"/>
  <c r="S103" i="38"/>
  <c r="AH103" i="13" s="1"/>
  <c r="S108" i="38"/>
  <c r="AH108" i="13" s="1"/>
  <c r="S114" i="38"/>
  <c r="AH114" i="13" s="1"/>
  <c r="R5" i="38"/>
  <c r="G5" i="13" s="1"/>
  <c r="R8" i="38"/>
  <c r="G8" i="13" s="1"/>
  <c r="R25" i="38"/>
  <c r="G25" i="13" s="1"/>
  <c r="S27" i="38"/>
  <c r="AH27" i="13" s="1"/>
  <c r="S38" i="38"/>
  <c r="AH38" i="13" s="1"/>
  <c r="R53" i="38"/>
  <c r="G53" i="13" s="1"/>
  <c r="P75" i="38"/>
  <c r="S75" i="38" s="1"/>
  <c r="AH75" i="13" s="1"/>
  <c r="S89" i="38"/>
  <c r="AH89" i="13" s="1"/>
  <c r="S93" i="38"/>
  <c r="AH93" i="13" s="1"/>
  <c r="S95" i="38"/>
  <c r="AH95" i="13" s="1"/>
  <c r="P137" i="38"/>
  <c r="S137" i="38" s="1"/>
  <c r="AH137" i="13" s="1"/>
  <c r="R142" i="38"/>
  <c r="G142" i="13" s="1"/>
  <c r="R188" i="38"/>
  <c r="G188" i="13" s="1"/>
  <c r="S197" i="38"/>
  <c r="AH197" i="13" s="1"/>
  <c r="P231" i="38"/>
  <c r="S231" i="38" s="1"/>
  <c r="AH231" i="13" s="1"/>
  <c r="S246" i="38"/>
  <c r="AH246" i="13" s="1"/>
  <c r="R277" i="38"/>
  <c r="G277" i="13" s="1"/>
  <c r="P277" i="38"/>
  <c r="S277" i="38" s="1"/>
  <c r="AH277" i="13" s="1"/>
  <c r="P307" i="38"/>
  <c r="S307" i="38" s="1"/>
  <c r="AH307" i="13" s="1"/>
  <c r="R307" i="38"/>
  <c r="G307" i="13" s="1"/>
  <c r="R318" i="38"/>
  <c r="G318" i="13" s="1"/>
  <c r="S340" i="38"/>
  <c r="AH340" i="13" s="1"/>
  <c r="R107" i="38"/>
  <c r="G107" i="13" s="1"/>
  <c r="S155" i="38"/>
  <c r="AH155" i="13" s="1"/>
  <c r="R160" i="38"/>
  <c r="G160" i="13" s="1"/>
  <c r="S172" i="38"/>
  <c r="AH172" i="13" s="1"/>
  <c r="S185" i="38"/>
  <c r="AH185" i="13" s="1"/>
  <c r="S191" i="38"/>
  <c r="AH191" i="13" s="1"/>
  <c r="R196" i="38"/>
  <c r="G196" i="13" s="1"/>
  <c r="S225" i="38"/>
  <c r="AH225" i="13" s="1"/>
  <c r="S230" i="38"/>
  <c r="AH230" i="13" s="1"/>
  <c r="R250" i="38"/>
  <c r="G250" i="13" s="1"/>
  <c r="S268" i="38"/>
  <c r="AH268" i="13" s="1"/>
  <c r="R270" i="38"/>
  <c r="G270" i="13" s="1"/>
  <c r="R305" i="38"/>
  <c r="G305" i="13" s="1"/>
  <c r="R309" i="38"/>
  <c r="G309" i="13" s="1"/>
  <c r="S322" i="38"/>
  <c r="AH322" i="13" s="1"/>
  <c r="R324" i="38"/>
  <c r="G324" i="13" s="1"/>
  <c r="R328" i="38"/>
  <c r="G328" i="13" s="1"/>
  <c r="S345" i="38"/>
  <c r="AH345" i="13" s="1"/>
  <c r="R99" i="38"/>
  <c r="G99" i="13" s="1"/>
  <c r="S10" i="38"/>
  <c r="AH10" i="13" s="1"/>
  <c r="R12" i="38"/>
  <c r="G12" i="13" s="1"/>
  <c r="R20" i="38"/>
  <c r="G20" i="13" s="1"/>
  <c r="R22" i="38"/>
  <c r="G22" i="13" s="1"/>
  <c r="R26" i="38"/>
  <c r="G26" i="13" s="1"/>
  <c r="R31" i="38"/>
  <c r="G31" i="13" s="1"/>
  <c r="R37" i="38"/>
  <c r="G37" i="13" s="1"/>
  <c r="R45" i="38"/>
  <c r="G45" i="13" s="1"/>
  <c r="S49" i="38"/>
  <c r="AH49" i="13" s="1"/>
  <c r="R54" i="38"/>
  <c r="G54" i="13" s="1"/>
  <c r="S63" i="38"/>
  <c r="AH63" i="13" s="1"/>
  <c r="S66" i="38"/>
  <c r="AH66" i="13" s="1"/>
  <c r="R68" i="38"/>
  <c r="G68" i="13" s="1"/>
  <c r="R73" i="38"/>
  <c r="G73" i="13" s="1"/>
  <c r="S80" i="38"/>
  <c r="AH80" i="13" s="1"/>
  <c r="R84" i="38"/>
  <c r="G84" i="13" s="1"/>
  <c r="R104" i="38"/>
  <c r="G104" i="13" s="1"/>
  <c r="P107" i="38"/>
  <c r="S107" i="38" s="1"/>
  <c r="AH107" i="13" s="1"/>
  <c r="S111" i="38"/>
  <c r="AH111" i="13" s="1"/>
  <c r="R123" i="38"/>
  <c r="G123" i="13" s="1"/>
  <c r="S126" i="38"/>
  <c r="AH126" i="13" s="1"/>
  <c r="R129" i="38"/>
  <c r="G129" i="13" s="1"/>
  <c r="S143" i="38"/>
  <c r="AH143" i="13" s="1"/>
  <c r="R154" i="38"/>
  <c r="G154" i="13" s="1"/>
  <c r="R168" i="38"/>
  <c r="G168" i="13" s="1"/>
  <c r="R172" i="38"/>
  <c r="G172" i="13" s="1"/>
  <c r="S175" i="38"/>
  <c r="AH175" i="13" s="1"/>
  <c r="S182" i="38"/>
  <c r="AH182" i="13" s="1"/>
  <c r="R191" i="38"/>
  <c r="G191" i="13" s="1"/>
  <c r="P196" i="38"/>
  <c r="S196" i="38" s="1"/>
  <c r="AH196" i="13" s="1"/>
  <c r="R204" i="38"/>
  <c r="G204" i="13" s="1"/>
  <c r="R209" i="38"/>
  <c r="G209" i="13" s="1"/>
  <c r="S216" i="38"/>
  <c r="AH216" i="13" s="1"/>
  <c r="R220" i="38"/>
  <c r="G220" i="13" s="1"/>
  <c r="R233" i="38"/>
  <c r="G233" i="13" s="1"/>
  <c r="S235" i="38"/>
  <c r="AH235" i="13" s="1"/>
  <c r="R242" i="38"/>
  <c r="G242" i="13" s="1"/>
  <c r="S251" i="38"/>
  <c r="AH251" i="13" s="1"/>
  <c r="S256" i="38"/>
  <c r="AH256" i="13" s="1"/>
  <c r="R258" i="38"/>
  <c r="G258" i="13" s="1"/>
  <c r="P270" i="38"/>
  <c r="S270" i="38" s="1"/>
  <c r="AH270" i="13" s="1"/>
  <c r="R278" i="38"/>
  <c r="G278" i="13" s="1"/>
  <c r="R280" i="38"/>
  <c r="G280" i="13" s="1"/>
  <c r="R297" i="38"/>
  <c r="G297" i="13" s="1"/>
  <c r="P305" i="38"/>
  <c r="S305" i="38" s="1"/>
  <c r="AH305" i="13" s="1"/>
  <c r="P309" i="38"/>
  <c r="S309" i="38" s="1"/>
  <c r="AH309" i="13" s="1"/>
  <c r="R321" i="38"/>
  <c r="G321" i="13" s="1"/>
  <c r="P324" i="38"/>
  <c r="S324" i="38" s="1"/>
  <c r="AH324" i="13" s="1"/>
  <c r="P328" i="38"/>
  <c r="S328" i="38" s="1"/>
  <c r="AH328" i="13" s="1"/>
  <c r="R333" i="38"/>
  <c r="G333" i="13" s="1"/>
  <c r="R336" i="38"/>
  <c r="G336" i="13" s="1"/>
  <c r="R339" i="38"/>
  <c r="G339" i="13" s="1"/>
  <c r="R343" i="38"/>
  <c r="G343" i="13" s="1"/>
  <c r="R345" i="38"/>
  <c r="G345" i="13" s="1"/>
  <c r="R368" i="38"/>
  <c r="G368" i="13" s="1"/>
  <c r="S61" i="38"/>
  <c r="AH61" i="13" s="1"/>
  <c r="R212" i="38"/>
  <c r="G212" i="13" s="1"/>
  <c r="P212" i="38"/>
  <c r="S212" i="38" s="1"/>
  <c r="AH212" i="13" s="1"/>
  <c r="S279" i="38"/>
  <c r="AH279" i="13" s="1"/>
  <c r="R279" i="38"/>
  <c r="G279" i="13" s="1"/>
  <c r="R300" i="38"/>
  <c r="G300" i="13" s="1"/>
  <c r="P300" i="38"/>
  <c r="S300" i="38" s="1"/>
  <c r="AH300" i="13" s="1"/>
  <c r="R352" i="38"/>
  <c r="G352" i="13" s="1"/>
  <c r="P352" i="38"/>
  <c r="S352" i="38" s="1"/>
  <c r="AH352" i="13" s="1"/>
  <c r="R360" i="38"/>
  <c r="G360" i="13" s="1"/>
  <c r="P360" i="38"/>
  <c r="S360" i="38" s="1"/>
  <c r="AH360" i="13" s="1"/>
  <c r="S5" i="38"/>
  <c r="AH5" i="13" s="1"/>
  <c r="R19" i="38"/>
  <c r="G19" i="13" s="1"/>
  <c r="P22" i="38"/>
  <c r="R32" i="38"/>
  <c r="G32" i="13" s="1"/>
  <c r="P36" i="38"/>
  <c r="S36" i="38" s="1"/>
  <c r="AH36" i="13" s="1"/>
  <c r="P41" i="38"/>
  <c r="S41" i="38" s="1"/>
  <c r="AH41" i="13" s="1"/>
  <c r="P45" i="38"/>
  <c r="S45" i="38" s="1"/>
  <c r="AH45" i="13" s="1"/>
  <c r="P48" i="38"/>
  <c r="S48" i="38" s="1"/>
  <c r="AH48" i="13" s="1"/>
  <c r="R50" i="38"/>
  <c r="G50" i="13" s="1"/>
  <c r="P55" i="38"/>
  <c r="S55" i="38" s="1"/>
  <c r="AH55" i="13" s="1"/>
  <c r="S58" i="38"/>
  <c r="AH58" i="13" s="1"/>
  <c r="S85" i="38"/>
  <c r="AH85" i="13" s="1"/>
  <c r="P88" i="38"/>
  <c r="S88" i="38" s="1"/>
  <c r="AH88" i="13" s="1"/>
  <c r="R91" i="38"/>
  <c r="G91" i="13" s="1"/>
  <c r="P92" i="38"/>
  <c r="S92" i="38" s="1"/>
  <c r="AH92" i="13" s="1"/>
  <c r="R93" i="38"/>
  <c r="G93" i="13" s="1"/>
  <c r="R98" i="38"/>
  <c r="G98" i="13" s="1"/>
  <c r="P99" i="38"/>
  <c r="S99" i="38" s="1"/>
  <c r="AH99" i="13" s="1"/>
  <c r="P106" i="38"/>
  <c r="S106" i="38" s="1"/>
  <c r="AH106" i="13" s="1"/>
  <c r="S116" i="38"/>
  <c r="AH116" i="13" s="1"/>
  <c r="R118" i="38"/>
  <c r="G118" i="13" s="1"/>
  <c r="R122" i="38"/>
  <c r="G122" i="13" s="1"/>
  <c r="P122" i="38"/>
  <c r="S122" i="38" s="1"/>
  <c r="AH122" i="13" s="1"/>
  <c r="P129" i="38"/>
  <c r="S129" i="38" s="1"/>
  <c r="AH129" i="13" s="1"/>
  <c r="R134" i="38"/>
  <c r="G134" i="13" s="1"/>
  <c r="P134" i="38"/>
  <c r="S134" i="38" s="1"/>
  <c r="AH134" i="13" s="1"/>
  <c r="P142" i="38"/>
  <c r="S142" i="38" s="1"/>
  <c r="AH142" i="13" s="1"/>
  <c r="S147" i="38"/>
  <c r="AH147" i="13" s="1"/>
  <c r="R149" i="38"/>
  <c r="G149" i="13" s="1"/>
  <c r="R153" i="38"/>
  <c r="G153" i="13" s="1"/>
  <c r="P153" i="38"/>
  <c r="S153" i="38" s="1"/>
  <c r="AH153" i="13" s="1"/>
  <c r="S158" i="38"/>
  <c r="AH158" i="13" s="1"/>
  <c r="P165" i="38"/>
  <c r="S165" i="38" s="1"/>
  <c r="AH165" i="13" s="1"/>
  <c r="R184" i="38"/>
  <c r="G184" i="13" s="1"/>
  <c r="P184" i="38"/>
  <c r="S184" i="38" s="1"/>
  <c r="AH184" i="13" s="1"/>
  <c r="S217" i="38"/>
  <c r="AH217" i="13" s="1"/>
  <c r="R217" i="38"/>
  <c r="G217" i="13" s="1"/>
  <c r="S64" i="38"/>
  <c r="AH64" i="13" s="1"/>
  <c r="R254" i="38"/>
  <c r="G254" i="13" s="1"/>
  <c r="P254" i="38"/>
  <c r="S254" i="38" s="1"/>
  <c r="AH254" i="13" s="1"/>
  <c r="R289" i="38"/>
  <c r="G289" i="13" s="1"/>
  <c r="P289" i="38"/>
  <c r="S289" i="38" s="1"/>
  <c r="AH289" i="13" s="1"/>
  <c r="R316" i="38"/>
  <c r="G316" i="13" s="1"/>
  <c r="P316" i="38"/>
  <c r="S316" i="38" s="1"/>
  <c r="AH316" i="13" s="1"/>
  <c r="P6" i="38"/>
  <c r="S6" i="38" s="1"/>
  <c r="AH6" i="13" s="1"/>
  <c r="P19" i="38"/>
  <c r="S19" i="38" s="1"/>
  <c r="AH19" i="13" s="1"/>
  <c r="R27" i="38"/>
  <c r="G27" i="13" s="1"/>
  <c r="R30" i="38"/>
  <c r="G30" i="13" s="1"/>
  <c r="P32" i="38"/>
  <c r="S32" i="38" s="1"/>
  <c r="AH32" i="13" s="1"/>
  <c r="S35" i="38"/>
  <c r="AH35" i="13" s="1"/>
  <c r="R40" i="38"/>
  <c r="G40" i="13" s="1"/>
  <c r="S65" i="38"/>
  <c r="AH65" i="13" s="1"/>
  <c r="S68" i="38"/>
  <c r="AH68" i="13" s="1"/>
  <c r="R72" i="38"/>
  <c r="G72" i="13" s="1"/>
  <c r="S77" i="38"/>
  <c r="AH77" i="13" s="1"/>
  <c r="R83" i="38"/>
  <c r="G83" i="13" s="1"/>
  <c r="R85" i="38"/>
  <c r="G85" i="13" s="1"/>
  <c r="R87" i="38"/>
  <c r="G87" i="13" s="1"/>
  <c r="P91" i="38"/>
  <c r="S91" i="38" s="1"/>
  <c r="AH91" i="13" s="1"/>
  <c r="P98" i="38"/>
  <c r="S98" i="38" s="1"/>
  <c r="AH98" i="13" s="1"/>
  <c r="R108" i="38"/>
  <c r="G108" i="13" s="1"/>
  <c r="R112" i="38"/>
  <c r="G112" i="13" s="1"/>
  <c r="S115" i="38"/>
  <c r="AH115" i="13" s="1"/>
  <c r="S124" i="38"/>
  <c r="AH124" i="13" s="1"/>
  <c r="P127" i="38"/>
  <c r="S127" i="38" s="1"/>
  <c r="AH127" i="13" s="1"/>
  <c r="R127" i="38"/>
  <c r="G127" i="13" s="1"/>
  <c r="P162" i="38"/>
  <c r="S162" i="38" s="1"/>
  <c r="AH162" i="13" s="1"/>
  <c r="R162" i="38"/>
  <c r="G162" i="13" s="1"/>
  <c r="P206" i="38"/>
  <c r="S206" i="38" s="1"/>
  <c r="AH206" i="13" s="1"/>
  <c r="R206" i="38"/>
  <c r="G206" i="13" s="1"/>
  <c r="S303" i="38"/>
  <c r="AH303" i="13" s="1"/>
  <c r="R303" i="38"/>
  <c r="G303" i="13" s="1"/>
  <c r="R313" i="38"/>
  <c r="G313" i="13" s="1"/>
  <c r="P313" i="38"/>
  <c r="S313" i="38" s="1"/>
  <c r="AH313" i="13" s="1"/>
  <c r="R320" i="38"/>
  <c r="G320" i="13" s="1"/>
  <c r="P320" i="38"/>
  <c r="S320" i="38" s="1"/>
  <c r="AH320" i="13" s="1"/>
  <c r="P353" i="38"/>
  <c r="S353" i="38" s="1"/>
  <c r="AH353" i="13" s="1"/>
  <c r="R353" i="38"/>
  <c r="G353" i="13" s="1"/>
  <c r="R367" i="38"/>
  <c r="G367" i="13" s="1"/>
  <c r="P367" i="38"/>
  <c r="S367" i="38" s="1"/>
  <c r="AH367" i="13" s="1"/>
  <c r="S7" i="38"/>
  <c r="AH7" i="13" s="1"/>
  <c r="R161" i="38"/>
  <c r="G161" i="13" s="1"/>
  <c r="P161" i="38"/>
  <c r="S161" i="38" s="1"/>
  <c r="AH161" i="13" s="1"/>
  <c r="R7" i="38"/>
  <c r="G7" i="13" s="1"/>
  <c r="R10" i="38"/>
  <c r="G10" i="13" s="1"/>
  <c r="R14" i="38"/>
  <c r="G14" i="13" s="1"/>
  <c r="S22" i="38"/>
  <c r="AH22" i="13" s="1"/>
  <c r="R38" i="38"/>
  <c r="G38" i="13" s="1"/>
  <c r="R49" i="38"/>
  <c r="G49" i="13" s="1"/>
  <c r="R61" i="38"/>
  <c r="G61" i="13" s="1"/>
  <c r="R64" i="38"/>
  <c r="G64" i="13" s="1"/>
  <c r="R89" i="38"/>
  <c r="G89" i="13" s="1"/>
  <c r="R100" i="38"/>
  <c r="G100" i="13" s="1"/>
  <c r="P135" i="38"/>
  <c r="S135" i="38" s="1"/>
  <c r="AH135" i="13" s="1"/>
  <c r="R135" i="38"/>
  <c r="G135" i="13" s="1"/>
  <c r="R146" i="38"/>
  <c r="G146" i="13" s="1"/>
  <c r="P146" i="38"/>
  <c r="S146" i="38" s="1"/>
  <c r="AH146" i="13" s="1"/>
  <c r="R157" i="38"/>
  <c r="G157" i="13" s="1"/>
  <c r="P157" i="38"/>
  <c r="S157" i="38" s="1"/>
  <c r="AH157" i="13" s="1"/>
  <c r="R274" i="38"/>
  <c r="G274" i="13" s="1"/>
  <c r="P274" i="38"/>
  <c r="S274" i="38" s="1"/>
  <c r="AH274" i="13" s="1"/>
  <c r="S295" i="38"/>
  <c r="AH295" i="13" s="1"/>
  <c r="R295" i="38"/>
  <c r="G295" i="13" s="1"/>
  <c r="P310" i="38"/>
  <c r="S310" i="38" s="1"/>
  <c r="AH310" i="13" s="1"/>
  <c r="R310" i="38"/>
  <c r="G310" i="13" s="1"/>
  <c r="S334" i="38"/>
  <c r="AH334" i="13" s="1"/>
  <c r="R334" i="38"/>
  <c r="G334" i="13" s="1"/>
  <c r="R114" i="38"/>
  <c r="G114" i="13" s="1"/>
  <c r="R125" i="38"/>
  <c r="G125" i="13" s="1"/>
  <c r="R131" i="38"/>
  <c r="G131" i="13" s="1"/>
  <c r="S139" i="38"/>
  <c r="AH139" i="13" s="1"/>
  <c r="R141" i="38"/>
  <c r="G141" i="13" s="1"/>
  <c r="R145" i="38"/>
  <c r="G145" i="13" s="1"/>
  <c r="R156" i="38"/>
  <c r="G156" i="13" s="1"/>
  <c r="R164" i="38"/>
  <c r="G164" i="13" s="1"/>
  <c r="R171" i="38"/>
  <c r="G171" i="13" s="1"/>
  <c r="S174" i="38"/>
  <c r="AH174" i="13" s="1"/>
  <c r="R180" i="38"/>
  <c r="G180" i="13" s="1"/>
  <c r="S198" i="38"/>
  <c r="AH198" i="13" s="1"/>
  <c r="S228" i="38"/>
  <c r="AH228" i="13" s="1"/>
  <c r="S233" i="38"/>
  <c r="AH233" i="13" s="1"/>
  <c r="S236" i="38"/>
  <c r="AH236" i="13" s="1"/>
  <c r="S237" i="38"/>
  <c r="AH237" i="13" s="1"/>
  <c r="S243" i="38"/>
  <c r="AH243" i="13" s="1"/>
  <c r="R247" i="38"/>
  <c r="G247" i="13" s="1"/>
  <c r="R266" i="38"/>
  <c r="G266" i="13" s="1"/>
  <c r="R283" i="38"/>
  <c r="G283" i="13" s="1"/>
  <c r="R284" i="38"/>
  <c r="G284" i="13" s="1"/>
  <c r="R294" i="38"/>
  <c r="G294" i="13" s="1"/>
  <c r="R312" i="38"/>
  <c r="G312" i="13" s="1"/>
  <c r="R330" i="38"/>
  <c r="G330" i="13" s="1"/>
  <c r="R341" i="38"/>
  <c r="G341" i="13" s="1"/>
  <c r="R351" i="38"/>
  <c r="G351" i="13" s="1"/>
  <c r="R359" i="38"/>
  <c r="G359" i="13" s="1"/>
  <c r="S145" i="38"/>
  <c r="AH145" i="13" s="1"/>
  <c r="R155" i="38"/>
  <c r="G155" i="13" s="1"/>
  <c r="R166" i="38"/>
  <c r="G166" i="13" s="1"/>
  <c r="S177" i="38"/>
  <c r="AH177" i="13" s="1"/>
  <c r="S181" i="38"/>
  <c r="AH181" i="13" s="1"/>
  <c r="S192" i="38"/>
  <c r="AH192" i="13" s="1"/>
  <c r="R197" i="38"/>
  <c r="G197" i="13" s="1"/>
  <c r="S201" i="38"/>
  <c r="AH201" i="13" s="1"/>
  <c r="S205" i="38"/>
  <c r="AH205" i="13" s="1"/>
  <c r="S209" i="38"/>
  <c r="AH209" i="13" s="1"/>
  <c r="S211" i="38"/>
  <c r="AH211" i="13" s="1"/>
  <c r="S220" i="38"/>
  <c r="AH220" i="13" s="1"/>
  <c r="R232" i="38"/>
  <c r="G232" i="13" s="1"/>
  <c r="R240" i="38"/>
  <c r="G240" i="13" s="1"/>
  <c r="S247" i="38"/>
  <c r="AH247" i="13" s="1"/>
  <c r="S258" i="38"/>
  <c r="AH258" i="13" s="1"/>
  <c r="S259" i="38"/>
  <c r="AH259" i="13" s="1"/>
  <c r="S266" i="38"/>
  <c r="AH266" i="13" s="1"/>
  <c r="R276" i="38"/>
  <c r="G276" i="13" s="1"/>
  <c r="S278" i="38"/>
  <c r="AH278" i="13" s="1"/>
  <c r="R282" i="38"/>
  <c r="G282" i="13" s="1"/>
  <c r="S284" i="38"/>
  <c r="AH284" i="13" s="1"/>
  <c r="S290" i="38"/>
  <c r="AH290" i="13" s="1"/>
  <c r="R298" i="38"/>
  <c r="G298" i="13" s="1"/>
  <c r="S302" i="38"/>
  <c r="AH302" i="13" s="1"/>
  <c r="S312" i="38"/>
  <c r="AH312" i="13" s="1"/>
  <c r="S318" i="38"/>
  <c r="AH318" i="13" s="1"/>
  <c r="R322" i="38"/>
  <c r="G322" i="13" s="1"/>
  <c r="S333" i="38"/>
  <c r="AH333" i="13" s="1"/>
  <c r="S337" i="38"/>
  <c r="AH337" i="13" s="1"/>
  <c r="S348" i="38"/>
  <c r="AH348" i="13" s="1"/>
  <c r="S351" i="38"/>
  <c r="AH351" i="13" s="1"/>
  <c r="R357" i="38"/>
  <c r="G357" i="13" s="1"/>
  <c r="S359" i="38"/>
  <c r="AH359" i="13" s="1"/>
  <c r="R369" i="38"/>
  <c r="G369" i="13" s="1"/>
  <c r="R185" i="38"/>
  <c r="G185" i="13" s="1"/>
  <c r="R213" i="38"/>
  <c r="G213" i="13" s="1"/>
  <c r="R225" i="38"/>
  <c r="G225" i="13" s="1"/>
  <c r="R255" i="38"/>
  <c r="G255" i="13" s="1"/>
  <c r="R267" i="38"/>
  <c r="G267" i="13" s="1"/>
  <c r="R275" i="38"/>
  <c r="G275" i="13" s="1"/>
  <c r="R314" i="38"/>
  <c r="G314" i="13" s="1"/>
  <c r="R361" i="38"/>
  <c r="G361" i="13" s="1"/>
  <c r="P15" i="38"/>
  <c r="S15" i="38" s="1"/>
  <c r="AH15" i="13" s="1"/>
  <c r="R15" i="38"/>
  <c r="G15" i="13" s="1"/>
  <c r="P62" i="38"/>
  <c r="S62" i="38" s="1"/>
  <c r="AH62" i="13" s="1"/>
  <c r="R62" i="38"/>
  <c r="G62" i="13" s="1"/>
  <c r="C14" i="38"/>
  <c r="C15" i="38"/>
  <c r="D8" i="38"/>
  <c r="C18" i="38" s="1"/>
  <c r="D7" i="38"/>
  <c r="C17" i="38" s="1"/>
  <c r="D6" i="38"/>
  <c r="P23" i="38"/>
  <c r="S23" i="38" s="1"/>
  <c r="AH23" i="13" s="1"/>
  <c r="R23" i="38"/>
  <c r="G23" i="13" s="1"/>
  <c r="P46" i="38"/>
  <c r="S46" i="38" s="1"/>
  <c r="AH46" i="13" s="1"/>
  <c r="R46" i="38"/>
  <c r="G46" i="13" s="1"/>
  <c r="P60" i="38"/>
  <c r="S60" i="38" s="1"/>
  <c r="AH60" i="13" s="1"/>
  <c r="R60" i="38"/>
  <c r="G60" i="13" s="1"/>
  <c r="P67" i="38"/>
  <c r="S67" i="38" s="1"/>
  <c r="AH67" i="13" s="1"/>
  <c r="R67" i="38"/>
  <c r="G67" i="13" s="1"/>
  <c r="P69" i="38"/>
  <c r="S69" i="38" s="1"/>
  <c r="AH69" i="13" s="1"/>
  <c r="R69" i="38"/>
  <c r="G69" i="13" s="1"/>
  <c r="P13" i="38"/>
  <c r="S13" i="38" s="1"/>
  <c r="AH13" i="13" s="1"/>
  <c r="R13" i="38"/>
  <c r="G13" i="13" s="1"/>
  <c r="P17" i="38"/>
  <c r="S17" i="38" s="1"/>
  <c r="AH17" i="13" s="1"/>
  <c r="R17" i="38"/>
  <c r="G17" i="13" s="1"/>
  <c r="R21" i="38"/>
  <c r="G21" i="13" s="1"/>
  <c r="P21" i="38"/>
  <c r="S21" i="38" s="1"/>
  <c r="AH21" i="13" s="1"/>
  <c r="R28" i="38"/>
  <c r="G28" i="13" s="1"/>
  <c r="P28" i="38"/>
  <c r="S28" i="38" s="1"/>
  <c r="AH28" i="13" s="1"/>
  <c r="R44" i="38"/>
  <c r="G44" i="13" s="1"/>
  <c r="P44" i="38"/>
  <c r="S44" i="38" s="1"/>
  <c r="AH44" i="13" s="1"/>
  <c r="R51" i="38"/>
  <c r="G51" i="13" s="1"/>
  <c r="P51" i="38"/>
  <c r="S51" i="38" s="1"/>
  <c r="AH51" i="13" s="1"/>
  <c r="P9" i="38"/>
  <c r="S9" i="38" s="1"/>
  <c r="AH9" i="13" s="1"/>
  <c r="R9" i="38"/>
  <c r="G9" i="13" s="1"/>
  <c r="P11" i="38"/>
  <c r="S11" i="38" s="1"/>
  <c r="AH11" i="13" s="1"/>
  <c r="R11" i="38"/>
  <c r="G11" i="13" s="1"/>
  <c r="S42" i="38"/>
  <c r="AH42" i="13" s="1"/>
  <c r="S47" i="38"/>
  <c r="AH47" i="13" s="1"/>
  <c r="R24" i="38"/>
  <c r="G24" i="13" s="1"/>
  <c r="R70" i="38"/>
  <c r="G70" i="13" s="1"/>
  <c r="P79" i="38"/>
  <c r="S79" i="38" s="1"/>
  <c r="AH79" i="13" s="1"/>
  <c r="P87" i="38"/>
  <c r="S87" i="38" s="1"/>
  <c r="AH87" i="13" s="1"/>
  <c r="R101" i="38"/>
  <c r="G101" i="13" s="1"/>
  <c r="P101" i="38"/>
  <c r="S101" i="38" s="1"/>
  <c r="AH101" i="13" s="1"/>
  <c r="R132" i="38"/>
  <c r="G132" i="13" s="1"/>
  <c r="P132" i="38"/>
  <c r="S132" i="38" s="1"/>
  <c r="AH132" i="13" s="1"/>
  <c r="R140" i="38"/>
  <c r="G140" i="13" s="1"/>
  <c r="P140" i="38"/>
  <c r="S140" i="38" s="1"/>
  <c r="AH140" i="13" s="1"/>
  <c r="R148" i="38"/>
  <c r="G148" i="13" s="1"/>
  <c r="P148" i="38"/>
  <c r="S148" i="38" s="1"/>
  <c r="AH148" i="13" s="1"/>
  <c r="R163" i="38"/>
  <c r="G163" i="13" s="1"/>
  <c r="P163" i="38"/>
  <c r="S163" i="38" s="1"/>
  <c r="AH163" i="13" s="1"/>
  <c r="R183" i="38"/>
  <c r="G183" i="13" s="1"/>
  <c r="P183" i="38"/>
  <c r="S183" i="38" s="1"/>
  <c r="AH183" i="13" s="1"/>
  <c r="R187" i="38"/>
  <c r="G187" i="13" s="1"/>
  <c r="P187" i="38"/>
  <c r="S187" i="38" s="1"/>
  <c r="AH187" i="13" s="1"/>
  <c r="R199" i="38"/>
  <c r="G199" i="13" s="1"/>
  <c r="P199" i="38"/>
  <c r="S199" i="38" s="1"/>
  <c r="AH199" i="13" s="1"/>
  <c r="P208" i="38"/>
  <c r="S208" i="38" s="1"/>
  <c r="AH208" i="13" s="1"/>
  <c r="R208" i="38"/>
  <c r="G208" i="13" s="1"/>
  <c r="R218" i="38"/>
  <c r="G218" i="13" s="1"/>
  <c r="P218" i="38"/>
  <c r="S218" i="38" s="1"/>
  <c r="AH218" i="13" s="1"/>
  <c r="P245" i="38"/>
  <c r="S245" i="38" s="1"/>
  <c r="AH245" i="13" s="1"/>
  <c r="R245" i="38"/>
  <c r="G245" i="13" s="1"/>
  <c r="P20" i="38"/>
  <c r="S20" i="38" s="1"/>
  <c r="AH20" i="13" s="1"/>
  <c r="P24" i="38"/>
  <c r="S24" i="38" s="1"/>
  <c r="AH24" i="13" s="1"/>
  <c r="P33" i="38"/>
  <c r="S33" i="38" s="1"/>
  <c r="AH33" i="13" s="1"/>
  <c r="R35" i="38"/>
  <c r="G35" i="13" s="1"/>
  <c r="P40" i="38"/>
  <c r="S40" i="38" s="1"/>
  <c r="AH40" i="13" s="1"/>
  <c r="R42" i="38"/>
  <c r="G42" i="13" s="1"/>
  <c r="R43" i="38"/>
  <c r="G43" i="13" s="1"/>
  <c r="P56" i="38"/>
  <c r="S56" i="38" s="1"/>
  <c r="AH56" i="13" s="1"/>
  <c r="R58" i="38"/>
  <c r="G58" i="13" s="1"/>
  <c r="R59" i="38"/>
  <c r="G59" i="13" s="1"/>
  <c r="R65" i="38"/>
  <c r="G65" i="13" s="1"/>
  <c r="R66" i="38"/>
  <c r="G66" i="13" s="1"/>
  <c r="P70" i="38"/>
  <c r="S70" i="38" s="1"/>
  <c r="AH70" i="13" s="1"/>
  <c r="S72" i="38"/>
  <c r="AH72" i="13" s="1"/>
  <c r="R74" i="38"/>
  <c r="G74" i="13" s="1"/>
  <c r="P74" i="38"/>
  <c r="S74" i="38" s="1"/>
  <c r="AH74" i="13" s="1"/>
  <c r="R82" i="38"/>
  <c r="G82" i="13" s="1"/>
  <c r="P82" i="38"/>
  <c r="S82" i="38" s="1"/>
  <c r="AH82" i="13" s="1"/>
  <c r="R90" i="38"/>
  <c r="G90" i="13" s="1"/>
  <c r="P90" i="38"/>
  <c r="S90" i="38" s="1"/>
  <c r="AH90" i="13" s="1"/>
  <c r="P102" i="38"/>
  <c r="S102" i="38" s="1"/>
  <c r="AH102" i="13" s="1"/>
  <c r="P110" i="38"/>
  <c r="S110" i="38" s="1"/>
  <c r="AH110" i="13" s="1"/>
  <c r="P118" i="38"/>
  <c r="S118" i="38" s="1"/>
  <c r="AH118" i="13" s="1"/>
  <c r="P125" i="38"/>
  <c r="S125" i="38" s="1"/>
  <c r="AH125" i="13" s="1"/>
  <c r="P133" i="38"/>
  <c r="S133" i="38" s="1"/>
  <c r="AH133" i="13" s="1"/>
  <c r="P141" i="38"/>
  <c r="S141" i="38" s="1"/>
  <c r="AH141" i="13" s="1"/>
  <c r="P149" i="38"/>
  <c r="S149" i="38" s="1"/>
  <c r="AH149" i="13" s="1"/>
  <c r="P156" i="38"/>
  <c r="S156" i="38" s="1"/>
  <c r="AH156" i="13" s="1"/>
  <c r="P164" i="38"/>
  <c r="S164" i="38" s="1"/>
  <c r="AH164" i="13" s="1"/>
  <c r="P171" i="38"/>
  <c r="S171" i="38" s="1"/>
  <c r="AH171" i="13" s="1"/>
  <c r="R176" i="38"/>
  <c r="G176" i="13" s="1"/>
  <c r="P176" i="38"/>
  <c r="S176" i="38" s="1"/>
  <c r="AH176" i="13" s="1"/>
  <c r="P178" i="38"/>
  <c r="S178" i="38" s="1"/>
  <c r="AH178" i="13" s="1"/>
  <c r="R178" i="38"/>
  <c r="G178" i="13" s="1"/>
  <c r="P180" i="38"/>
  <c r="S180" i="38" s="1"/>
  <c r="AH180" i="13" s="1"/>
  <c r="P194" i="38"/>
  <c r="S194" i="38" s="1"/>
  <c r="AH194" i="13" s="1"/>
  <c r="R194" i="38"/>
  <c r="G194" i="13" s="1"/>
  <c r="S214" i="38"/>
  <c r="AH214" i="13" s="1"/>
  <c r="R214" i="38"/>
  <c r="G214" i="13" s="1"/>
  <c r="R78" i="38"/>
  <c r="G78" i="13" s="1"/>
  <c r="P78" i="38"/>
  <c r="S78" i="38" s="1"/>
  <c r="AH78" i="13" s="1"/>
  <c r="R47" i="38"/>
  <c r="G47" i="13" s="1"/>
  <c r="R63" i="38"/>
  <c r="G63" i="13" s="1"/>
  <c r="R109" i="38"/>
  <c r="G109" i="13" s="1"/>
  <c r="P109" i="38"/>
  <c r="S109" i="38" s="1"/>
  <c r="AH109" i="13" s="1"/>
  <c r="R117" i="38"/>
  <c r="G117" i="13" s="1"/>
  <c r="P117" i="38"/>
  <c r="S117" i="38" s="1"/>
  <c r="AH117" i="13" s="1"/>
  <c r="R97" i="38"/>
  <c r="G97" i="13" s="1"/>
  <c r="P97" i="38"/>
  <c r="S97" i="38" s="1"/>
  <c r="AH97" i="13" s="1"/>
  <c r="R105" i="38"/>
  <c r="G105" i="13" s="1"/>
  <c r="P105" i="38"/>
  <c r="S105" i="38" s="1"/>
  <c r="AH105" i="13" s="1"/>
  <c r="R113" i="38"/>
  <c r="G113" i="13" s="1"/>
  <c r="P113" i="38"/>
  <c r="S113" i="38" s="1"/>
  <c r="AH113" i="13" s="1"/>
  <c r="R121" i="38"/>
  <c r="G121" i="13" s="1"/>
  <c r="P121" i="38"/>
  <c r="S121" i="38" s="1"/>
  <c r="AH121" i="13" s="1"/>
  <c r="R128" i="38"/>
  <c r="G128" i="13" s="1"/>
  <c r="P128" i="38"/>
  <c r="S128" i="38" s="1"/>
  <c r="AH128" i="13" s="1"/>
  <c r="R136" i="38"/>
  <c r="G136" i="13" s="1"/>
  <c r="P136" i="38"/>
  <c r="S136" i="38" s="1"/>
  <c r="AH136" i="13" s="1"/>
  <c r="R144" i="38"/>
  <c r="G144" i="13" s="1"/>
  <c r="P144" i="38"/>
  <c r="S144" i="38" s="1"/>
  <c r="AH144" i="13" s="1"/>
  <c r="R152" i="38"/>
  <c r="G152" i="13" s="1"/>
  <c r="P152" i="38"/>
  <c r="S152" i="38" s="1"/>
  <c r="AH152" i="13" s="1"/>
  <c r="R159" i="38"/>
  <c r="G159" i="13" s="1"/>
  <c r="P159" i="38"/>
  <c r="S159" i="38" s="1"/>
  <c r="AH159" i="13" s="1"/>
  <c r="R167" i="38"/>
  <c r="G167" i="13" s="1"/>
  <c r="P167" i="38"/>
  <c r="S167" i="38" s="1"/>
  <c r="AH167" i="13" s="1"/>
  <c r="P200" i="38"/>
  <c r="S200" i="38" s="1"/>
  <c r="AH200" i="13" s="1"/>
  <c r="R200" i="38"/>
  <c r="G200" i="13" s="1"/>
  <c r="R207" i="38"/>
  <c r="G207" i="13" s="1"/>
  <c r="P207" i="38"/>
  <c r="S207" i="38" s="1"/>
  <c r="AH207" i="13" s="1"/>
  <c r="P219" i="38"/>
  <c r="S219" i="38" s="1"/>
  <c r="AH219" i="13" s="1"/>
  <c r="R219" i="38"/>
  <c r="G219" i="13" s="1"/>
  <c r="R86" i="38"/>
  <c r="G86" i="13" s="1"/>
  <c r="P86" i="38"/>
  <c r="S86" i="38" s="1"/>
  <c r="AH86" i="13" s="1"/>
  <c r="R94" i="38"/>
  <c r="G94" i="13" s="1"/>
  <c r="P94" i="38"/>
  <c r="S94" i="38" s="1"/>
  <c r="AH94" i="13" s="1"/>
  <c r="P160" i="38"/>
  <c r="S160" i="38" s="1"/>
  <c r="AH160" i="13" s="1"/>
  <c r="P168" i="38"/>
  <c r="S168" i="38" s="1"/>
  <c r="AH168" i="13" s="1"/>
  <c r="S188" i="38"/>
  <c r="AH188" i="13" s="1"/>
  <c r="P193" i="38"/>
  <c r="S193" i="38" s="1"/>
  <c r="AH193" i="13" s="1"/>
  <c r="R193" i="38"/>
  <c r="G193" i="13" s="1"/>
  <c r="P202" i="38"/>
  <c r="S202" i="38" s="1"/>
  <c r="AH202" i="13" s="1"/>
  <c r="R202" i="38"/>
  <c r="G202" i="13" s="1"/>
  <c r="P210" i="38"/>
  <c r="S210" i="38" s="1"/>
  <c r="AH210" i="13" s="1"/>
  <c r="R210" i="38"/>
  <c r="G210" i="13" s="1"/>
  <c r="R215" i="38"/>
  <c r="G215" i="13" s="1"/>
  <c r="P215" i="38"/>
  <c r="S215" i="38" s="1"/>
  <c r="AH215" i="13" s="1"/>
  <c r="P221" i="38"/>
  <c r="S221" i="38" s="1"/>
  <c r="AH221" i="13" s="1"/>
  <c r="R221" i="38"/>
  <c r="G221" i="13" s="1"/>
  <c r="P229" i="38"/>
  <c r="S229" i="38" s="1"/>
  <c r="AH229" i="13" s="1"/>
  <c r="R229" i="38"/>
  <c r="G229" i="13" s="1"/>
  <c r="S232" i="38"/>
  <c r="AH232" i="13" s="1"/>
  <c r="S249" i="38"/>
  <c r="AH249" i="13" s="1"/>
  <c r="S267" i="38"/>
  <c r="AH267" i="13" s="1"/>
  <c r="R349" i="38"/>
  <c r="G349" i="13" s="1"/>
  <c r="S349" i="38"/>
  <c r="AH349" i="13" s="1"/>
  <c r="R179" i="38"/>
  <c r="G179" i="13" s="1"/>
  <c r="R186" i="38"/>
  <c r="G186" i="13" s="1"/>
  <c r="R190" i="38"/>
  <c r="G190" i="13" s="1"/>
  <c r="R216" i="38"/>
  <c r="G216" i="13" s="1"/>
  <c r="S224" i="38"/>
  <c r="AH224" i="13" s="1"/>
  <c r="R227" i="38"/>
  <c r="G227" i="13" s="1"/>
  <c r="P227" i="38"/>
  <c r="S227" i="38" s="1"/>
  <c r="AH227" i="13" s="1"/>
  <c r="R234" i="38"/>
  <c r="G234" i="13" s="1"/>
  <c r="P234" i="38"/>
  <c r="S234" i="38" s="1"/>
  <c r="AH234" i="13" s="1"/>
  <c r="P252" i="38"/>
  <c r="S252" i="38" s="1"/>
  <c r="AH252" i="13" s="1"/>
  <c r="R252" i="38"/>
  <c r="G252" i="13" s="1"/>
  <c r="R257" i="38"/>
  <c r="G257" i="13" s="1"/>
  <c r="P257" i="38"/>
  <c r="S257" i="38" s="1"/>
  <c r="AH257" i="13" s="1"/>
  <c r="R260" i="38"/>
  <c r="G260" i="13" s="1"/>
  <c r="S260" i="38"/>
  <c r="AH260" i="13" s="1"/>
  <c r="R271" i="38"/>
  <c r="G271" i="13" s="1"/>
  <c r="S271" i="38"/>
  <c r="AH271" i="13" s="1"/>
  <c r="R174" i="38"/>
  <c r="G174" i="13" s="1"/>
  <c r="R175" i="38"/>
  <c r="G175" i="13" s="1"/>
  <c r="P179" i="38"/>
  <c r="S179" i="38" s="1"/>
  <c r="AH179" i="13" s="1"/>
  <c r="P186" i="38"/>
  <c r="S186" i="38" s="1"/>
  <c r="AH186" i="13" s="1"/>
  <c r="R189" i="38"/>
  <c r="G189" i="13" s="1"/>
  <c r="P291" i="38"/>
  <c r="S291" i="38" s="1"/>
  <c r="AH291" i="13" s="1"/>
  <c r="R291" i="38"/>
  <c r="G291" i="13" s="1"/>
  <c r="R296" i="38"/>
  <c r="G296" i="13" s="1"/>
  <c r="P296" i="38"/>
  <c r="S296" i="38" s="1"/>
  <c r="AH296" i="13" s="1"/>
  <c r="R299" i="38"/>
  <c r="G299" i="13" s="1"/>
  <c r="S299" i="38"/>
  <c r="AH299" i="13" s="1"/>
  <c r="R195" i="38"/>
  <c r="G195" i="13" s="1"/>
  <c r="R211" i="38"/>
  <c r="G211" i="13" s="1"/>
  <c r="R230" i="38"/>
  <c r="G230" i="13" s="1"/>
  <c r="R236" i="38"/>
  <c r="G236" i="13" s="1"/>
  <c r="R238" i="38"/>
  <c r="G238" i="13" s="1"/>
  <c r="P248" i="38"/>
  <c r="S248" i="38" s="1"/>
  <c r="AH248" i="13" s="1"/>
  <c r="R248" i="38"/>
  <c r="G248" i="13" s="1"/>
  <c r="R251" i="38"/>
  <c r="G251" i="13" s="1"/>
  <c r="S255" i="38"/>
  <c r="AH255" i="13" s="1"/>
  <c r="R262" i="38"/>
  <c r="G262" i="13" s="1"/>
  <c r="P262" i="38"/>
  <c r="S262" i="38" s="1"/>
  <c r="AH262" i="13" s="1"/>
  <c r="P264" i="38"/>
  <c r="S264" i="38" s="1"/>
  <c r="AH264" i="13" s="1"/>
  <c r="R264" i="38"/>
  <c r="G264" i="13" s="1"/>
  <c r="R269" i="38"/>
  <c r="G269" i="13" s="1"/>
  <c r="P269" i="38"/>
  <c r="S269" i="38" s="1"/>
  <c r="AH269" i="13" s="1"/>
  <c r="R290" i="38"/>
  <c r="G290" i="13" s="1"/>
  <c r="S294" i="38"/>
  <c r="AH294" i="13" s="1"/>
  <c r="R301" i="38"/>
  <c r="G301" i="13" s="1"/>
  <c r="P301" i="38"/>
  <c r="S301" i="38" s="1"/>
  <c r="AH301" i="13" s="1"/>
  <c r="S314" i="38"/>
  <c r="AH314" i="13" s="1"/>
  <c r="R323" i="38"/>
  <c r="G323" i="13" s="1"/>
  <c r="P323" i="38"/>
  <c r="S323" i="38" s="1"/>
  <c r="AH323" i="13" s="1"/>
  <c r="S330" i="38"/>
  <c r="AH330" i="13" s="1"/>
  <c r="R355" i="38"/>
  <c r="G355" i="13" s="1"/>
  <c r="P355" i="38"/>
  <c r="S355" i="38" s="1"/>
  <c r="AH355" i="13" s="1"/>
  <c r="R362" i="38"/>
  <c r="G362" i="13" s="1"/>
  <c r="P362" i="38"/>
  <c r="S362" i="38" s="1"/>
  <c r="AH362" i="13" s="1"/>
  <c r="S238" i="38"/>
  <c r="AH238" i="13" s="1"/>
  <c r="P339" i="38"/>
  <c r="S339" i="38" s="1"/>
  <c r="AH339" i="13" s="1"/>
  <c r="R347" i="38"/>
  <c r="G347" i="13" s="1"/>
  <c r="P347" i="38"/>
  <c r="S347" i="38" s="1"/>
  <c r="AH347" i="13" s="1"/>
  <c r="R203" i="38"/>
  <c r="G203" i="13" s="1"/>
  <c r="R222" i="38"/>
  <c r="G222" i="13" s="1"/>
  <c r="P226" i="38"/>
  <c r="S226" i="38" s="1"/>
  <c r="AH226" i="13" s="1"/>
  <c r="R243" i="38"/>
  <c r="G243" i="13" s="1"/>
  <c r="P250" i="38"/>
  <c r="S250" i="38" s="1"/>
  <c r="AH250" i="13" s="1"/>
  <c r="R253" i="38"/>
  <c r="G253" i="13" s="1"/>
  <c r="P253" i="38"/>
  <c r="S253" i="38" s="1"/>
  <c r="AH253" i="13" s="1"/>
  <c r="R268" i="38"/>
  <c r="G268" i="13" s="1"/>
  <c r="P273" i="38"/>
  <c r="S273" i="38" s="1"/>
  <c r="AH273" i="13" s="1"/>
  <c r="R285" i="38"/>
  <c r="G285" i="13" s="1"/>
  <c r="P285" i="38"/>
  <c r="S285" i="38" s="1"/>
  <c r="AH285" i="13" s="1"/>
  <c r="P287" i="38"/>
  <c r="S287" i="38" s="1"/>
  <c r="AH287" i="13" s="1"/>
  <c r="R287" i="38"/>
  <c r="G287" i="13" s="1"/>
  <c r="R292" i="38"/>
  <c r="G292" i="13" s="1"/>
  <c r="P292" i="38"/>
  <c r="S292" i="38" s="1"/>
  <c r="AH292" i="13" s="1"/>
  <c r="R315" i="38"/>
  <c r="G315" i="13" s="1"/>
  <c r="P315" i="38"/>
  <c r="S315" i="38" s="1"/>
  <c r="AH315" i="13" s="1"/>
  <c r="R331" i="38"/>
  <c r="G331" i="13" s="1"/>
  <c r="P331" i="38"/>
  <c r="S331" i="38" s="1"/>
  <c r="AH331" i="13" s="1"/>
  <c r="S338" i="38"/>
  <c r="AH338" i="13" s="1"/>
  <c r="S341" i="38"/>
  <c r="AH341" i="13" s="1"/>
  <c r="R246" i="38"/>
  <c r="G246" i="13" s="1"/>
  <c r="R249" i="38"/>
  <c r="G249" i="13" s="1"/>
  <c r="R265" i="38"/>
  <c r="G265" i="13" s="1"/>
  <c r="R288" i="38"/>
  <c r="G288" i="13" s="1"/>
  <c r="R346" i="38"/>
  <c r="G346" i="13" s="1"/>
  <c r="P346" i="38"/>
  <c r="S346" i="38" s="1"/>
  <c r="AH346" i="13" s="1"/>
  <c r="R354" i="38"/>
  <c r="G354" i="13" s="1"/>
  <c r="P354" i="38"/>
  <c r="S354" i="38" s="1"/>
  <c r="AH354" i="13" s="1"/>
  <c r="R308" i="38"/>
  <c r="G308" i="13" s="1"/>
  <c r="P308" i="38"/>
  <c r="S308" i="38" s="1"/>
  <c r="AH308" i="13" s="1"/>
  <c r="S361" i="38"/>
  <c r="AH361" i="13" s="1"/>
  <c r="R363" i="38"/>
  <c r="G363" i="13" s="1"/>
  <c r="P363" i="38"/>
  <c r="S363" i="38" s="1"/>
  <c r="AH363" i="13" s="1"/>
  <c r="S369" i="38"/>
  <c r="AH369" i="13" s="1"/>
  <c r="R304" i="38"/>
  <c r="G304" i="13" s="1"/>
  <c r="P304" i="38"/>
  <c r="S304" i="38" s="1"/>
  <c r="AH304" i="13" s="1"/>
  <c r="R311" i="38"/>
  <c r="G311" i="13" s="1"/>
  <c r="P311" i="38"/>
  <c r="S311" i="38" s="1"/>
  <c r="AH311" i="13" s="1"/>
  <c r="R319" i="38"/>
  <c r="G319" i="13" s="1"/>
  <c r="P319" i="38"/>
  <c r="S319" i="38" s="1"/>
  <c r="AH319" i="13" s="1"/>
  <c r="R327" i="38"/>
  <c r="G327" i="13" s="1"/>
  <c r="P327" i="38"/>
  <c r="S327" i="38" s="1"/>
  <c r="AH327" i="13" s="1"/>
  <c r="R335" i="38"/>
  <c r="G335" i="13" s="1"/>
  <c r="P335" i="38"/>
  <c r="S335" i="38" s="1"/>
  <c r="AH335" i="13" s="1"/>
  <c r="R342" i="38"/>
  <c r="G342" i="13" s="1"/>
  <c r="P342" i="38"/>
  <c r="S342" i="38" s="1"/>
  <c r="AH342" i="13" s="1"/>
  <c r="R350" i="38"/>
  <c r="G350" i="13" s="1"/>
  <c r="P350" i="38"/>
  <c r="S350" i="38" s="1"/>
  <c r="AH350" i="13" s="1"/>
  <c r="R358" i="38"/>
  <c r="G358" i="13" s="1"/>
  <c r="P358" i="38"/>
  <c r="S358" i="38" s="1"/>
  <c r="AH358" i="13" s="1"/>
  <c r="R366" i="38"/>
  <c r="G366" i="13" s="1"/>
  <c r="P366" i="38"/>
  <c r="S366" i="38" s="1"/>
  <c r="AH366" i="13" s="1"/>
  <c r="T125" i="13" l="1"/>
  <c r="T8" i="13" s="1"/>
  <c r="T126" i="13"/>
  <c r="T24" i="13" s="1"/>
  <c r="T128" i="13"/>
  <c r="T127" i="13"/>
  <c r="T280" i="13"/>
  <c r="T278" i="13"/>
  <c r="T13" i="13" s="1"/>
  <c r="T279" i="13"/>
  <c r="T29" i="13" s="1"/>
  <c r="T281" i="13"/>
  <c r="T156" i="13"/>
  <c r="T9" i="13" s="1"/>
  <c r="T158" i="13"/>
  <c r="T159" i="13"/>
  <c r="T157" i="13"/>
  <c r="T25" i="13" s="1"/>
  <c r="AU96" i="13"/>
  <c r="AU23" i="13" s="1"/>
  <c r="AU97" i="13"/>
  <c r="AU95" i="13"/>
  <c r="AU7" i="13" s="1"/>
  <c r="AU98" i="13"/>
  <c r="G371" i="13"/>
  <c r="T38" i="13"/>
  <c r="T39" i="13"/>
  <c r="T37" i="13"/>
  <c r="T21" i="13" s="1"/>
  <c r="AU64" i="13"/>
  <c r="AU6" i="13" s="1"/>
  <c r="AU66" i="13"/>
  <c r="AU67" i="13"/>
  <c r="AU65" i="13"/>
  <c r="AU22" i="13" s="1"/>
  <c r="T251" i="13"/>
  <c r="T250" i="13"/>
  <c r="T249" i="13"/>
  <c r="T28" i="13" s="1"/>
  <c r="T248" i="13"/>
  <c r="T12" i="13" s="1"/>
  <c r="AU187" i="13"/>
  <c r="AU26" i="13" s="1"/>
  <c r="AU186" i="13"/>
  <c r="AU10" i="13" s="1"/>
  <c r="AU188" i="13"/>
  <c r="AU189" i="13"/>
  <c r="T218" i="13"/>
  <c r="T27" i="13" s="1"/>
  <c r="T217" i="13"/>
  <c r="T11" i="13" s="1"/>
  <c r="T220" i="13"/>
  <c r="T219" i="13"/>
  <c r="T339" i="13"/>
  <c r="T15" i="13" s="1"/>
  <c r="T342" i="13"/>
  <c r="T341" i="13"/>
  <c r="T340" i="13"/>
  <c r="T31" i="13" s="1"/>
  <c r="AU310" i="13"/>
  <c r="AU30" i="13" s="1"/>
  <c r="AU309" i="13"/>
  <c r="AU14" i="13" s="1"/>
  <c r="AU311" i="13"/>
  <c r="AU312" i="13"/>
  <c r="T95" i="13"/>
  <c r="T7" i="13" s="1"/>
  <c r="T98" i="13"/>
  <c r="T96" i="13"/>
  <c r="T23" i="13" s="1"/>
  <c r="T97" i="13"/>
  <c r="AU248" i="13"/>
  <c r="AU12" i="13" s="1"/>
  <c r="AU249" i="13"/>
  <c r="AU28" i="13" s="1"/>
  <c r="AU250" i="13"/>
  <c r="AU251" i="13"/>
  <c r="AU371" i="13"/>
  <c r="AU32" i="13" s="1"/>
  <c r="AU372" i="13"/>
  <c r="AU370" i="13"/>
  <c r="AU16" i="13" s="1"/>
  <c r="AU373" i="13"/>
  <c r="T66" i="13"/>
  <c r="T67" i="13"/>
  <c r="T64" i="13"/>
  <c r="T6" i="13" s="1"/>
  <c r="T65" i="13"/>
  <c r="T22" i="13" s="1"/>
  <c r="AU338" i="13"/>
  <c r="AU15" i="13" s="1"/>
  <c r="AU340" i="13"/>
  <c r="AU339" i="13"/>
  <c r="AU31" i="13" s="1"/>
  <c r="AU341" i="13"/>
  <c r="AU156" i="13"/>
  <c r="AU9" i="13" s="1"/>
  <c r="AU157" i="13"/>
  <c r="AU25" i="13" s="1"/>
  <c r="AU158" i="13"/>
  <c r="AU159" i="13"/>
  <c r="T188" i="13"/>
  <c r="T189" i="13"/>
  <c r="T186" i="13"/>
  <c r="T10" i="13" s="1"/>
  <c r="T187" i="13"/>
  <c r="T26" i="13" s="1"/>
  <c r="T373" i="13"/>
  <c r="T371" i="13"/>
  <c r="T32" i="13" s="1"/>
  <c r="T372" i="13"/>
  <c r="T370" i="13"/>
  <c r="AU38" i="13"/>
  <c r="AU39" i="13"/>
  <c r="AU37" i="13"/>
  <c r="AU21" i="13" s="1"/>
  <c r="AU36" i="13"/>
  <c r="AU5" i="13" s="1"/>
  <c r="AU218" i="13"/>
  <c r="AU27" i="13" s="1"/>
  <c r="AU217" i="13"/>
  <c r="AU11" i="13" s="1"/>
  <c r="AU219" i="13"/>
  <c r="AU220" i="13"/>
  <c r="T311" i="13"/>
  <c r="T312" i="13"/>
  <c r="T310" i="13"/>
  <c r="T30" i="13" s="1"/>
  <c r="T309" i="13"/>
  <c r="T14" i="13" s="1"/>
  <c r="AU128" i="13"/>
  <c r="AU125" i="13"/>
  <c r="AU8" i="13" s="1"/>
  <c r="AU126" i="13"/>
  <c r="AU24" i="13" s="1"/>
  <c r="AU127" i="13"/>
  <c r="AU278" i="13"/>
  <c r="AU13" i="13" s="1"/>
  <c r="AU279" i="13"/>
  <c r="AU29" i="13" s="1"/>
  <c r="AU280" i="13"/>
  <c r="AU281" i="13"/>
  <c r="R371" i="38"/>
  <c r="S371" i="38"/>
  <c r="C16" i="38"/>
  <c r="C21" i="38" s="1"/>
  <c r="AU17" i="13" l="1"/>
  <c r="AU34" i="13"/>
  <c r="AU33" i="13"/>
  <c r="U36" i="13"/>
  <c r="U5" i="13" s="1"/>
  <c r="U17" i="13" s="1"/>
  <c r="T16" i="13"/>
  <c r="T33" i="13"/>
  <c r="T34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5" i="13"/>
  <c r="E339" i="37" l="1"/>
  <c r="E340" i="37" s="1"/>
  <c r="E341" i="37" s="1"/>
  <c r="E342" i="37" s="1"/>
  <c r="E343" i="37" s="1"/>
  <c r="E344" i="37" s="1"/>
  <c r="E345" i="37" s="1"/>
  <c r="E346" i="37" s="1"/>
  <c r="E347" i="37" s="1"/>
  <c r="E348" i="37" s="1"/>
  <c r="E349" i="37" s="1"/>
  <c r="E350" i="37" s="1"/>
  <c r="E351" i="37" s="1"/>
  <c r="E352" i="37" s="1"/>
  <c r="E353" i="37" s="1"/>
  <c r="E354" i="37" s="1"/>
  <c r="E355" i="37" s="1"/>
  <c r="E356" i="37" s="1"/>
  <c r="E357" i="37" s="1"/>
  <c r="E358" i="37" s="1"/>
  <c r="E359" i="37" s="1"/>
  <c r="E360" i="37" s="1"/>
  <c r="E361" i="37" s="1"/>
  <c r="E362" i="37" s="1"/>
  <c r="E363" i="37" s="1"/>
  <c r="E364" i="37" s="1"/>
  <c r="E365" i="37" s="1"/>
  <c r="E366" i="37" s="1"/>
  <c r="E367" i="37" s="1"/>
  <c r="E368" i="37" s="1"/>
  <c r="E309" i="37"/>
  <c r="E310" i="37" s="1"/>
  <c r="E311" i="37" s="1"/>
  <c r="E312" i="37" s="1"/>
  <c r="E313" i="37" s="1"/>
  <c r="E314" i="37" s="1"/>
  <c r="E315" i="37" s="1"/>
  <c r="E316" i="37" s="1"/>
  <c r="E317" i="37" s="1"/>
  <c r="E318" i="37" s="1"/>
  <c r="E319" i="37" s="1"/>
  <c r="E320" i="37" s="1"/>
  <c r="E321" i="37" s="1"/>
  <c r="E322" i="37" s="1"/>
  <c r="E323" i="37" s="1"/>
  <c r="E324" i="37" s="1"/>
  <c r="E325" i="37" s="1"/>
  <c r="E326" i="37" s="1"/>
  <c r="E327" i="37" s="1"/>
  <c r="E328" i="37" s="1"/>
  <c r="E329" i="37" s="1"/>
  <c r="E330" i="37" s="1"/>
  <c r="E331" i="37" s="1"/>
  <c r="E332" i="37" s="1"/>
  <c r="E333" i="37" s="1"/>
  <c r="E334" i="37" s="1"/>
  <c r="E335" i="37" s="1"/>
  <c r="E336" i="37" s="1"/>
  <c r="E337" i="37" s="1"/>
  <c r="E278" i="37"/>
  <c r="E279" i="37" s="1"/>
  <c r="E280" i="37" s="1"/>
  <c r="E281" i="37" s="1"/>
  <c r="E282" i="37" s="1"/>
  <c r="E283" i="37" s="1"/>
  <c r="E284" i="37" s="1"/>
  <c r="E285" i="37" s="1"/>
  <c r="E286" i="37" s="1"/>
  <c r="E287" i="37" s="1"/>
  <c r="E288" i="37" s="1"/>
  <c r="E289" i="37" s="1"/>
  <c r="E290" i="37" s="1"/>
  <c r="E291" i="37" s="1"/>
  <c r="E292" i="37" s="1"/>
  <c r="E293" i="37" s="1"/>
  <c r="E294" i="37" s="1"/>
  <c r="E295" i="37" s="1"/>
  <c r="E296" i="37" s="1"/>
  <c r="E297" i="37" s="1"/>
  <c r="E298" i="37" s="1"/>
  <c r="E299" i="37" s="1"/>
  <c r="E300" i="37" s="1"/>
  <c r="E301" i="37" s="1"/>
  <c r="E302" i="37" s="1"/>
  <c r="E303" i="37" s="1"/>
  <c r="E304" i="37" s="1"/>
  <c r="E305" i="37" s="1"/>
  <c r="E306" i="37" s="1"/>
  <c r="E307" i="37" s="1"/>
  <c r="E249" i="37"/>
  <c r="E250" i="37" s="1"/>
  <c r="E251" i="37" s="1"/>
  <c r="E252" i="37" s="1"/>
  <c r="E253" i="37" s="1"/>
  <c r="E254" i="37" s="1"/>
  <c r="E255" i="37" s="1"/>
  <c r="E256" i="37" s="1"/>
  <c r="E257" i="37" s="1"/>
  <c r="E258" i="37" s="1"/>
  <c r="E259" i="37" s="1"/>
  <c r="E260" i="37" s="1"/>
  <c r="E261" i="37" s="1"/>
  <c r="E262" i="37" s="1"/>
  <c r="E263" i="37" s="1"/>
  <c r="E264" i="37" s="1"/>
  <c r="E265" i="37" s="1"/>
  <c r="E266" i="37" s="1"/>
  <c r="E267" i="37" s="1"/>
  <c r="E268" i="37" s="1"/>
  <c r="E269" i="37" s="1"/>
  <c r="E270" i="37" s="1"/>
  <c r="E271" i="37" s="1"/>
  <c r="E272" i="37" s="1"/>
  <c r="E273" i="37" s="1"/>
  <c r="E274" i="37" s="1"/>
  <c r="E275" i="37" s="1"/>
  <c r="E276" i="37" s="1"/>
  <c r="E248" i="37"/>
  <c r="E217" i="37"/>
  <c r="E218" i="37" s="1"/>
  <c r="E219" i="37" s="1"/>
  <c r="E220" i="37" s="1"/>
  <c r="E221" i="37" s="1"/>
  <c r="E222" i="37" s="1"/>
  <c r="E223" i="37" s="1"/>
  <c r="E224" i="37" s="1"/>
  <c r="E225" i="37" s="1"/>
  <c r="E226" i="37" s="1"/>
  <c r="E227" i="37" s="1"/>
  <c r="E228" i="37" s="1"/>
  <c r="E229" i="37" s="1"/>
  <c r="E230" i="37" s="1"/>
  <c r="E231" i="37" s="1"/>
  <c r="E232" i="37" s="1"/>
  <c r="E233" i="37" s="1"/>
  <c r="E234" i="37" s="1"/>
  <c r="E235" i="37" s="1"/>
  <c r="E236" i="37" s="1"/>
  <c r="E237" i="37" s="1"/>
  <c r="E238" i="37" s="1"/>
  <c r="E239" i="37" s="1"/>
  <c r="E240" i="37" s="1"/>
  <c r="E241" i="37" s="1"/>
  <c r="E242" i="37" s="1"/>
  <c r="E243" i="37" s="1"/>
  <c r="E244" i="37" s="1"/>
  <c r="E245" i="37" s="1"/>
  <c r="E246" i="37" s="1"/>
  <c r="E186" i="37"/>
  <c r="E187" i="37" s="1"/>
  <c r="E188" i="37" s="1"/>
  <c r="E189" i="37" s="1"/>
  <c r="E190" i="37" s="1"/>
  <c r="E191" i="37" s="1"/>
  <c r="E192" i="37" s="1"/>
  <c r="E193" i="37" s="1"/>
  <c r="E194" i="37" s="1"/>
  <c r="E195" i="37" s="1"/>
  <c r="E196" i="37" s="1"/>
  <c r="E197" i="37" s="1"/>
  <c r="E198" i="37" s="1"/>
  <c r="E199" i="37" s="1"/>
  <c r="E200" i="37" s="1"/>
  <c r="E201" i="37" s="1"/>
  <c r="E202" i="37" s="1"/>
  <c r="E203" i="37" s="1"/>
  <c r="E204" i="37" s="1"/>
  <c r="E205" i="37" s="1"/>
  <c r="E206" i="37" s="1"/>
  <c r="E207" i="37" s="1"/>
  <c r="E208" i="37" s="1"/>
  <c r="E209" i="37" s="1"/>
  <c r="E210" i="37" s="1"/>
  <c r="E211" i="37" s="1"/>
  <c r="E212" i="37" s="1"/>
  <c r="E213" i="37" s="1"/>
  <c r="E214" i="37" s="1"/>
  <c r="E215" i="37" s="1"/>
  <c r="E156" i="37"/>
  <c r="E157" i="37" s="1"/>
  <c r="E158" i="37" s="1"/>
  <c r="E159" i="37" s="1"/>
  <c r="E160" i="37" s="1"/>
  <c r="E161" i="37" s="1"/>
  <c r="E162" i="37" s="1"/>
  <c r="E163" i="37" s="1"/>
  <c r="E164" i="37" s="1"/>
  <c r="E165" i="37" s="1"/>
  <c r="E166" i="37" s="1"/>
  <c r="E167" i="37" s="1"/>
  <c r="E168" i="37" s="1"/>
  <c r="E169" i="37" s="1"/>
  <c r="E170" i="37" s="1"/>
  <c r="E171" i="37" s="1"/>
  <c r="E172" i="37" s="1"/>
  <c r="E173" i="37" s="1"/>
  <c r="E174" i="37" s="1"/>
  <c r="E175" i="37" s="1"/>
  <c r="E176" i="37" s="1"/>
  <c r="E177" i="37" s="1"/>
  <c r="E178" i="37" s="1"/>
  <c r="E179" i="37" s="1"/>
  <c r="E180" i="37" s="1"/>
  <c r="E181" i="37" s="1"/>
  <c r="E182" i="37" s="1"/>
  <c r="E183" i="37" s="1"/>
  <c r="E184" i="37" s="1"/>
  <c r="E125" i="37"/>
  <c r="E126" i="37" s="1"/>
  <c r="E127" i="37" s="1"/>
  <c r="E128" i="37" s="1"/>
  <c r="E129" i="37" s="1"/>
  <c r="E130" i="37" s="1"/>
  <c r="E131" i="37" s="1"/>
  <c r="E132" i="37" s="1"/>
  <c r="E133" i="37" s="1"/>
  <c r="E134" i="37" s="1"/>
  <c r="E135" i="37" s="1"/>
  <c r="E136" i="37" s="1"/>
  <c r="E137" i="37" s="1"/>
  <c r="E138" i="37" s="1"/>
  <c r="E139" i="37" s="1"/>
  <c r="E140" i="37" s="1"/>
  <c r="E141" i="37" s="1"/>
  <c r="E142" i="37" s="1"/>
  <c r="E143" i="37" s="1"/>
  <c r="E144" i="37" s="1"/>
  <c r="E145" i="37" s="1"/>
  <c r="E146" i="37" s="1"/>
  <c r="E147" i="37" s="1"/>
  <c r="E148" i="37" s="1"/>
  <c r="E149" i="37" s="1"/>
  <c r="E150" i="37" s="1"/>
  <c r="E151" i="37" s="1"/>
  <c r="E152" i="37" s="1"/>
  <c r="E153" i="37" s="1"/>
  <c r="E154" i="37" s="1"/>
  <c r="E95" i="37"/>
  <c r="E96" i="37" s="1"/>
  <c r="E97" i="37" s="1"/>
  <c r="E98" i="37" s="1"/>
  <c r="E99" i="37" s="1"/>
  <c r="E100" i="37" s="1"/>
  <c r="E101" i="37" s="1"/>
  <c r="E102" i="37" s="1"/>
  <c r="E103" i="37" s="1"/>
  <c r="E104" i="37" s="1"/>
  <c r="E105" i="37" s="1"/>
  <c r="E106" i="37" s="1"/>
  <c r="E107" i="37" s="1"/>
  <c r="E108" i="37" s="1"/>
  <c r="E109" i="37" s="1"/>
  <c r="E110" i="37" s="1"/>
  <c r="E111" i="37" s="1"/>
  <c r="E112" i="37" s="1"/>
  <c r="E113" i="37" s="1"/>
  <c r="E114" i="37" s="1"/>
  <c r="E115" i="37" s="1"/>
  <c r="E116" i="37" s="1"/>
  <c r="E117" i="37" s="1"/>
  <c r="E118" i="37" s="1"/>
  <c r="E119" i="37" s="1"/>
  <c r="E120" i="37" s="1"/>
  <c r="E121" i="37" s="1"/>
  <c r="E122" i="37" s="1"/>
  <c r="E123" i="37" s="1"/>
  <c r="E64" i="37"/>
  <c r="E65" i="37" s="1"/>
  <c r="E66" i="37" s="1"/>
  <c r="E67" i="37" s="1"/>
  <c r="E68" i="37" s="1"/>
  <c r="E69" i="37" s="1"/>
  <c r="E70" i="37" s="1"/>
  <c r="E71" i="37" s="1"/>
  <c r="E72" i="37" s="1"/>
  <c r="E73" i="37" s="1"/>
  <c r="E74" i="37" s="1"/>
  <c r="E75" i="37" s="1"/>
  <c r="E76" i="37" s="1"/>
  <c r="E77" i="37" s="1"/>
  <c r="E78" i="37" s="1"/>
  <c r="E79" i="37" s="1"/>
  <c r="E80" i="37" s="1"/>
  <c r="E81" i="37" s="1"/>
  <c r="E82" i="37" s="1"/>
  <c r="E83" i="37" s="1"/>
  <c r="E84" i="37" s="1"/>
  <c r="E85" i="37" s="1"/>
  <c r="E86" i="37" s="1"/>
  <c r="E87" i="37" s="1"/>
  <c r="E88" i="37" s="1"/>
  <c r="E89" i="37" s="1"/>
  <c r="E90" i="37" s="1"/>
  <c r="E91" i="37" s="1"/>
  <c r="E92" i="37" s="1"/>
  <c r="E93" i="37" s="1"/>
  <c r="E36" i="37"/>
  <c r="E37" i="37" s="1"/>
  <c r="E38" i="37" s="1"/>
  <c r="E39" i="37" s="1"/>
  <c r="E40" i="37" s="1"/>
  <c r="E41" i="37" s="1"/>
  <c r="E42" i="37" s="1"/>
  <c r="E43" i="37" s="1"/>
  <c r="E44" i="37" s="1"/>
  <c r="E45" i="37" s="1"/>
  <c r="E46" i="37" s="1"/>
  <c r="E47" i="37" s="1"/>
  <c r="E48" i="37" s="1"/>
  <c r="E49" i="37" s="1"/>
  <c r="E50" i="37" s="1"/>
  <c r="E51" i="37" s="1"/>
  <c r="E52" i="37" s="1"/>
  <c r="E53" i="37" s="1"/>
  <c r="E54" i="37" s="1"/>
  <c r="E55" i="37" s="1"/>
  <c r="E56" i="37" s="1"/>
  <c r="E57" i="37" s="1"/>
  <c r="E58" i="37" s="1"/>
  <c r="E59" i="37" s="1"/>
  <c r="E60" i="37" s="1"/>
  <c r="E61" i="37" s="1"/>
  <c r="E62" i="37" s="1"/>
  <c r="F5" i="37"/>
  <c r="F6" i="37" s="1"/>
  <c r="F7" i="37" s="1"/>
  <c r="F8" i="37" s="1"/>
  <c r="F9" i="37" s="1"/>
  <c r="F10" i="37" s="1"/>
  <c r="F11" i="37" s="1"/>
  <c r="F12" i="37" s="1"/>
  <c r="F13" i="37" s="1"/>
  <c r="F14" i="37" s="1"/>
  <c r="F15" i="37" s="1"/>
  <c r="F16" i="37" s="1"/>
  <c r="F17" i="37" s="1"/>
  <c r="F18" i="37" s="1"/>
  <c r="F19" i="37" s="1"/>
  <c r="F20" i="37" s="1"/>
  <c r="F21" i="37" s="1"/>
  <c r="F22" i="37" s="1"/>
  <c r="F23" i="37" s="1"/>
  <c r="F24" i="37" s="1"/>
  <c r="F25" i="37" s="1"/>
  <c r="F26" i="37" s="1"/>
  <c r="F27" i="37" s="1"/>
  <c r="F28" i="37" s="1"/>
  <c r="F29" i="37" s="1"/>
  <c r="F30" i="37" s="1"/>
  <c r="F31" i="37" s="1"/>
  <c r="F32" i="37" s="1"/>
  <c r="F33" i="37" s="1"/>
  <c r="F34" i="37" s="1"/>
  <c r="F35" i="37" s="1"/>
  <c r="F36" i="37" s="1"/>
  <c r="F37" i="37" s="1"/>
  <c r="F38" i="37" s="1"/>
  <c r="F39" i="37" s="1"/>
  <c r="F40" i="37" s="1"/>
  <c r="F41" i="37" s="1"/>
  <c r="F42" i="37" s="1"/>
  <c r="F43" i="37" s="1"/>
  <c r="F44" i="37" s="1"/>
  <c r="F45" i="37" s="1"/>
  <c r="F46" i="37" s="1"/>
  <c r="F47" i="37" s="1"/>
  <c r="F48" i="37" s="1"/>
  <c r="F49" i="37" s="1"/>
  <c r="F50" i="37" s="1"/>
  <c r="F51" i="37" s="1"/>
  <c r="F52" i="37" s="1"/>
  <c r="F53" i="37" s="1"/>
  <c r="F54" i="37" s="1"/>
  <c r="F55" i="37" s="1"/>
  <c r="F56" i="37" s="1"/>
  <c r="F57" i="37" s="1"/>
  <c r="F58" i="37" s="1"/>
  <c r="F59" i="37" s="1"/>
  <c r="F60" i="37" s="1"/>
  <c r="F61" i="37" s="1"/>
  <c r="F62" i="37" s="1"/>
  <c r="F63" i="37" s="1"/>
  <c r="F64" i="37" s="1"/>
  <c r="F65" i="37" s="1"/>
  <c r="F66" i="37" s="1"/>
  <c r="F67" i="37" s="1"/>
  <c r="F68" i="37" s="1"/>
  <c r="F69" i="37" s="1"/>
  <c r="F70" i="37" s="1"/>
  <c r="F71" i="37" s="1"/>
  <c r="F72" i="37" s="1"/>
  <c r="F73" i="37" s="1"/>
  <c r="F74" i="37" s="1"/>
  <c r="F75" i="37" s="1"/>
  <c r="F76" i="37" s="1"/>
  <c r="F77" i="37" s="1"/>
  <c r="F78" i="37" s="1"/>
  <c r="F79" i="37" s="1"/>
  <c r="F80" i="37" s="1"/>
  <c r="F81" i="37" s="1"/>
  <c r="F82" i="37" s="1"/>
  <c r="F83" i="37" s="1"/>
  <c r="F84" i="37" s="1"/>
  <c r="F85" i="37" s="1"/>
  <c r="F86" i="37" s="1"/>
  <c r="F87" i="37" s="1"/>
  <c r="F88" i="37" s="1"/>
  <c r="F89" i="37" s="1"/>
  <c r="F90" i="37" s="1"/>
  <c r="F91" i="37" s="1"/>
  <c r="F92" i="37" s="1"/>
  <c r="F93" i="37" s="1"/>
  <c r="F94" i="37" s="1"/>
  <c r="F95" i="37" s="1"/>
  <c r="F96" i="37" s="1"/>
  <c r="F97" i="37" s="1"/>
  <c r="F98" i="37" s="1"/>
  <c r="F99" i="37" s="1"/>
  <c r="F100" i="37" s="1"/>
  <c r="F101" i="37" s="1"/>
  <c r="F102" i="37" s="1"/>
  <c r="F103" i="37" s="1"/>
  <c r="F104" i="37" s="1"/>
  <c r="F105" i="37" s="1"/>
  <c r="F106" i="37" s="1"/>
  <c r="F107" i="37" s="1"/>
  <c r="F108" i="37" s="1"/>
  <c r="F109" i="37" s="1"/>
  <c r="F110" i="37" s="1"/>
  <c r="F111" i="37" s="1"/>
  <c r="F112" i="37" s="1"/>
  <c r="F113" i="37" s="1"/>
  <c r="F114" i="37" s="1"/>
  <c r="F115" i="37" s="1"/>
  <c r="F116" i="37" s="1"/>
  <c r="F117" i="37" s="1"/>
  <c r="F118" i="37" s="1"/>
  <c r="F119" i="37" s="1"/>
  <c r="F120" i="37" s="1"/>
  <c r="F121" i="37" s="1"/>
  <c r="F122" i="37" s="1"/>
  <c r="F123" i="37" s="1"/>
  <c r="F124" i="37" s="1"/>
  <c r="F125" i="37" s="1"/>
  <c r="F126" i="37" s="1"/>
  <c r="F127" i="37" s="1"/>
  <c r="F128" i="37" s="1"/>
  <c r="F129" i="37" s="1"/>
  <c r="F130" i="37" s="1"/>
  <c r="F131" i="37" s="1"/>
  <c r="F132" i="37" s="1"/>
  <c r="F133" i="37" s="1"/>
  <c r="F134" i="37" s="1"/>
  <c r="F135" i="37" s="1"/>
  <c r="F136" i="37" s="1"/>
  <c r="F137" i="37" s="1"/>
  <c r="F138" i="37" s="1"/>
  <c r="F139" i="37" s="1"/>
  <c r="F140" i="37" s="1"/>
  <c r="F141" i="37" s="1"/>
  <c r="F142" i="37" s="1"/>
  <c r="F143" i="37" s="1"/>
  <c r="F144" i="37" s="1"/>
  <c r="F145" i="37" s="1"/>
  <c r="F146" i="37" s="1"/>
  <c r="F147" i="37" s="1"/>
  <c r="F148" i="37" s="1"/>
  <c r="F149" i="37" s="1"/>
  <c r="F150" i="37" s="1"/>
  <c r="F151" i="37" s="1"/>
  <c r="F152" i="37" s="1"/>
  <c r="F153" i="37" s="1"/>
  <c r="F154" i="37" s="1"/>
  <c r="F155" i="37" s="1"/>
  <c r="F156" i="37" s="1"/>
  <c r="F157" i="37" s="1"/>
  <c r="F158" i="37" s="1"/>
  <c r="F159" i="37" s="1"/>
  <c r="F160" i="37" s="1"/>
  <c r="F161" i="37" s="1"/>
  <c r="F162" i="37" s="1"/>
  <c r="F163" i="37" s="1"/>
  <c r="F164" i="37" s="1"/>
  <c r="F165" i="37" s="1"/>
  <c r="F166" i="37" s="1"/>
  <c r="F167" i="37" s="1"/>
  <c r="F168" i="37" s="1"/>
  <c r="F169" i="37" s="1"/>
  <c r="F170" i="37" s="1"/>
  <c r="F171" i="37" s="1"/>
  <c r="F172" i="37" s="1"/>
  <c r="F173" i="37" s="1"/>
  <c r="F174" i="37" s="1"/>
  <c r="F175" i="37" s="1"/>
  <c r="F176" i="37" s="1"/>
  <c r="F177" i="37" s="1"/>
  <c r="F178" i="37" s="1"/>
  <c r="F179" i="37" s="1"/>
  <c r="F180" i="37" s="1"/>
  <c r="F181" i="37" s="1"/>
  <c r="F182" i="37" s="1"/>
  <c r="F183" i="37" s="1"/>
  <c r="F184" i="37" s="1"/>
  <c r="F185" i="37" s="1"/>
  <c r="F186" i="37" s="1"/>
  <c r="F187" i="37" s="1"/>
  <c r="F188" i="37" s="1"/>
  <c r="F189" i="37" s="1"/>
  <c r="F190" i="37" s="1"/>
  <c r="F191" i="37" s="1"/>
  <c r="F192" i="37" s="1"/>
  <c r="F193" i="37" s="1"/>
  <c r="F194" i="37" s="1"/>
  <c r="F195" i="37" s="1"/>
  <c r="F196" i="37" s="1"/>
  <c r="F197" i="37" s="1"/>
  <c r="F198" i="37" s="1"/>
  <c r="F199" i="37" s="1"/>
  <c r="F200" i="37" s="1"/>
  <c r="F201" i="37" s="1"/>
  <c r="F202" i="37" s="1"/>
  <c r="F203" i="37" s="1"/>
  <c r="F204" i="37" s="1"/>
  <c r="F205" i="37" s="1"/>
  <c r="F206" i="37" s="1"/>
  <c r="F207" i="37" s="1"/>
  <c r="F208" i="37" s="1"/>
  <c r="F209" i="37" s="1"/>
  <c r="F210" i="37" s="1"/>
  <c r="F211" i="37" s="1"/>
  <c r="F212" i="37" s="1"/>
  <c r="F213" i="37" s="1"/>
  <c r="F214" i="37" s="1"/>
  <c r="F215" i="37" s="1"/>
  <c r="F216" i="37" s="1"/>
  <c r="F217" i="37" s="1"/>
  <c r="F218" i="37" s="1"/>
  <c r="F219" i="37" s="1"/>
  <c r="F220" i="37" s="1"/>
  <c r="F221" i="37" s="1"/>
  <c r="F222" i="37" s="1"/>
  <c r="F223" i="37" s="1"/>
  <c r="F224" i="37" s="1"/>
  <c r="F225" i="37" s="1"/>
  <c r="F226" i="37" s="1"/>
  <c r="F227" i="37" s="1"/>
  <c r="F228" i="37" s="1"/>
  <c r="F229" i="37" s="1"/>
  <c r="F230" i="37" s="1"/>
  <c r="F231" i="37" s="1"/>
  <c r="F232" i="37" s="1"/>
  <c r="F233" i="37" s="1"/>
  <c r="F234" i="37" s="1"/>
  <c r="F235" i="37" s="1"/>
  <c r="F236" i="37" s="1"/>
  <c r="F237" i="37" s="1"/>
  <c r="F238" i="37" s="1"/>
  <c r="F239" i="37" s="1"/>
  <c r="F240" i="37" s="1"/>
  <c r="F241" i="37" s="1"/>
  <c r="F242" i="37" s="1"/>
  <c r="F243" i="37" s="1"/>
  <c r="F244" i="37" s="1"/>
  <c r="F245" i="37" s="1"/>
  <c r="F246" i="37" s="1"/>
  <c r="F247" i="37" s="1"/>
  <c r="F248" i="37" s="1"/>
  <c r="F249" i="37" s="1"/>
  <c r="F250" i="37" s="1"/>
  <c r="F251" i="37" s="1"/>
  <c r="F252" i="37" s="1"/>
  <c r="F253" i="37" s="1"/>
  <c r="F254" i="37" s="1"/>
  <c r="F255" i="37" s="1"/>
  <c r="F256" i="37" s="1"/>
  <c r="F257" i="37" s="1"/>
  <c r="F258" i="37" s="1"/>
  <c r="F259" i="37" s="1"/>
  <c r="F260" i="37" s="1"/>
  <c r="F261" i="37" s="1"/>
  <c r="F262" i="37" s="1"/>
  <c r="F263" i="37" s="1"/>
  <c r="F264" i="37" s="1"/>
  <c r="F265" i="37" s="1"/>
  <c r="F266" i="37" s="1"/>
  <c r="F267" i="37" s="1"/>
  <c r="F268" i="37" s="1"/>
  <c r="F269" i="37" s="1"/>
  <c r="F270" i="37" s="1"/>
  <c r="F271" i="37" s="1"/>
  <c r="F272" i="37" s="1"/>
  <c r="F273" i="37" s="1"/>
  <c r="F274" i="37" s="1"/>
  <c r="F275" i="37" s="1"/>
  <c r="F276" i="37" s="1"/>
  <c r="F277" i="37" s="1"/>
  <c r="F278" i="37" s="1"/>
  <c r="F279" i="37" s="1"/>
  <c r="F280" i="37" s="1"/>
  <c r="F281" i="37" s="1"/>
  <c r="F282" i="37" s="1"/>
  <c r="F283" i="37" s="1"/>
  <c r="F284" i="37" s="1"/>
  <c r="F285" i="37" s="1"/>
  <c r="F286" i="37" s="1"/>
  <c r="F287" i="37" s="1"/>
  <c r="F288" i="37" s="1"/>
  <c r="F289" i="37" s="1"/>
  <c r="F290" i="37" s="1"/>
  <c r="F291" i="37" s="1"/>
  <c r="F292" i="37" s="1"/>
  <c r="F293" i="37" s="1"/>
  <c r="F294" i="37" s="1"/>
  <c r="F295" i="37" s="1"/>
  <c r="F296" i="37" s="1"/>
  <c r="F297" i="37" s="1"/>
  <c r="F298" i="37" s="1"/>
  <c r="F299" i="37" s="1"/>
  <c r="F300" i="37" s="1"/>
  <c r="F301" i="37" s="1"/>
  <c r="F302" i="37" s="1"/>
  <c r="F303" i="37" s="1"/>
  <c r="F304" i="37" s="1"/>
  <c r="F305" i="37" s="1"/>
  <c r="F306" i="37" s="1"/>
  <c r="F307" i="37" s="1"/>
  <c r="F308" i="37" s="1"/>
  <c r="F309" i="37" s="1"/>
  <c r="F310" i="37" s="1"/>
  <c r="F311" i="37" s="1"/>
  <c r="F312" i="37" s="1"/>
  <c r="F313" i="37" s="1"/>
  <c r="F314" i="37" s="1"/>
  <c r="F315" i="37" s="1"/>
  <c r="F316" i="37" s="1"/>
  <c r="F317" i="37" s="1"/>
  <c r="F318" i="37" s="1"/>
  <c r="F319" i="37" s="1"/>
  <c r="F320" i="37" s="1"/>
  <c r="F321" i="37" s="1"/>
  <c r="F322" i="37" s="1"/>
  <c r="F323" i="37" s="1"/>
  <c r="F324" i="37" s="1"/>
  <c r="F325" i="37" s="1"/>
  <c r="F326" i="37" s="1"/>
  <c r="F327" i="37" s="1"/>
  <c r="F328" i="37" s="1"/>
  <c r="F329" i="37" s="1"/>
  <c r="F330" i="37" s="1"/>
  <c r="F331" i="37" s="1"/>
  <c r="F332" i="37" s="1"/>
  <c r="F333" i="37" s="1"/>
  <c r="F334" i="37" s="1"/>
  <c r="F335" i="37" s="1"/>
  <c r="F336" i="37" s="1"/>
  <c r="F337" i="37" s="1"/>
  <c r="F338" i="37" s="1"/>
  <c r="F339" i="37" s="1"/>
  <c r="F340" i="37" s="1"/>
  <c r="F341" i="37" s="1"/>
  <c r="F342" i="37" s="1"/>
  <c r="F343" i="37" s="1"/>
  <c r="F344" i="37" s="1"/>
  <c r="F345" i="37" s="1"/>
  <c r="F346" i="37" s="1"/>
  <c r="F347" i="37" s="1"/>
  <c r="F348" i="37" s="1"/>
  <c r="F349" i="37" s="1"/>
  <c r="F350" i="37" s="1"/>
  <c r="F351" i="37" s="1"/>
  <c r="F352" i="37" s="1"/>
  <c r="F353" i="37" s="1"/>
  <c r="F354" i="37" s="1"/>
  <c r="F355" i="37" s="1"/>
  <c r="F356" i="37" s="1"/>
  <c r="F357" i="37" s="1"/>
  <c r="F358" i="37" s="1"/>
  <c r="F359" i="37" s="1"/>
  <c r="F360" i="37" s="1"/>
  <c r="F361" i="37" s="1"/>
  <c r="F362" i="37" s="1"/>
  <c r="F363" i="37" s="1"/>
  <c r="F364" i="37" s="1"/>
  <c r="F365" i="37" s="1"/>
  <c r="F366" i="37" s="1"/>
  <c r="F367" i="37" s="1"/>
  <c r="F368" i="37" s="1"/>
  <c r="E5" i="37"/>
  <c r="E6" i="37" s="1"/>
  <c r="E7" i="37" s="1"/>
  <c r="E8" i="37" s="1"/>
  <c r="E9" i="37" s="1"/>
  <c r="E10" i="37" s="1"/>
  <c r="E11" i="37" s="1"/>
  <c r="E12" i="37" s="1"/>
  <c r="E13" i="37" s="1"/>
  <c r="E14" i="37" s="1"/>
  <c r="E15" i="37" s="1"/>
  <c r="E16" i="37" s="1"/>
  <c r="E17" i="37" s="1"/>
  <c r="E18" i="37" s="1"/>
  <c r="E19" i="37" s="1"/>
  <c r="E20" i="37" s="1"/>
  <c r="E21" i="37" s="1"/>
  <c r="E22" i="37" s="1"/>
  <c r="E23" i="37" s="1"/>
  <c r="E24" i="37" s="1"/>
  <c r="E25" i="37" s="1"/>
  <c r="E26" i="37" s="1"/>
  <c r="E27" i="37" s="1"/>
  <c r="E28" i="37" s="1"/>
  <c r="E29" i="37" s="1"/>
  <c r="E30" i="37" s="1"/>
  <c r="E31" i="37" s="1"/>
  <c r="E32" i="37" s="1"/>
  <c r="E33" i="37" s="1"/>
  <c r="E34" i="37" s="1"/>
  <c r="H368" i="37"/>
  <c r="H367" i="37"/>
  <c r="H366" i="37"/>
  <c r="H365" i="37"/>
  <c r="H364" i="37"/>
  <c r="H363" i="37"/>
  <c r="H362" i="37"/>
  <c r="H361" i="37"/>
  <c r="H360" i="37"/>
  <c r="H359" i="37"/>
  <c r="H358" i="37"/>
  <c r="H357" i="37"/>
  <c r="H356" i="37"/>
  <c r="H355" i="37"/>
  <c r="H354" i="37"/>
  <c r="H353" i="37"/>
  <c r="H352" i="37"/>
  <c r="H351" i="37"/>
  <c r="H350" i="37"/>
  <c r="H349" i="37"/>
  <c r="H348" i="37"/>
  <c r="H347" i="37"/>
  <c r="H346" i="37"/>
  <c r="H345" i="37"/>
  <c r="H344" i="37"/>
  <c r="H343" i="37"/>
  <c r="H342" i="37"/>
  <c r="H341" i="37"/>
  <c r="H340" i="37"/>
  <c r="H339" i="37"/>
  <c r="B339" i="37"/>
  <c r="B340" i="37" s="1"/>
  <c r="B341" i="37" s="1"/>
  <c r="B342" i="37" s="1"/>
  <c r="B343" i="37" s="1"/>
  <c r="B344" i="37" s="1"/>
  <c r="B345" i="37" s="1"/>
  <c r="B346" i="37" s="1"/>
  <c r="B347" i="37" s="1"/>
  <c r="B348" i="37" s="1"/>
  <c r="B349" i="37" s="1"/>
  <c r="B350" i="37" s="1"/>
  <c r="B351" i="37" s="1"/>
  <c r="B352" i="37" s="1"/>
  <c r="B353" i="37" s="1"/>
  <c r="B354" i="37" s="1"/>
  <c r="B355" i="37" s="1"/>
  <c r="B356" i="37" s="1"/>
  <c r="B357" i="37" s="1"/>
  <c r="B358" i="37" s="1"/>
  <c r="B359" i="37" s="1"/>
  <c r="B360" i="37" s="1"/>
  <c r="B361" i="37" s="1"/>
  <c r="B362" i="37" s="1"/>
  <c r="B363" i="37" s="1"/>
  <c r="B364" i="37" s="1"/>
  <c r="B365" i="37" s="1"/>
  <c r="B366" i="37" s="1"/>
  <c r="B367" i="37" s="1"/>
  <c r="B368" i="37" s="1"/>
  <c r="H338" i="37"/>
  <c r="H337" i="37"/>
  <c r="H336" i="37"/>
  <c r="H335" i="37"/>
  <c r="H334" i="37"/>
  <c r="H333" i="37"/>
  <c r="H332" i="37"/>
  <c r="H331" i="37"/>
  <c r="H330" i="37"/>
  <c r="H329" i="37"/>
  <c r="H328" i="37"/>
  <c r="H327" i="37"/>
  <c r="H326" i="37"/>
  <c r="H325" i="37"/>
  <c r="H324" i="37"/>
  <c r="H323" i="37"/>
  <c r="H322" i="37"/>
  <c r="H321" i="37"/>
  <c r="H320" i="37"/>
  <c r="H319" i="37"/>
  <c r="H318" i="37"/>
  <c r="H317" i="37"/>
  <c r="H316" i="37"/>
  <c r="H315" i="37"/>
  <c r="H314" i="37"/>
  <c r="H313" i="37"/>
  <c r="H312" i="37"/>
  <c r="H311" i="37"/>
  <c r="H310" i="37"/>
  <c r="H309" i="37"/>
  <c r="B309" i="37"/>
  <c r="B310" i="37" s="1"/>
  <c r="B311" i="37" s="1"/>
  <c r="B312" i="37" s="1"/>
  <c r="B313" i="37" s="1"/>
  <c r="B314" i="37" s="1"/>
  <c r="B315" i="37" s="1"/>
  <c r="B316" i="37" s="1"/>
  <c r="B317" i="37" s="1"/>
  <c r="B318" i="37" s="1"/>
  <c r="B319" i="37" s="1"/>
  <c r="B320" i="37" s="1"/>
  <c r="B321" i="37" s="1"/>
  <c r="B322" i="37" s="1"/>
  <c r="B323" i="37" s="1"/>
  <c r="B324" i="37" s="1"/>
  <c r="B325" i="37" s="1"/>
  <c r="B326" i="37" s="1"/>
  <c r="B327" i="37" s="1"/>
  <c r="B328" i="37" s="1"/>
  <c r="B329" i="37" s="1"/>
  <c r="B330" i="37" s="1"/>
  <c r="B331" i="37" s="1"/>
  <c r="B332" i="37" s="1"/>
  <c r="B333" i="37" s="1"/>
  <c r="B334" i="37" s="1"/>
  <c r="B335" i="37" s="1"/>
  <c r="B336" i="37" s="1"/>
  <c r="B337" i="37" s="1"/>
  <c r="H308" i="37"/>
  <c r="H307" i="37"/>
  <c r="H306" i="37"/>
  <c r="H305" i="37"/>
  <c r="H304" i="37"/>
  <c r="H303" i="37"/>
  <c r="H302" i="37"/>
  <c r="H301" i="37"/>
  <c r="H300" i="37"/>
  <c r="H299" i="37"/>
  <c r="H298" i="37"/>
  <c r="H297" i="37"/>
  <c r="H296" i="37"/>
  <c r="H295" i="37"/>
  <c r="H294" i="37"/>
  <c r="H293" i="37"/>
  <c r="H292" i="37"/>
  <c r="H291" i="37"/>
  <c r="H290" i="37"/>
  <c r="H289" i="37"/>
  <c r="H288" i="37"/>
  <c r="H287" i="37"/>
  <c r="H286" i="37"/>
  <c r="H285" i="37"/>
  <c r="H284" i="37"/>
  <c r="H283" i="37"/>
  <c r="H282" i="37"/>
  <c r="H281" i="37"/>
  <c r="H280" i="37"/>
  <c r="H279" i="37"/>
  <c r="H278" i="37"/>
  <c r="B278" i="37"/>
  <c r="B279" i="37" s="1"/>
  <c r="B280" i="37" s="1"/>
  <c r="B281" i="37" s="1"/>
  <c r="B282" i="37" s="1"/>
  <c r="B283" i="37" s="1"/>
  <c r="B284" i="37" s="1"/>
  <c r="B285" i="37" s="1"/>
  <c r="B286" i="37" s="1"/>
  <c r="B287" i="37" s="1"/>
  <c r="B288" i="37" s="1"/>
  <c r="B289" i="37" s="1"/>
  <c r="B290" i="37" s="1"/>
  <c r="B291" i="37" s="1"/>
  <c r="B292" i="37" s="1"/>
  <c r="B293" i="37" s="1"/>
  <c r="B294" i="37" s="1"/>
  <c r="B295" i="37" s="1"/>
  <c r="B296" i="37" s="1"/>
  <c r="B297" i="37" s="1"/>
  <c r="B298" i="37" s="1"/>
  <c r="B299" i="37" s="1"/>
  <c r="B300" i="37" s="1"/>
  <c r="B301" i="37" s="1"/>
  <c r="B302" i="37" s="1"/>
  <c r="B303" i="37" s="1"/>
  <c r="B304" i="37" s="1"/>
  <c r="B305" i="37" s="1"/>
  <c r="B306" i="37" s="1"/>
  <c r="B307" i="37" s="1"/>
  <c r="H277" i="37"/>
  <c r="H276" i="37"/>
  <c r="H275" i="37"/>
  <c r="H274" i="37"/>
  <c r="H273" i="37"/>
  <c r="H272" i="37"/>
  <c r="H271" i="37"/>
  <c r="H270" i="37"/>
  <c r="H269" i="37"/>
  <c r="H268" i="37"/>
  <c r="H267" i="37"/>
  <c r="H266" i="37"/>
  <c r="H265" i="37"/>
  <c r="H264" i="37"/>
  <c r="H263" i="37"/>
  <c r="H262" i="37"/>
  <c r="H261" i="37"/>
  <c r="H260" i="37"/>
  <c r="H259" i="37"/>
  <c r="H258" i="37"/>
  <c r="H257" i="37"/>
  <c r="H256" i="37"/>
  <c r="H255" i="37"/>
  <c r="H254" i="37"/>
  <c r="H253" i="37"/>
  <c r="H252" i="37"/>
  <c r="H251" i="37"/>
  <c r="H250" i="37"/>
  <c r="H249" i="37"/>
  <c r="H248" i="37"/>
  <c r="B248" i="37"/>
  <c r="B249" i="37" s="1"/>
  <c r="B250" i="37" s="1"/>
  <c r="B251" i="37" s="1"/>
  <c r="B252" i="37" s="1"/>
  <c r="B253" i="37" s="1"/>
  <c r="B254" i="37" s="1"/>
  <c r="B255" i="37" s="1"/>
  <c r="B256" i="37" s="1"/>
  <c r="B257" i="37" s="1"/>
  <c r="B258" i="37" s="1"/>
  <c r="B259" i="37" s="1"/>
  <c r="B260" i="37" s="1"/>
  <c r="B261" i="37" s="1"/>
  <c r="B262" i="37" s="1"/>
  <c r="B263" i="37" s="1"/>
  <c r="B264" i="37" s="1"/>
  <c r="B265" i="37" s="1"/>
  <c r="B266" i="37" s="1"/>
  <c r="B267" i="37" s="1"/>
  <c r="B268" i="37" s="1"/>
  <c r="B269" i="37" s="1"/>
  <c r="B270" i="37" s="1"/>
  <c r="B271" i="37" s="1"/>
  <c r="B272" i="37" s="1"/>
  <c r="B273" i="37" s="1"/>
  <c r="B274" i="37" s="1"/>
  <c r="B275" i="37" s="1"/>
  <c r="B276" i="37" s="1"/>
  <c r="H247" i="37"/>
  <c r="H246" i="37"/>
  <c r="H245" i="37"/>
  <c r="H244" i="37"/>
  <c r="H243" i="37"/>
  <c r="H242" i="37"/>
  <c r="H241" i="37"/>
  <c r="H240" i="37"/>
  <c r="H239" i="37"/>
  <c r="H238" i="37"/>
  <c r="H237" i="37"/>
  <c r="H236" i="37"/>
  <c r="H235" i="37"/>
  <c r="H234" i="37"/>
  <c r="H233" i="37"/>
  <c r="H232" i="37"/>
  <c r="H231" i="37"/>
  <c r="H230" i="37"/>
  <c r="H229" i="37"/>
  <c r="H228" i="37"/>
  <c r="H227" i="37"/>
  <c r="H226" i="37"/>
  <c r="H225" i="37"/>
  <c r="H224" i="37"/>
  <c r="H223" i="37"/>
  <c r="H222" i="37"/>
  <c r="H221" i="37"/>
  <c r="H220" i="37"/>
  <c r="H219" i="37"/>
  <c r="H218" i="37"/>
  <c r="H217" i="37"/>
  <c r="B217" i="37"/>
  <c r="B218" i="37" s="1"/>
  <c r="B219" i="37" s="1"/>
  <c r="B220" i="37" s="1"/>
  <c r="B221" i="37" s="1"/>
  <c r="B222" i="37" s="1"/>
  <c r="B223" i="37" s="1"/>
  <c r="B224" i="37" s="1"/>
  <c r="B225" i="37" s="1"/>
  <c r="B226" i="37" s="1"/>
  <c r="B227" i="37" s="1"/>
  <c r="B228" i="37" s="1"/>
  <c r="B229" i="37" s="1"/>
  <c r="B230" i="37" s="1"/>
  <c r="B231" i="37" s="1"/>
  <c r="B232" i="37" s="1"/>
  <c r="B233" i="37" s="1"/>
  <c r="B234" i="37" s="1"/>
  <c r="B235" i="37" s="1"/>
  <c r="B236" i="37" s="1"/>
  <c r="B237" i="37" s="1"/>
  <c r="B238" i="37" s="1"/>
  <c r="B239" i="37" s="1"/>
  <c r="B240" i="37" s="1"/>
  <c r="B241" i="37" s="1"/>
  <c r="B242" i="37" s="1"/>
  <c r="B243" i="37" s="1"/>
  <c r="B244" i="37" s="1"/>
  <c r="B245" i="37" s="1"/>
  <c r="B246" i="37" s="1"/>
  <c r="H216" i="37"/>
  <c r="H215" i="37"/>
  <c r="H214" i="37"/>
  <c r="H213" i="37"/>
  <c r="H212" i="37"/>
  <c r="H211" i="37"/>
  <c r="H210" i="37"/>
  <c r="H209" i="37"/>
  <c r="H208" i="37"/>
  <c r="H207" i="37"/>
  <c r="H206" i="37"/>
  <c r="H205" i="37"/>
  <c r="H204" i="37"/>
  <c r="H203" i="37"/>
  <c r="H202" i="37"/>
  <c r="H201" i="37"/>
  <c r="H200" i="37"/>
  <c r="H199" i="37"/>
  <c r="H198" i="37"/>
  <c r="H197" i="37"/>
  <c r="H196" i="37"/>
  <c r="H195" i="37"/>
  <c r="H194" i="37"/>
  <c r="H193" i="37"/>
  <c r="H192" i="37"/>
  <c r="H191" i="37"/>
  <c r="H190" i="37"/>
  <c r="H189" i="37"/>
  <c r="H188" i="37"/>
  <c r="H187" i="37"/>
  <c r="H186" i="37"/>
  <c r="B186" i="37"/>
  <c r="B187" i="37" s="1"/>
  <c r="B188" i="37" s="1"/>
  <c r="B189" i="37" s="1"/>
  <c r="B190" i="37" s="1"/>
  <c r="B191" i="37" s="1"/>
  <c r="B192" i="37" s="1"/>
  <c r="B193" i="37" s="1"/>
  <c r="B194" i="37" s="1"/>
  <c r="B195" i="37" s="1"/>
  <c r="B196" i="37" s="1"/>
  <c r="B197" i="37" s="1"/>
  <c r="B198" i="37" s="1"/>
  <c r="B199" i="37" s="1"/>
  <c r="B200" i="37" s="1"/>
  <c r="B201" i="37" s="1"/>
  <c r="B202" i="37" s="1"/>
  <c r="B203" i="37" s="1"/>
  <c r="B204" i="37" s="1"/>
  <c r="B205" i="37" s="1"/>
  <c r="B206" i="37" s="1"/>
  <c r="B207" i="37" s="1"/>
  <c r="B208" i="37" s="1"/>
  <c r="B209" i="37" s="1"/>
  <c r="B210" i="37" s="1"/>
  <c r="B211" i="37" s="1"/>
  <c r="B212" i="37" s="1"/>
  <c r="B213" i="37" s="1"/>
  <c r="B214" i="37" s="1"/>
  <c r="B215" i="37" s="1"/>
  <c r="H185" i="37"/>
  <c r="H184" i="37"/>
  <c r="H183" i="37"/>
  <c r="H182" i="37"/>
  <c r="H181" i="37"/>
  <c r="H180" i="37"/>
  <c r="H179" i="37"/>
  <c r="H178" i="37"/>
  <c r="H177" i="37"/>
  <c r="H176" i="37"/>
  <c r="H175" i="37"/>
  <c r="H174" i="37"/>
  <c r="H173" i="37"/>
  <c r="H172" i="37"/>
  <c r="H171" i="37"/>
  <c r="H170" i="37"/>
  <c r="H169" i="37"/>
  <c r="H168" i="37"/>
  <c r="H167" i="37"/>
  <c r="H166" i="37"/>
  <c r="H165" i="37"/>
  <c r="H164" i="37"/>
  <c r="H163" i="37"/>
  <c r="H162" i="37"/>
  <c r="H161" i="37"/>
  <c r="H160" i="37"/>
  <c r="H159" i="37"/>
  <c r="H158" i="37"/>
  <c r="H157" i="37"/>
  <c r="H156" i="37"/>
  <c r="B156" i="37"/>
  <c r="B157" i="37" s="1"/>
  <c r="B158" i="37" s="1"/>
  <c r="B159" i="37" s="1"/>
  <c r="B160" i="37" s="1"/>
  <c r="B161" i="37" s="1"/>
  <c r="B162" i="37" s="1"/>
  <c r="B163" i="37" s="1"/>
  <c r="B164" i="37" s="1"/>
  <c r="B165" i="37" s="1"/>
  <c r="B166" i="37" s="1"/>
  <c r="B167" i="37" s="1"/>
  <c r="B168" i="37" s="1"/>
  <c r="B169" i="37" s="1"/>
  <c r="B170" i="37" s="1"/>
  <c r="B171" i="37" s="1"/>
  <c r="B172" i="37" s="1"/>
  <c r="B173" i="37" s="1"/>
  <c r="B174" i="37" s="1"/>
  <c r="B175" i="37" s="1"/>
  <c r="B176" i="37" s="1"/>
  <c r="B177" i="37" s="1"/>
  <c r="B178" i="37" s="1"/>
  <c r="B179" i="37" s="1"/>
  <c r="B180" i="37" s="1"/>
  <c r="B181" i="37" s="1"/>
  <c r="B182" i="37" s="1"/>
  <c r="B183" i="37" s="1"/>
  <c r="B184" i="37" s="1"/>
  <c r="H155" i="37"/>
  <c r="H154" i="37"/>
  <c r="H153" i="37"/>
  <c r="H152" i="37"/>
  <c r="H151" i="37"/>
  <c r="H150" i="37"/>
  <c r="H149" i="37"/>
  <c r="H148" i="37"/>
  <c r="H147" i="37"/>
  <c r="H146" i="37"/>
  <c r="H145" i="37"/>
  <c r="H144" i="37"/>
  <c r="H143" i="37"/>
  <c r="H142" i="37"/>
  <c r="H141" i="37"/>
  <c r="H140" i="37"/>
  <c r="H139" i="37"/>
  <c r="H138" i="37"/>
  <c r="H137" i="37"/>
  <c r="H136" i="37"/>
  <c r="H135" i="37"/>
  <c r="H134" i="37"/>
  <c r="H133" i="37"/>
  <c r="H132" i="37"/>
  <c r="H131" i="37"/>
  <c r="H130" i="37"/>
  <c r="H129" i="37"/>
  <c r="H128" i="37"/>
  <c r="H127" i="37"/>
  <c r="H126" i="37"/>
  <c r="H125" i="37"/>
  <c r="B125" i="37"/>
  <c r="B126" i="37" s="1"/>
  <c r="B127" i="37" s="1"/>
  <c r="B128" i="37" s="1"/>
  <c r="B129" i="37" s="1"/>
  <c r="B130" i="37" s="1"/>
  <c r="B131" i="37" s="1"/>
  <c r="B132" i="37" s="1"/>
  <c r="B133" i="37" s="1"/>
  <c r="B134" i="37" s="1"/>
  <c r="B135" i="37" s="1"/>
  <c r="B136" i="37" s="1"/>
  <c r="B137" i="37" s="1"/>
  <c r="B138" i="37" s="1"/>
  <c r="B139" i="37" s="1"/>
  <c r="B140" i="37" s="1"/>
  <c r="B141" i="37" s="1"/>
  <c r="B142" i="37" s="1"/>
  <c r="B143" i="37" s="1"/>
  <c r="B144" i="37" s="1"/>
  <c r="B145" i="37" s="1"/>
  <c r="B146" i="37" s="1"/>
  <c r="B147" i="37" s="1"/>
  <c r="B148" i="37" s="1"/>
  <c r="B149" i="37" s="1"/>
  <c r="B150" i="37" s="1"/>
  <c r="B151" i="37" s="1"/>
  <c r="B152" i="37" s="1"/>
  <c r="B153" i="37" s="1"/>
  <c r="B154" i="37" s="1"/>
  <c r="H124" i="37"/>
  <c r="H123" i="37"/>
  <c r="H122" i="37"/>
  <c r="H121" i="37"/>
  <c r="H120" i="37"/>
  <c r="H119" i="37"/>
  <c r="H118" i="37"/>
  <c r="H117" i="37"/>
  <c r="H116" i="37"/>
  <c r="H115" i="37"/>
  <c r="H114" i="37"/>
  <c r="H113" i="37"/>
  <c r="H112" i="37"/>
  <c r="H111" i="37"/>
  <c r="H110" i="37"/>
  <c r="H109" i="37"/>
  <c r="H108" i="37"/>
  <c r="H107" i="37"/>
  <c r="H106" i="37"/>
  <c r="H105" i="37"/>
  <c r="H104" i="37"/>
  <c r="H103" i="37"/>
  <c r="H102" i="37"/>
  <c r="H101" i="37"/>
  <c r="H100" i="37"/>
  <c r="H99" i="37"/>
  <c r="H98" i="37"/>
  <c r="H97" i="37"/>
  <c r="H96" i="37"/>
  <c r="H95" i="37"/>
  <c r="B95" i="37"/>
  <c r="B96" i="37" s="1"/>
  <c r="B97" i="37" s="1"/>
  <c r="B98" i="37" s="1"/>
  <c r="B99" i="37" s="1"/>
  <c r="B100" i="37" s="1"/>
  <c r="B101" i="37" s="1"/>
  <c r="B102" i="37" s="1"/>
  <c r="B103" i="37" s="1"/>
  <c r="B104" i="37" s="1"/>
  <c r="B105" i="37" s="1"/>
  <c r="B106" i="37" s="1"/>
  <c r="B107" i="37" s="1"/>
  <c r="B108" i="37" s="1"/>
  <c r="B109" i="37" s="1"/>
  <c r="B110" i="37" s="1"/>
  <c r="B111" i="37" s="1"/>
  <c r="B112" i="37" s="1"/>
  <c r="B113" i="37" s="1"/>
  <c r="B114" i="37" s="1"/>
  <c r="B115" i="37" s="1"/>
  <c r="B116" i="37" s="1"/>
  <c r="B117" i="37" s="1"/>
  <c r="B118" i="37" s="1"/>
  <c r="B119" i="37" s="1"/>
  <c r="B120" i="37" s="1"/>
  <c r="B121" i="37" s="1"/>
  <c r="B122" i="37" s="1"/>
  <c r="B123" i="37" s="1"/>
  <c r="H94" i="37"/>
  <c r="H93" i="37"/>
  <c r="H92" i="37"/>
  <c r="H91" i="37"/>
  <c r="H90" i="37"/>
  <c r="H89" i="37"/>
  <c r="H88" i="37"/>
  <c r="H87" i="37"/>
  <c r="H86" i="37"/>
  <c r="H85" i="37"/>
  <c r="H84" i="37"/>
  <c r="H83" i="37"/>
  <c r="H82" i="37"/>
  <c r="H81" i="37"/>
  <c r="H80" i="37"/>
  <c r="H79" i="37"/>
  <c r="H78" i="37"/>
  <c r="H77" i="37"/>
  <c r="H76" i="37"/>
  <c r="H75" i="37"/>
  <c r="H74" i="37"/>
  <c r="H73" i="37"/>
  <c r="H72" i="37"/>
  <c r="H71" i="37"/>
  <c r="H70" i="37"/>
  <c r="H69" i="37"/>
  <c r="H68" i="37"/>
  <c r="H67" i="37"/>
  <c r="H66" i="37"/>
  <c r="H65" i="37"/>
  <c r="H64" i="37"/>
  <c r="B64" i="37"/>
  <c r="B65" i="37" s="1"/>
  <c r="B66" i="37" s="1"/>
  <c r="B67" i="37" s="1"/>
  <c r="B68" i="37" s="1"/>
  <c r="B69" i="37" s="1"/>
  <c r="B70" i="37" s="1"/>
  <c r="B71" i="37" s="1"/>
  <c r="B72" i="37" s="1"/>
  <c r="B73" i="37" s="1"/>
  <c r="B74" i="37" s="1"/>
  <c r="B75" i="37" s="1"/>
  <c r="B76" i="37" s="1"/>
  <c r="B77" i="37" s="1"/>
  <c r="B78" i="37" s="1"/>
  <c r="B79" i="37" s="1"/>
  <c r="B80" i="37" s="1"/>
  <c r="B81" i="37" s="1"/>
  <c r="B82" i="37" s="1"/>
  <c r="B83" i="37" s="1"/>
  <c r="B84" i="37" s="1"/>
  <c r="B85" i="37" s="1"/>
  <c r="B86" i="37" s="1"/>
  <c r="B87" i="37" s="1"/>
  <c r="B88" i="37" s="1"/>
  <c r="B89" i="37" s="1"/>
  <c r="B90" i="37" s="1"/>
  <c r="B91" i="37" s="1"/>
  <c r="B92" i="37" s="1"/>
  <c r="B93" i="37" s="1"/>
  <c r="H63" i="37"/>
  <c r="H62" i="37"/>
  <c r="H61" i="37"/>
  <c r="H60" i="37"/>
  <c r="H59" i="37"/>
  <c r="H58" i="37"/>
  <c r="H57" i="37"/>
  <c r="H56" i="37"/>
  <c r="H55" i="37"/>
  <c r="H54" i="37"/>
  <c r="H53" i="37"/>
  <c r="H52" i="37"/>
  <c r="H51" i="37"/>
  <c r="H50" i="37"/>
  <c r="H49" i="37"/>
  <c r="H48" i="37"/>
  <c r="H47" i="37"/>
  <c r="H46" i="37"/>
  <c r="H45" i="37"/>
  <c r="H44" i="37"/>
  <c r="H43" i="37"/>
  <c r="H42" i="37"/>
  <c r="H41" i="37"/>
  <c r="H40" i="37"/>
  <c r="H39" i="37"/>
  <c r="H38" i="37"/>
  <c r="H37" i="37"/>
  <c r="B37" i="37"/>
  <c r="B38" i="37" s="1"/>
  <c r="B39" i="37" s="1"/>
  <c r="B40" i="37" s="1"/>
  <c r="B41" i="37" s="1"/>
  <c r="B42" i="37" s="1"/>
  <c r="B43" i="37" s="1"/>
  <c r="B44" i="37" s="1"/>
  <c r="B45" i="37" s="1"/>
  <c r="B46" i="37" s="1"/>
  <c r="B47" i="37" s="1"/>
  <c r="B48" i="37" s="1"/>
  <c r="B49" i="37" s="1"/>
  <c r="B50" i="37" s="1"/>
  <c r="B51" i="37" s="1"/>
  <c r="B52" i="37" s="1"/>
  <c r="B53" i="37" s="1"/>
  <c r="B54" i="37" s="1"/>
  <c r="B55" i="37" s="1"/>
  <c r="B56" i="37" s="1"/>
  <c r="B57" i="37" s="1"/>
  <c r="B58" i="37" s="1"/>
  <c r="B59" i="37" s="1"/>
  <c r="B60" i="37" s="1"/>
  <c r="B61" i="37" s="1"/>
  <c r="B62" i="37" s="1"/>
  <c r="H36" i="37"/>
  <c r="B36" i="37"/>
  <c r="H35" i="37"/>
  <c r="H34" i="37"/>
  <c r="H33" i="37"/>
  <c r="H32" i="37"/>
  <c r="H31" i="37"/>
  <c r="H30" i="37"/>
  <c r="H29" i="37"/>
  <c r="H28" i="37"/>
  <c r="H27" i="37"/>
  <c r="H26" i="37"/>
  <c r="H25" i="37"/>
  <c r="H24" i="37"/>
  <c r="H23" i="37"/>
  <c r="H22" i="37"/>
  <c r="H21" i="37"/>
  <c r="H20" i="37"/>
  <c r="H19" i="37"/>
  <c r="H18" i="37"/>
  <c r="H17" i="37"/>
  <c r="H16" i="37"/>
  <c r="H15" i="37"/>
  <c r="H14" i="37"/>
  <c r="H13" i="37"/>
  <c r="H12" i="37"/>
  <c r="H11" i="37"/>
  <c r="H10" i="37"/>
  <c r="H9" i="37"/>
  <c r="H8" i="37"/>
  <c r="H7" i="37"/>
  <c r="H6" i="37"/>
  <c r="H5" i="37"/>
  <c r="B5" i="37"/>
  <c r="B6" i="37" s="1"/>
  <c r="B7" i="37" s="1"/>
  <c r="B8" i="37" s="1"/>
  <c r="B9" i="37" s="1"/>
  <c r="B10" i="37" s="1"/>
  <c r="B11" i="37" s="1"/>
  <c r="B12" i="37" s="1"/>
  <c r="B13" i="37" s="1"/>
  <c r="B14" i="37" s="1"/>
  <c r="B15" i="37" s="1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30" i="37" s="1"/>
  <c r="B31" i="37" s="1"/>
  <c r="B32" i="37" s="1"/>
  <c r="B33" i="37" s="1"/>
  <c r="B34" i="37" s="1"/>
  <c r="H4" i="37"/>
  <c r="O5" i="12" l="1"/>
  <c r="P5" i="12" l="1"/>
  <c r="D340" i="13" l="1"/>
  <c r="D341" i="13" s="1"/>
  <c r="D342" i="13" s="1"/>
  <c r="D343" i="13" s="1"/>
  <c r="D344" i="13" s="1"/>
  <c r="D345" i="13" s="1"/>
  <c r="D346" i="13" s="1"/>
  <c r="D347" i="13" s="1"/>
  <c r="D348" i="13" s="1"/>
  <c r="D349" i="13" s="1"/>
  <c r="D350" i="13" s="1"/>
  <c r="D351" i="13" s="1"/>
  <c r="D352" i="13" s="1"/>
  <c r="D353" i="13" s="1"/>
  <c r="D354" i="13" s="1"/>
  <c r="D355" i="13" s="1"/>
  <c r="D356" i="13" s="1"/>
  <c r="D357" i="13" s="1"/>
  <c r="D358" i="13" s="1"/>
  <c r="D359" i="13" s="1"/>
  <c r="D360" i="13" s="1"/>
  <c r="D361" i="13" s="1"/>
  <c r="D362" i="13" s="1"/>
  <c r="D363" i="13" s="1"/>
  <c r="D364" i="13" s="1"/>
  <c r="D365" i="13" s="1"/>
  <c r="D366" i="13" s="1"/>
  <c r="D367" i="13" s="1"/>
  <c r="D368" i="13" s="1"/>
  <c r="D369" i="13" s="1"/>
  <c r="D310" i="13"/>
  <c r="D311" i="13" s="1"/>
  <c r="D312" i="13" s="1"/>
  <c r="D313" i="13" s="1"/>
  <c r="D314" i="13" s="1"/>
  <c r="D315" i="13" s="1"/>
  <c r="D316" i="13" s="1"/>
  <c r="D317" i="13" s="1"/>
  <c r="D318" i="13" s="1"/>
  <c r="D319" i="13" s="1"/>
  <c r="D320" i="13" s="1"/>
  <c r="D321" i="13" s="1"/>
  <c r="D322" i="13" s="1"/>
  <c r="D323" i="13" s="1"/>
  <c r="D324" i="13" s="1"/>
  <c r="D325" i="13" s="1"/>
  <c r="D326" i="13" s="1"/>
  <c r="D327" i="13" s="1"/>
  <c r="D328" i="13" s="1"/>
  <c r="D329" i="13" s="1"/>
  <c r="D330" i="13" s="1"/>
  <c r="D331" i="13" s="1"/>
  <c r="D332" i="13" s="1"/>
  <c r="D333" i="13" s="1"/>
  <c r="D334" i="13" s="1"/>
  <c r="D335" i="13" s="1"/>
  <c r="D336" i="13" s="1"/>
  <c r="D337" i="13" s="1"/>
  <c r="D338" i="13" s="1"/>
  <c r="D279" i="13"/>
  <c r="D280" i="13" s="1"/>
  <c r="D281" i="13" s="1"/>
  <c r="D282" i="13" s="1"/>
  <c r="D283" i="13" s="1"/>
  <c r="D284" i="13" s="1"/>
  <c r="D285" i="13" s="1"/>
  <c r="D286" i="13" s="1"/>
  <c r="D287" i="13" s="1"/>
  <c r="D288" i="13" s="1"/>
  <c r="D289" i="13" s="1"/>
  <c r="D290" i="13" s="1"/>
  <c r="D291" i="13" s="1"/>
  <c r="D292" i="13" s="1"/>
  <c r="D293" i="13" s="1"/>
  <c r="D294" i="13" s="1"/>
  <c r="D295" i="13" s="1"/>
  <c r="D296" i="13" s="1"/>
  <c r="D297" i="13" s="1"/>
  <c r="D298" i="13" s="1"/>
  <c r="D299" i="13" s="1"/>
  <c r="D300" i="13" s="1"/>
  <c r="D301" i="13" s="1"/>
  <c r="D302" i="13" s="1"/>
  <c r="D303" i="13" s="1"/>
  <c r="D304" i="13" s="1"/>
  <c r="D305" i="13" s="1"/>
  <c r="D306" i="13" s="1"/>
  <c r="D307" i="13" s="1"/>
  <c r="D308" i="13" s="1"/>
  <c r="D249" i="13"/>
  <c r="D250" i="13" s="1"/>
  <c r="D251" i="13" s="1"/>
  <c r="D252" i="13" s="1"/>
  <c r="D253" i="13" s="1"/>
  <c r="D254" i="13" s="1"/>
  <c r="D255" i="13" s="1"/>
  <c r="D256" i="13" s="1"/>
  <c r="D257" i="13" s="1"/>
  <c r="D258" i="13" s="1"/>
  <c r="D259" i="13" s="1"/>
  <c r="D260" i="13" s="1"/>
  <c r="D261" i="13" s="1"/>
  <c r="D262" i="13" s="1"/>
  <c r="D263" i="13" s="1"/>
  <c r="D264" i="13" s="1"/>
  <c r="D265" i="13" s="1"/>
  <c r="D266" i="13" s="1"/>
  <c r="D267" i="13" s="1"/>
  <c r="D268" i="13" s="1"/>
  <c r="D269" i="13" s="1"/>
  <c r="D270" i="13" s="1"/>
  <c r="D271" i="13" s="1"/>
  <c r="D272" i="13" s="1"/>
  <c r="D273" i="13" s="1"/>
  <c r="D274" i="13" s="1"/>
  <c r="D275" i="13" s="1"/>
  <c r="D276" i="13" s="1"/>
  <c r="D277" i="13" s="1"/>
  <c r="D218" i="13"/>
  <c r="D219" i="13" s="1"/>
  <c r="D220" i="13" s="1"/>
  <c r="D221" i="13" s="1"/>
  <c r="D222" i="13" s="1"/>
  <c r="D223" i="13" s="1"/>
  <c r="D224" i="13" s="1"/>
  <c r="D225" i="13" s="1"/>
  <c r="D226" i="13" s="1"/>
  <c r="D227" i="13" s="1"/>
  <c r="D228" i="13" s="1"/>
  <c r="D229" i="13" s="1"/>
  <c r="D230" i="13" s="1"/>
  <c r="D231" i="13" s="1"/>
  <c r="D232" i="13" s="1"/>
  <c r="D233" i="13" s="1"/>
  <c r="D234" i="13" s="1"/>
  <c r="D235" i="13" s="1"/>
  <c r="D236" i="13" s="1"/>
  <c r="D237" i="13" s="1"/>
  <c r="D238" i="13" s="1"/>
  <c r="D239" i="13" s="1"/>
  <c r="D240" i="13" s="1"/>
  <c r="D241" i="13" s="1"/>
  <c r="D242" i="13" s="1"/>
  <c r="D243" i="13" s="1"/>
  <c r="D244" i="13" s="1"/>
  <c r="D245" i="13" s="1"/>
  <c r="D246" i="13" s="1"/>
  <c r="D247" i="13" s="1"/>
  <c r="D187" i="13"/>
  <c r="D188" i="13" s="1"/>
  <c r="D189" i="13" s="1"/>
  <c r="D190" i="13" s="1"/>
  <c r="D191" i="13" s="1"/>
  <c r="D192" i="13" s="1"/>
  <c r="D193" i="13" s="1"/>
  <c r="D194" i="13" s="1"/>
  <c r="D195" i="13" s="1"/>
  <c r="D196" i="13" s="1"/>
  <c r="D197" i="13" s="1"/>
  <c r="D198" i="13" s="1"/>
  <c r="D199" i="13" s="1"/>
  <c r="D200" i="13" s="1"/>
  <c r="D201" i="13" s="1"/>
  <c r="D202" i="13" s="1"/>
  <c r="D203" i="13" s="1"/>
  <c r="D204" i="13" s="1"/>
  <c r="D205" i="13" s="1"/>
  <c r="D206" i="13" s="1"/>
  <c r="D207" i="13" s="1"/>
  <c r="D208" i="13" s="1"/>
  <c r="D209" i="13" s="1"/>
  <c r="D210" i="13" s="1"/>
  <c r="D211" i="13" s="1"/>
  <c r="D212" i="13" s="1"/>
  <c r="D213" i="13" s="1"/>
  <c r="D214" i="13" s="1"/>
  <c r="D215" i="13" s="1"/>
  <c r="D216" i="13" s="1"/>
  <c r="D157" i="13"/>
  <c r="D158" i="13" s="1"/>
  <c r="D159" i="13" s="1"/>
  <c r="D160" i="13" s="1"/>
  <c r="D161" i="13" s="1"/>
  <c r="D162" i="13" s="1"/>
  <c r="D163" i="13" s="1"/>
  <c r="D164" i="13" s="1"/>
  <c r="D165" i="13" s="1"/>
  <c r="D166" i="13" s="1"/>
  <c r="D167" i="13" s="1"/>
  <c r="D168" i="13" s="1"/>
  <c r="D169" i="13" s="1"/>
  <c r="D170" i="13" s="1"/>
  <c r="D171" i="13" s="1"/>
  <c r="D172" i="13" s="1"/>
  <c r="D173" i="13" s="1"/>
  <c r="D174" i="13" s="1"/>
  <c r="D175" i="13" s="1"/>
  <c r="D176" i="13" s="1"/>
  <c r="D177" i="13" s="1"/>
  <c r="D178" i="13" s="1"/>
  <c r="D179" i="13" s="1"/>
  <c r="D180" i="13" s="1"/>
  <c r="D181" i="13" s="1"/>
  <c r="D182" i="13" s="1"/>
  <c r="D183" i="13" s="1"/>
  <c r="D184" i="13" s="1"/>
  <c r="D185" i="13" s="1"/>
  <c r="D126" i="13"/>
  <c r="D127" i="13" s="1"/>
  <c r="D128" i="13" s="1"/>
  <c r="D129" i="13" s="1"/>
  <c r="D130" i="13" s="1"/>
  <c r="D131" i="13" s="1"/>
  <c r="D132" i="13" s="1"/>
  <c r="D133" i="13" s="1"/>
  <c r="D134" i="13" s="1"/>
  <c r="D135" i="13" s="1"/>
  <c r="D136" i="13" s="1"/>
  <c r="D137" i="13" s="1"/>
  <c r="D138" i="13" s="1"/>
  <c r="D139" i="13" s="1"/>
  <c r="D140" i="13" s="1"/>
  <c r="D141" i="13" s="1"/>
  <c r="D142" i="13" s="1"/>
  <c r="D143" i="13" s="1"/>
  <c r="D144" i="13" s="1"/>
  <c r="D145" i="13" s="1"/>
  <c r="D146" i="13" s="1"/>
  <c r="D147" i="13" s="1"/>
  <c r="D148" i="13" s="1"/>
  <c r="D149" i="13" s="1"/>
  <c r="D150" i="13" s="1"/>
  <c r="D151" i="13" s="1"/>
  <c r="D152" i="13" s="1"/>
  <c r="D153" i="13" s="1"/>
  <c r="D154" i="13" s="1"/>
  <c r="D155" i="13" s="1"/>
  <c r="D96" i="13"/>
  <c r="D97" i="13" s="1"/>
  <c r="D98" i="13" s="1"/>
  <c r="D99" i="13" s="1"/>
  <c r="D100" i="13" s="1"/>
  <c r="D101" i="13" s="1"/>
  <c r="D102" i="13" s="1"/>
  <c r="D103" i="13" s="1"/>
  <c r="D104" i="13" s="1"/>
  <c r="D105" i="13" s="1"/>
  <c r="D106" i="13" s="1"/>
  <c r="D107" i="13" s="1"/>
  <c r="D108" i="13" s="1"/>
  <c r="D109" i="13" s="1"/>
  <c r="D110" i="13" s="1"/>
  <c r="D111" i="13" s="1"/>
  <c r="D112" i="13" s="1"/>
  <c r="D113" i="13" s="1"/>
  <c r="D114" i="13" s="1"/>
  <c r="D115" i="13" s="1"/>
  <c r="D116" i="13" s="1"/>
  <c r="D117" i="13" s="1"/>
  <c r="D118" i="13" s="1"/>
  <c r="D119" i="13" s="1"/>
  <c r="D120" i="13" s="1"/>
  <c r="D121" i="13" s="1"/>
  <c r="D122" i="13" s="1"/>
  <c r="D123" i="13" s="1"/>
  <c r="D124" i="13" s="1"/>
  <c r="D65" i="13"/>
  <c r="D66" i="13" s="1"/>
  <c r="D67" i="13" s="1"/>
  <c r="D68" i="13" s="1"/>
  <c r="D69" i="13" s="1"/>
  <c r="D70" i="13" s="1"/>
  <c r="D71" i="13" s="1"/>
  <c r="D72" i="13" s="1"/>
  <c r="D73" i="13" s="1"/>
  <c r="D74" i="13" s="1"/>
  <c r="D75" i="13" s="1"/>
  <c r="D76" i="13" s="1"/>
  <c r="D77" i="13" s="1"/>
  <c r="D78" i="13" s="1"/>
  <c r="D79" i="13" s="1"/>
  <c r="D80" i="13" s="1"/>
  <c r="D81" i="13" s="1"/>
  <c r="D82" i="13" s="1"/>
  <c r="D83" i="13" s="1"/>
  <c r="D84" i="13" s="1"/>
  <c r="D85" i="13" s="1"/>
  <c r="D86" i="13" s="1"/>
  <c r="D87" i="13" s="1"/>
  <c r="D88" i="13" s="1"/>
  <c r="D89" i="13" s="1"/>
  <c r="D90" i="13" s="1"/>
  <c r="D91" i="13" s="1"/>
  <c r="D92" i="13" s="1"/>
  <c r="D93" i="13" s="1"/>
  <c r="D94" i="13" s="1"/>
  <c r="D37" i="13"/>
  <c r="D38" i="13" s="1"/>
  <c r="D39" i="13" s="1"/>
  <c r="D40" i="13" s="1"/>
  <c r="D41" i="13" s="1"/>
  <c r="D42" i="13" s="1"/>
  <c r="D43" i="13" s="1"/>
  <c r="D44" i="13" s="1"/>
  <c r="D45" i="13" s="1"/>
  <c r="D46" i="13" s="1"/>
  <c r="D47" i="13" s="1"/>
  <c r="D48" i="13" s="1"/>
  <c r="D49" i="13" s="1"/>
  <c r="D50" i="13" s="1"/>
  <c r="D51" i="13" s="1"/>
  <c r="D52" i="13" s="1"/>
  <c r="D53" i="13" s="1"/>
  <c r="D54" i="13" s="1"/>
  <c r="D55" i="13" s="1"/>
  <c r="D56" i="13" s="1"/>
  <c r="D57" i="13" s="1"/>
  <c r="D58" i="13" s="1"/>
  <c r="D59" i="13" s="1"/>
  <c r="D60" i="13" s="1"/>
  <c r="D61" i="13" s="1"/>
  <c r="D62" i="13" s="1"/>
  <c r="D63" i="13" s="1"/>
  <c r="E6" i="13"/>
  <c r="E7" i="13" s="1"/>
  <c r="E8" i="13" s="1"/>
  <c r="E9" i="13" s="1"/>
  <c r="E10" i="13" s="1"/>
  <c r="E11" i="13" s="1"/>
  <c r="E12" i="13" s="1"/>
  <c r="E13" i="13" s="1"/>
  <c r="E14" i="13" s="1"/>
  <c r="E15" i="13" s="1"/>
  <c r="E16" i="13" s="1"/>
  <c r="E17" i="13" s="1"/>
  <c r="E18" i="13" s="1"/>
  <c r="E19" i="13" s="1"/>
  <c r="E20" i="13" s="1"/>
  <c r="E21" i="13" s="1"/>
  <c r="E22" i="13" s="1"/>
  <c r="E23" i="13" s="1"/>
  <c r="E24" i="13" s="1"/>
  <c r="E25" i="13" s="1"/>
  <c r="E26" i="13" s="1"/>
  <c r="E27" i="13" s="1"/>
  <c r="E28" i="13" s="1"/>
  <c r="E29" i="13" s="1"/>
  <c r="E30" i="13" s="1"/>
  <c r="E31" i="13" s="1"/>
  <c r="E32" i="13" s="1"/>
  <c r="E33" i="13" s="1"/>
  <c r="E34" i="13" s="1"/>
  <c r="E35" i="13" s="1"/>
  <c r="E36" i="13" s="1"/>
  <c r="E37" i="13" s="1"/>
  <c r="E38" i="13" s="1"/>
  <c r="E39" i="13" s="1"/>
  <c r="E40" i="13" s="1"/>
  <c r="E41" i="13" s="1"/>
  <c r="E42" i="13" s="1"/>
  <c r="E43" i="13" s="1"/>
  <c r="E44" i="13" s="1"/>
  <c r="E45" i="13" s="1"/>
  <c r="E46" i="13" s="1"/>
  <c r="E47" i="13" s="1"/>
  <c r="E48" i="13" s="1"/>
  <c r="E49" i="13" s="1"/>
  <c r="E50" i="13" s="1"/>
  <c r="E51" i="13" s="1"/>
  <c r="E52" i="13" s="1"/>
  <c r="E53" i="13" s="1"/>
  <c r="E54" i="13" s="1"/>
  <c r="E55" i="13" s="1"/>
  <c r="E56" i="13" s="1"/>
  <c r="E57" i="13" s="1"/>
  <c r="E58" i="13" s="1"/>
  <c r="E59" i="13" s="1"/>
  <c r="E60" i="13" s="1"/>
  <c r="E61" i="13" s="1"/>
  <c r="E62" i="13" s="1"/>
  <c r="E63" i="13" s="1"/>
  <c r="E64" i="13" s="1"/>
  <c r="E65" i="13" s="1"/>
  <c r="E66" i="13" s="1"/>
  <c r="E67" i="13" s="1"/>
  <c r="E68" i="13" s="1"/>
  <c r="E69" i="13" s="1"/>
  <c r="E70" i="13" s="1"/>
  <c r="E71" i="13" s="1"/>
  <c r="E72" i="13" s="1"/>
  <c r="E73" i="13" s="1"/>
  <c r="E74" i="13" s="1"/>
  <c r="E75" i="13" s="1"/>
  <c r="E76" i="13" s="1"/>
  <c r="E77" i="13" s="1"/>
  <c r="E78" i="13" s="1"/>
  <c r="E79" i="13" s="1"/>
  <c r="E80" i="13" s="1"/>
  <c r="E81" i="13" s="1"/>
  <c r="E82" i="13" s="1"/>
  <c r="E83" i="13" s="1"/>
  <c r="E84" i="13" s="1"/>
  <c r="E85" i="13" s="1"/>
  <c r="E86" i="13" s="1"/>
  <c r="E87" i="13" s="1"/>
  <c r="E88" i="13" s="1"/>
  <c r="E89" i="13" s="1"/>
  <c r="E90" i="13" s="1"/>
  <c r="E91" i="13" s="1"/>
  <c r="E92" i="13" s="1"/>
  <c r="E93" i="13" s="1"/>
  <c r="E94" i="13" s="1"/>
  <c r="E95" i="13" s="1"/>
  <c r="E96" i="13" s="1"/>
  <c r="E97" i="13" s="1"/>
  <c r="E98" i="13" s="1"/>
  <c r="E99" i="13" s="1"/>
  <c r="E100" i="13" s="1"/>
  <c r="E101" i="13" s="1"/>
  <c r="E102" i="13" s="1"/>
  <c r="E103" i="13" s="1"/>
  <c r="E104" i="13" s="1"/>
  <c r="E105" i="13" s="1"/>
  <c r="E106" i="13" s="1"/>
  <c r="E107" i="13" s="1"/>
  <c r="E108" i="13" s="1"/>
  <c r="E109" i="13" s="1"/>
  <c r="E110" i="13" s="1"/>
  <c r="E111" i="13" s="1"/>
  <c r="E112" i="13" s="1"/>
  <c r="E113" i="13" s="1"/>
  <c r="E114" i="13" s="1"/>
  <c r="E115" i="13" s="1"/>
  <c r="E116" i="13" s="1"/>
  <c r="E117" i="13" s="1"/>
  <c r="E118" i="13" s="1"/>
  <c r="E119" i="13" s="1"/>
  <c r="E120" i="13" s="1"/>
  <c r="E121" i="13" s="1"/>
  <c r="E122" i="13" s="1"/>
  <c r="E123" i="13" s="1"/>
  <c r="E124" i="13" s="1"/>
  <c r="E125" i="13" s="1"/>
  <c r="E126" i="13" s="1"/>
  <c r="E127" i="13" s="1"/>
  <c r="E128" i="13" s="1"/>
  <c r="E129" i="13" s="1"/>
  <c r="E130" i="13" s="1"/>
  <c r="E131" i="13" s="1"/>
  <c r="E132" i="13" s="1"/>
  <c r="E133" i="13" s="1"/>
  <c r="E134" i="13" s="1"/>
  <c r="E135" i="13" s="1"/>
  <c r="E136" i="13" s="1"/>
  <c r="E137" i="13" s="1"/>
  <c r="E138" i="13" s="1"/>
  <c r="E139" i="13" s="1"/>
  <c r="E140" i="13" s="1"/>
  <c r="E141" i="13" s="1"/>
  <c r="E142" i="13" s="1"/>
  <c r="E143" i="13" s="1"/>
  <c r="E144" i="13" s="1"/>
  <c r="E145" i="13" s="1"/>
  <c r="E146" i="13" s="1"/>
  <c r="E147" i="13" s="1"/>
  <c r="E148" i="13" s="1"/>
  <c r="E149" i="13" s="1"/>
  <c r="E150" i="13" s="1"/>
  <c r="E151" i="13" s="1"/>
  <c r="E152" i="13" s="1"/>
  <c r="E153" i="13" s="1"/>
  <c r="E154" i="13" s="1"/>
  <c r="E155" i="13" s="1"/>
  <c r="E156" i="13" s="1"/>
  <c r="E157" i="13" s="1"/>
  <c r="E158" i="13" s="1"/>
  <c r="E159" i="13" s="1"/>
  <c r="E160" i="13" s="1"/>
  <c r="E161" i="13" s="1"/>
  <c r="E162" i="13" s="1"/>
  <c r="E163" i="13" s="1"/>
  <c r="E164" i="13" s="1"/>
  <c r="E165" i="13" s="1"/>
  <c r="E166" i="13" s="1"/>
  <c r="E167" i="13" s="1"/>
  <c r="E168" i="13" s="1"/>
  <c r="E169" i="13" s="1"/>
  <c r="E170" i="13" s="1"/>
  <c r="E171" i="13" s="1"/>
  <c r="E172" i="13" s="1"/>
  <c r="E173" i="13" s="1"/>
  <c r="E174" i="13" s="1"/>
  <c r="E175" i="13" s="1"/>
  <c r="E176" i="13" s="1"/>
  <c r="E177" i="13" s="1"/>
  <c r="E178" i="13" s="1"/>
  <c r="E179" i="13" s="1"/>
  <c r="E180" i="13" s="1"/>
  <c r="E181" i="13" s="1"/>
  <c r="E182" i="13" s="1"/>
  <c r="E183" i="13" s="1"/>
  <c r="E184" i="13" s="1"/>
  <c r="E185" i="13" s="1"/>
  <c r="E186" i="13" s="1"/>
  <c r="E187" i="13" s="1"/>
  <c r="E188" i="13" s="1"/>
  <c r="E189" i="13" s="1"/>
  <c r="E190" i="13" s="1"/>
  <c r="E191" i="13" s="1"/>
  <c r="E192" i="13" s="1"/>
  <c r="E193" i="13" s="1"/>
  <c r="E194" i="13" s="1"/>
  <c r="E195" i="13" s="1"/>
  <c r="E196" i="13" s="1"/>
  <c r="E197" i="13" s="1"/>
  <c r="E198" i="13" s="1"/>
  <c r="E199" i="13" s="1"/>
  <c r="E200" i="13" s="1"/>
  <c r="E201" i="13" s="1"/>
  <c r="E202" i="13" s="1"/>
  <c r="E203" i="13" s="1"/>
  <c r="E204" i="13" s="1"/>
  <c r="E205" i="13" s="1"/>
  <c r="E206" i="13" s="1"/>
  <c r="E207" i="13" s="1"/>
  <c r="E208" i="13" s="1"/>
  <c r="E209" i="13" s="1"/>
  <c r="E210" i="13" s="1"/>
  <c r="E211" i="13" s="1"/>
  <c r="E212" i="13" s="1"/>
  <c r="E213" i="13" s="1"/>
  <c r="E214" i="13" s="1"/>
  <c r="E215" i="13" s="1"/>
  <c r="E216" i="13" s="1"/>
  <c r="E217" i="13" s="1"/>
  <c r="E218" i="13" s="1"/>
  <c r="E219" i="13" s="1"/>
  <c r="E220" i="13" s="1"/>
  <c r="E221" i="13" s="1"/>
  <c r="E222" i="13" s="1"/>
  <c r="E223" i="13" s="1"/>
  <c r="E224" i="13" s="1"/>
  <c r="E225" i="13" s="1"/>
  <c r="E226" i="13" s="1"/>
  <c r="E227" i="13" s="1"/>
  <c r="E228" i="13" s="1"/>
  <c r="E229" i="13" s="1"/>
  <c r="E230" i="13" s="1"/>
  <c r="E231" i="13" s="1"/>
  <c r="E232" i="13" s="1"/>
  <c r="E233" i="13" s="1"/>
  <c r="E234" i="13" s="1"/>
  <c r="E235" i="13" s="1"/>
  <c r="E236" i="13" s="1"/>
  <c r="E237" i="13" s="1"/>
  <c r="E238" i="13" s="1"/>
  <c r="E239" i="13" s="1"/>
  <c r="E240" i="13" s="1"/>
  <c r="E241" i="13" s="1"/>
  <c r="E242" i="13" s="1"/>
  <c r="E243" i="13" s="1"/>
  <c r="E244" i="13" s="1"/>
  <c r="E245" i="13" s="1"/>
  <c r="E246" i="13" s="1"/>
  <c r="E247" i="13" s="1"/>
  <c r="E248" i="13" s="1"/>
  <c r="E249" i="13" s="1"/>
  <c r="E250" i="13" s="1"/>
  <c r="E251" i="13" s="1"/>
  <c r="E252" i="13" s="1"/>
  <c r="E253" i="13" s="1"/>
  <c r="E254" i="13" s="1"/>
  <c r="E255" i="13" s="1"/>
  <c r="E256" i="13" s="1"/>
  <c r="E257" i="13" s="1"/>
  <c r="E258" i="13" s="1"/>
  <c r="E259" i="13" s="1"/>
  <c r="E260" i="13" s="1"/>
  <c r="E261" i="13" s="1"/>
  <c r="E262" i="13" s="1"/>
  <c r="E263" i="13" s="1"/>
  <c r="E264" i="13" s="1"/>
  <c r="E265" i="13" s="1"/>
  <c r="E266" i="13" s="1"/>
  <c r="E267" i="13" s="1"/>
  <c r="E268" i="13" s="1"/>
  <c r="E269" i="13" s="1"/>
  <c r="E270" i="13" s="1"/>
  <c r="E271" i="13" s="1"/>
  <c r="E272" i="13" s="1"/>
  <c r="E273" i="13" s="1"/>
  <c r="E274" i="13" s="1"/>
  <c r="E275" i="13" s="1"/>
  <c r="E276" i="13" s="1"/>
  <c r="E277" i="13" s="1"/>
  <c r="E278" i="13" s="1"/>
  <c r="E279" i="13" s="1"/>
  <c r="E280" i="13" s="1"/>
  <c r="E281" i="13" s="1"/>
  <c r="E282" i="13" s="1"/>
  <c r="E283" i="13" s="1"/>
  <c r="E284" i="13" s="1"/>
  <c r="E285" i="13" s="1"/>
  <c r="E286" i="13" s="1"/>
  <c r="E287" i="13" s="1"/>
  <c r="E288" i="13" s="1"/>
  <c r="E289" i="13" s="1"/>
  <c r="E290" i="13" s="1"/>
  <c r="E291" i="13" s="1"/>
  <c r="E292" i="13" s="1"/>
  <c r="E293" i="13" s="1"/>
  <c r="E294" i="13" s="1"/>
  <c r="E295" i="13" s="1"/>
  <c r="E296" i="13" s="1"/>
  <c r="E297" i="13" s="1"/>
  <c r="E298" i="13" s="1"/>
  <c r="E299" i="13" s="1"/>
  <c r="E300" i="13" s="1"/>
  <c r="E301" i="13" s="1"/>
  <c r="E302" i="13" s="1"/>
  <c r="E303" i="13" s="1"/>
  <c r="E304" i="13" s="1"/>
  <c r="E305" i="13" s="1"/>
  <c r="E306" i="13" s="1"/>
  <c r="E307" i="13" s="1"/>
  <c r="E308" i="13" s="1"/>
  <c r="E309" i="13" s="1"/>
  <c r="E310" i="13" s="1"/>
  <c r="E311" i="13" s="1"/>
  <c r="E312" i="13" s="1"/>
  <c r="E313" i="13" s="1"/>
  <c r="E314" i="13" s="1"/>
  <c r="E315" i="13" s="1"/>
  <c r="E316" i="13" s="1"/>
  <c r="E317" i="13" s="1"/>
  <c r="E318" i="13" s="1"/>
  <c r="E319" i="13" s="1"/>
  <c r="E320" i="13" s="1"/>
  <c r="E321" i="13" s="1"/>
  <c r="E322" i="13" s="1"/>
  <c r="E323" i="13" s="1"/>
  <c r="E324" i="13" s="1"/>
  <c r="E325" i="13" s="1"/>
  <c r="E326" i="13" s="1"/>
  <c r="E327" i="13" s="1"/>
  <c r="E328" i="13" s="1"/>
  <c r="E329" i="13" s="1"/>
  <c r="E330" i="13" s="1"/>
  <c r="E331" i="13" s="1"/>
  <c r="E332" i="13" s="1"/>
  <c r="E333" i="13" s="1"/>
  <c r="E334" i="13" s="1"/>
  <c r="E335" i="13" s="1"/>
  <c r="E336" i="13" s="1"/>
  <c r="E337" i="13" s="1"/>
  <c r="E338" i="13" s="1"/>
  <c r="E339" i="13" s="1"/>
  <c r="E340" i="13" s="1"/>
  <c r="E341" i="13" s="1"/>
  <c r="E342" i="13" s="1"/>
  <c r="E343" i="13" s="1"/>
  <c r="E344" i="13" s="1"/>
  <c r="E345" i="13" s="1"/>
  <c r="E346" i="13" s="1"/>
  <c r="E347" i="13" s="1"/>
  <c r="E348" i="13" s="1"/>
  <c r="E349" i="13" s="1"/>
  <c r="E350" i="13" s="1"/>
  <c r="E351" i="13" s="1"/>
  <c r="E352" i="13" s="1"/>
  <c r="E353" i="13" s="1"/>
  <c r="E354" i="13" s="1"/>
  <c r="E355" i="13" s="1"/>
  <c r="E356" i="13" s="1"/>
  <c r="E357" i="13" s="1"/>
  <c r="E358" i="13" s="1"/>
  <c r="E359" i="13" s="1"/>
  <c r="E360" i="13" s="1"/>
  <c r="E361" i="13" s="1"/>
  <c r="E362" i="13" s="1"/>
  <c r="E363" i="13" s="1"/>
  <c r="E364" i="13" s="1"/>
  <c r="E365" i="13" s="1"/>
  <c r="E366" i="13" s="1"/>
  <c r="E367" i="13" s="1"/>
  <c r="E368" i="13" s="1"/>
  <c r="E369" i="13" s="1"/>
  <c r="D6" i="13"/>
  <c r="D7" i="13" s="1"/>
  <c r="D8" i="13" s="1"/>
  <c r="D9" i="13" s="1"/>
  <c r="D10" i="13" s="1"/>
  <c r="D11" i="13" s="1"/>
  <c r="D12" i="13" s="1"/>
  <c r="D13" i="13" s="1"/>
  <c r="D14" i="13" s="1"/>
  <c r="D15" i="13" s="1"/>
  <c r="D16" i="13" s="1"/>
  <c r="D17" i="13" s="1"/>
  <c r="D18" i="13" s="1"/>
  <c r="D19" i="13" s="1"/>
  <c r="D20" i="13" s="1"/>
  <c r="D21" i="13" s="1"/>
  <c r="D22" i="13" s="1"/>
  <c r="D23" i="13" s="1"/>
  <c r="D24" i="13" s="1"/>
  <c r="D25" i="13" s="1"/>
  <c r="D26" i="13" s="1"/>
  <c r="D27" i="13" s="1"/>
  <c r="D28" i="13" s="1"/>
  <c r="D29" i="13" s="1"/>
  <c r="D30" i="13" s="1"/>
  <c r="D31" i="13" s="1"/>
  <c r="D32" i="13" s="1"/>
  <c r="D33" i="13" s="1"/>
  <c r="D34" i="13" s="1"/>
  <c r="D35" i="13" s="1"/>
  <c r="O369" i="12"/>
  <c r="O368" i="12"/>
  <c r="O367" i="12"/>
  <c r="O366" i="12"/>
  <c r="O365" i="12"/>
  <c r="O364" i="12"/>
  <c r="O363" i="12"/>
  <c r="O362" i="12"/>
  <c r="O361" i="12"/>
  <c r="O360" i="12"/>
  <c r="O359" i="12"/>
  <c r="O358" i="12"/>
  <c r="O357" i="12"/>
  <c r="O356" i="12"/>
  <c r="O355" i="12"/>
  <c r="O354" i="12"/>
  <c r="O353" i="12"/>
  <c r="O352" i="12"/>
  <c r="O351" i="12"/>
  <c r="O350" i="12"/>
  <c r="O349" i="12"/>
  <c r="O348" i="12"/>
  <c r="O347" i="12"/>
  <c r="O346" i="12"/>
  <c r="O345" i="12"/>
  <c r="O344" i="12"/>
  <c r="O343" i="12"/>
  <c r="O342" i="12"/>
  <c r="O341" i="12"/>
  <c r="O340" i="12"/>
  <c r="O339" i="12"/>
  <c r="O338" i="12"/>
  <c r="O337" i="12"/>
  <c r="O336" i="12"/>
  <c r="O335" i="12"/>
  <c r="O334" i="12"/>
  <c r="O333" i="12"/>
  <c r="O332" i="12"/>
  <c r="O331" i="12"/>
  <c r="O330" i="12"/>
  <c r="O329" i="12"/>
  <c r="O328" i="12"/>
  <c r="O327" i="12"/>
  <c r="O326" i="12"/>
  <c r="O325" i="12"/>
  <c r="O324" i="12"/>
  <c r="O323" i="12"/>
  <c r="O322" i="12"/>
  <c r="O321" i="12"/>
  <c r="O320" i="12"/>
  <c r="O319" i="12"/>
  <c r="O318" i="12"/>
  <c r="O317" i="12"/>
  <c r="O316" i="12"/>
  <c r="O315" i="12"/>
  <c r="O314" i="12"/>
  <c r="O313" i="12"/>
  <c r="O312" i="12"/>
  <c r="O311" i="12"/>
  <c r="O310" i="12"/>
  <c r="O309" i="12"/>
  <c r="O308" i="12"/>
  <c r="O307" i="12"/>
  <c r="O306" i="12"/>
  <c r="O305" i="12"/>
  <c r="O304" i="12"/>
  <c r="O303" i="12"/>
  <c r="O302" i="12"/>
  <c r="O301" i="12"/>
  <c r="O300" i="12"/>
  <c r="O299" i="12"/>
  <c r="O298" i="12"/>
  <c r="O297" i="12"/>
  <c r="O296" i="12"/>
  <c r="O295" i="12"/>
  <c r="O294" i="12"/>
  <c r="O293" i="12"/>
  <c r="O292" i="12"/>
  <c r="O291" i="12"/>
  <c r="O290" i="12"/>
  <c r="O289" i="12"/>
  <c r="O288" i="12"/>
  <c r="O287" i="12"/>
  <c r="O286" i="12"/>
  <c r="O285" i="12"/>
  <c r="O284" i="12"/>
  <c r="O283" i="12"/>
  <c r="O282" i="12"/>
  <c r="O281" i="12"/>
  <c r="O280" i="12"/>
  <c r="O279" i="12"/>
  <c r="O278" i="12"/>
  <c r="O277" i="12"/>
  <c r="O276" i="12"/>
  <c r="O275" i="12"/>
  <c r="O274" i="12"/>
  <c r="O273" i="12"/>
  <c r="O272" i="12"/>
  <c r="O271" i="12"/>
  <c r="O270" i="12"/>
  <c r="O269" i="12"/>
  <c r="O268" i="12"/>
  <c r="O267" i="12"/>
  <c r="O266" i="12"/>
  <c r="O265" i="12"/>
  <c r="O264" i="12"/>
  <c r="O263" i="12"/>
  <c r="O262" i="12"/>
  <c r="O261" i="12"/>
  <c r="O260" i="12"/>
  <c r="O259" i="12"/>
  <c r="O258" i="12"/>
  <c r="O257" i="12"/>
  <c r="O256" i="12"/>
  <c r="O255" i="12"/>
  <c r="O254" i="12"/>
  <c r="O253" i="12"/>
  <c r="O252" i="12"/>
  <c r="O251" i="12"/>
  <c r="O250" i="12"/>
  <c r="O249" i="12"/>
  <c r="O248" i="12"/>
  <c r="O247" i="12"/>
  <c r="O246" i="12"/>
  <c r="O245" i="12"/>
  <c r="O244" i="12"/>
  <c r="O243" i="12"/>
  <c r="O242" i="12"/>
  <c r="O241" i="12"/>
  <c r="O240" i="12"/>
  <c r="O239" i="12"/>
  <c r="O238" i="12"/>
  <c r="O237" i="12"/>
  <c r="O236" i="12"/>
  <c r="O235" i="12"/>
  <c r="O234" i="12"/>
  <c r="O233" i="12"/>
  <c r="O232" i="12"/>
  <c r="O231" i="12"/>
  <c r="O230" i="12"/>
  <c r="O229" i="12"/>
  <c r="O228" i="12"/>
  <c r="O227" i="12"/>
  <c r="O226" i="12"/>
  <c r="O225" i="12"/>
  <c r="O224" i="12"/>
  <c r="O223" i="12"/>
  <c r="O222" i="12"/>
  <c r="O221" i="12"/>
  <c r="O220" i="12"/>
  <c r="O219" i="12"/>
  <c r="O218" i="12"/>
  <c r="O217" i="12"/>
  <c r="O216" i="12"/>
  <c r="O215" i="12"/>
  <c r="O214" i="12"/>
  <c r="O213" i="12"/>
  <c r="O212" i="12"/>
  <c r="O211" i="12"/>
  <c r="O210" i="12"/>
  <c r="O209" i="12"/>
  <c r="O208" i="12"/>
  <c r="O207" i="12"/>
  <c r="O206" i="12"/>
  <c r="O205" i="12"/>
  <c r="O204" i="12"/>
  <c r="O203" i="12"/>
  <c r="O202" i="12"/>
  <c r="O201" i="12"/>
  <c r="O200" i="12"/>
  <c r="O199" i="12"/>
  <c r="O198" i="12"/>
  <c r="O197" i="12"/>
  <c r="O196" i="12"/>
  <c r="O195" i="12"/>
  <c r="O194" i="12"/>
  <c r="O193" i="12"/>
  <c r="O192" i="12"/>
  <c r="O191" i="12"/>
  <c r="O190" i="12"/>
  <c r="O189" i="12"/>
  <c r="O188" i="12"/>
  <c r="O187" i="12"/>
  <c r="O186" i="12"/>
  <c r="O185" i="12"/>
  <c r="O184" i="12"/>
  <c r="O183" i="12"/>
  <c r="O182" i="12"/>
  <c r="O181" i="12"/>
  <c r="O180" i="12"/>
  <c r="O179" i="12"/>
  <c r="O178" i="12"/>
  <c r="O177" i="12"/>
  <c r="O176" i="12"/>
  <c r="O175" i="12"/>
  <c r="O174" i="12"/>
  <c r="O173" i="12"/>
  <c r="O172" i="12"/>
  <c r="O171" i="12"/>
  <c r="O170" i="12"/>
  <c r="O169" i="12"/>
  <c r="O168" i="12"/>
  <c r="O167" i="12"/>
  <c r="O166" i="12"/>
  <c r="O165" i="12"/>
  <c r="O164" i="12"/>
  <c r="O163" i="12"/>
  <c r="O162" i="12"/>
  <c r="O161" i="12"/>
  <c r="O160" i="12"/>
  <c r="O159" i="12"/>
  <c r="O158" i="12"/>
  <c r="O157" i="12"/>
  <c r="O156" i="12"/>
  <c r="O155" i="12"/>
  <c r="O154" i="12"/>
  <c r="O153" i="12"/>
  <c r="O152" i="12"/>
  <c r="O151" i="12"/>
  <c r="O150" i="12"/>
  <c r="O149" i="12"/>
  <c r="O148" i="12"/>
  <c r="O147" i="12"/>
  <c r="O146" i="12"/>
  <c r="O145" i="12"/>
  <c r="O144" i="12"/>
  <c r="O143" i="12"/>
  <c r="O142" i="12"/>
  <c r="O141" i="12"/>
  <c r="O140" i="12"/>
  <c r="O139" i="12"/>
  <c r="O138" i="12"/>
  <c r="O137" i="12"/>
  <c r="O136" i="12"/>
  <c r="O135" i="12"/>
  <c r="O134" i="12"/>
  <c r="O133" i="12"/>
  <c r="O132" i="12"/>
  <c r="O131" i="12"/>
  <c r="O130" i="12"/>
  <c r="O129" i="12"/>
  <c r="O128" i="12"/>
  <c r="O127" i="12"/>
  <c r="O126" i="12"/>
  <c r="O125" i="12"/>
  <c r="O124" i="12"/>
  <c r="O123" i="12"/>
  <c r="O122" i="12"/>
  <c r="O121" i="12"/>
  <c r="O120" i="12"/>
  <c r="O119" i="12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M369" i="12"/>
  <c r="M368" i="12"/>
  <c r="M367" i="12"/>
  <c r="M366" i="12"/>
  <c r="M365" i="12"/>
  <c r="M364" i="12"/>
  <c r="M363" i="12"/>
  <c r="M362" i="12"/>
  <c r="M361" i="12"/>
  <c r="M360" i="12"/>
  <c r="M359" i="12"/>
  <c r="M358" i="12"/>
  <c r="M357" i="12"/>
  <c r="M356" i="12"/>
  <c r="M355" i="12"/>
  <c r="M354" i="12"/>
  <c r="M353" i="12"/>
  <c r="M352" i="12"/>
  <c r="M351" i="12"/>
  <c r="M350" i="12"/>
  <c r="M349" i="12"/>
  <c r="M348" i="12"/>
  <c r="M347" i="12"/>
  <c r="M346" i="12"/>
  <c r="M345" i="12"/>
  <c r="M344" i="12"/>
  <c r="M343" i="12"/>
  <c r="M342" i="12"/>
  <c r="M341" i="12"/>
  <c r="I340" i="12"/>
  <c r="I341" i="12" s="1"/>
  <c r="I342" i="12" s="1"/>
  <c r="I343" i="12" s="1"/>
  <c r="I344" i="12" s="1"/>
  <c r="I345" i="12" s="1"/>
  <c r="I346" i="12" s="1"/>
  <c r="I347" i="12" s="1"/>
  <c r="I348" i="12" s="1"/>
  <c r="I349" i="12" s="1"/>
  <c r="I350" i="12" s="1"/>
  <c r="I351" i="12" s="1"/>
  <c r="I352" i="12" s="1"/>
  <c r="I353" i="12" s="1"/>
  <c r="I354" i="12" s="1"/>
  <c r="I355" i="12" s="1"/>
  <c r="I356" i="12" s="1"/>
  <c r="I357" i="12" s="1"/>
  <c r="I358" i="12" s="1"/>
  <c r="I359" i="12" s="1"/>
  <c r="I360" i="12" s="1"/>
  <c r="I361" i="12" s="1"/>
  <c r="I362" i="12" s="1"/>
  <c r="I363" i="12" s="1"/>
  <c r="I364" i="12" s="1"/>
  <c r="I365" i="12" s="1"/>
  <c r="I366" i="12" s="1"/>
  <c r="I367" i="12" s="1"/>
  <c r="I368" i="12" s="1"/>
  <c r="I369" i="12" s="1"/>
  <c r="M340" i="12"/>
  <c r="M339" i="12"/>
  <c r="M338" i="12"/>
  <c r="M337" i="12"/>
  <c r="M336" i="12"/>
  <c r="M335" i="12"/>
  <c r="M334" i="12"/>
  <c r="M333" i="12"/>
  <c r="M332" i="12"/>
  <c r="M331" i="12"/>
  <c r="M330" i="12"/>
  <c r="M329" i="12"/>
  <c r="M328" i="12"/>
  <c r="M327" i="12"/>
  <c r="M326" i="12"/>
  <c r="M325" i="12"/>
  <c r="M324" i="12"/>
  <c r="M323" i="12"/>
  <c r="M322" i="12"/>
  <c r="M321" i="12"/>
  <c r="M320" i="12"/>
  <c r="M319" i="12"/>
  <c r="M318" i="12"/>
  <c r="M317" i="12"/>
  <c r="M316" i="12"/>
  <c r="M315" i="12"/>
  <c r="M314" i="12"/>
  <c r="M313" i="12"/>
  <c r="M312" i="12"/>
  <c r="M311" i="12"/>
  <c r="I310" i="12"/>
  <c r="I311" i="12" s="1"/>
  <c r="I312" i="12" s="1"/>
  <c r="I313" i="12" s="1"/>
  <c r="I314" i="12" s="1"/>
  <c r="I315" i="12" s="1"/>
  <c r="I316" i="12" s="1"/>
  <c r="I317" i="12" s="1"/>
  <c r="I318" i="12" s="1"/>
  <c r="I319" i="12" s="1"/>
  <c r="I320" i="12" s="1"/>
  <c r="I321" i="12" s="1"/>
  <c r="I322" i="12" s="1"/>
  <c r="I323" i="12" s="1"/>
  <c r="I324" i="12" s="1"/>
  <c r="I325" i="12" s="1"/>
  <c r="I326" i="12" s="1"/>
  <c r="I327" i="12" s="1"/>
  <c r="I328" i="12" s="1"/>
  <c r="I329" i="12" s="1"/>
  <c r="I330" i="12" s="1"/>
  <c r="I331" i="12" s="1"/>
  <c r="I332" i="12" s="1"/>
  <c r="I333" i="12" s="1"/>
  <c r="I334" i="12" s="1"/>
  <c r="I335" i="12" s="1"/>
  <c r="I336" i="12" s="1"/>
  <c r="I337" i="12" s="1"/>
  <c r="I338" i="12" s="1"/>
  <c r="M310" i="12"/>
  <c r="M309" i="12"/>
  <c r="M308" i="12"/>
  <c r="M307" i="12"/>
  <c r="M306" i="12"/>
  <c r="M305" i="12"/>
  <c r="M304" i="12"/>
  <c r="M303" i="12"/>
  <c r="M302" i="12"/>
  <c r="M301" i="12"/>
  <c r="M300" i="12"/>
  <c r="M299" i="12"/>
  <c r="M298" i="12"/>
  <c r="M297" i="12"/>
  <c r="M296" i="12"/>
  <c r="M295" i="12"/>
  <c r="M294" i="12"/>
  <c r="M293" i="12"/>
  <c r="M292" i="12"/>
  <c r="M291" i="12"/>
  <c r="M290" i="12"/>
  <c r="M289" i="12"/>
  <c r="M288" i="12"/>
  <c r="M287" i="12"/>
  <c r="M286" i="12"/>
  <c r="M285" i="12"/>
  <c r="M284" i="12"/>
  <c r="M283" i="12"/>
  <c r="M282" i="12"/>
  <c r="M281" i="12"/>
  <c r="M280" i="12"/>
  <c r="I279" i="12"/>
  <c r="I280" i="12" s="1"/>
  <c r="I281" i="12" s="1"/>
  <c r="I282" i="12" s="1"/>
  <c r="I283" i="12" s="1"/>
  <c r="I284" i="12" s="1"/>
  <c r="I285" i="12" s="1"/>
  <c r="I286" i="12" s="1"/>
  <c r="I287" i="12" s="1"/>
  <c r="I288" i="12" s="1"/>
  <c r="I289" i="12" s="1"/>
  <c r="I290" i="12" s="1"/>
  <c r="I291" i="12" s="1"/>
  <c r="I292" i="12" s="1"/>
  <c r="I293" i="12" s="1"/>
  <c r="I294" i="12" s="1"/>
  <c r="I295" i="12" s="1"/>
  <c r="I296" i="12" s="1"/>
  <c r="I297" i="12" s="1"/>
  <c r="I298" i="12" s="1"/>
  <c r="I299" i="12" s="1"/>
  <c r="I300" i="12" s="1"/>
  <c r="I301" i="12" s="1"/>
  <c r="I302" i="12" s="1"/>
  <c r="I303" i="12" s="1"/>
  <c r="I304" i="12" s="1"/>
  <c r="I305" i="12" s="1"/>
  <c r="I306" i="12" s="1"/>
  <c r="I307" i="12" s="1"/>
  <c r="I308" i="12" s="1"/>
  <c r="M279" i="12"/>
  <c r="M278" i="12"/>
  <c r="M277" i="12"/>
  <c r="M276" i="12"/>
  <c r="M275" i="12"/>
  <c r="M274" i="12"/>
  <c r="M273" i="12"/>
  <c r="M272" i="12"/>
  <c r="M271" i="12"/>
  <c r="M270" i="12"/>
  <c r="M269" i="12"/>
  <c r="M268" i="12"/>
  <c r="M267" i="12"/>
  <c r="M266" i="12"/>
  <c r="M265" i="12"/>
  <c r="M264" i="12"/>
  <c r="M263" i="12"/>
  <c r="M262" i="12"/>
  <c r="M261" i="12"/>
  <c r="M260" i="12"/>
  <c r="M259" i="12"/>
  <c r="M258" i="12"/>
  <c r="M257" i="12"/>
  <c r="M256" i="12"/>
  <c r="M255" i="12"/>
  <c r="M254" i="12"/>
  <c r="M253" i="12"/>
  <c r="M252" i="12"/>
  <c r="M251" i="12"/>
  <c r="M250" i="12"/>
  <c r="I249" i="12"/>
  <c r="I250" i="12" s="1"/>
  <c r="I251" i="12" s="1"/>
  <c r="I252" i="12" s="1"/>
  <c r="I253" i="12" s="1"/>
  <c r="I254" i="12" s="1"/>
  <c r="I255" i="12" s="1"/>
  <c r="I256" i="12" s="1"/>
  <c r="I257" i="12" s="1"/>
  <c r="I258" i="12" s="1"/>
  <c r="I259" i="12" s="1"/>
  <c r="I260" i="12" s="1"/>
  <c r="I261" i="12" s="1"/>
  <c r="I262" i="12" s="1"/>
  <c r="I263" i="12" s="1"/>
  <c r="I264" i="12" s="1"/>
  <c r="I265" i="12" s="1"/>
  <c r="I266" i="12" s="1"/>
  <c r="I267" i="12" s="1"/>
  <c r="I268" i="12" s="1"/>
  <c r="I269" i="12" s="1"/>
  <c r="I270" i="12" s="1"/>
  <c r="I271" i="12" s="1"/>
  <c r="I272" i="12" s="1"/>
  <c r="I273" i="12" s="1"/>
  <c r="I274" i="12" s="1"/>
  <c r="I275" i="12" s="1"/>
  <c r="I276" i="12" s="1"/>
  <c r="I277" i="12" s="1"/>
  <c r="M249" i="12"/>
  <c r="M248" i="12"/>
  <c r="M247" i="12"/>
  <c r="M246" i="12"/>
  <c r="M245" i="12"/>
  <c r="M244" i="12"/>
  <c r="M243" i="12"/>
  <c r="M242" i="12"/>
  <c r="M241" i="12"/>
  <c r="M240" i="12"/>
  <c r="M239" i="12"/>
  <c r="M238" i="12"/>
  <c r="M237" i="12"/>
  <c r="M236" i="12"/>
  <c r="M235" i="12"/>
  <c r="M234" i="12"/>
  <c r="M233" i="12"/>
  <c r="M232" i="12"/>
  <c r="M231" i="12"/>
  <c r="M230" i="12"/>
  <c r="M229" i="12"/>
  <c r="M228" i="12"/>
  <c r="M227" i="12"/>
  <c r="M226" i="12"/>
  <c r="M225" i="12"/>
  <c r="M224" i="12"/>
  <c r="M223" i="12"/>
  <c r="M222" i="12"/>
  <c r="M221" i="12"/>
  <c r="M220" i="12"/>
  <c r="M219" i="12"/>
  <c r="I218" i="12"/>
  <c r="I219" i="12" s="1"/>
  <c r="I220" i="12" s="1"/>
  <c r="I221" i="12" s="1"/>
  <c r="I222" i="12" s="1"/>
  <c r="I223" i="12" s="1"/>
  <c r="I224" i="12" s="1"/>
  <c r="I225" i="12" s="1"/>
  <c r="I226" i="12" s="1"/>
  <c r="I227" i="12" s="1"/>
  <c r="I228" i="12" s="1"/>
  <c r="I229" i="12" s="1"/>
  <c r="I230" i="12" s="1"/>
  <c r="I231" i="12" s="1"/>
  <c r="I232" i="12" s="1"/>
  <c r="I233" i="12" s="1"/>
  <c r="I234" i="12" s="1"/>
  <c r="I235" i="12" s="1"/>
  <c r="I236" i="12" s="1"/>
  <c r="I237" i="12" s="1"/>
  <c r="I238" i="12" s="1"/>
  <c r="I239" i="12" s="1"/>
  <c r="I240" i="12" s="1"/>
  <c r="I241" i="12" s="1"/>
  <c r="I242" i="12" s="1"/>
  <c r="I243" i="12" s="1"/>
  <c r="I244" i="12" s="1"/>
  <c r="I245" i="12" s="1"/>
  <c r="I246" i="12" s="1"/>
  <c r="I247" i="12" s="1"/>
  <c r="M218" i="12"/>
  <c r="M217" i="12"/>
  <c r="M216" i="12"/>
  <c r="M215" i="12"/>
  <c r="M214" i="12"/>
  <c r="M213" i="12"/>
  <c r="M212" i="12"/>
  <c r="M211" i="12"/>
  <c r="M210" i="12"/>
  <c r="M209" i="12"/>
  <c r="M208" i="12"/>
  <c r="M207" i="12"/>
  <c r="M206" i="12"/>
  <c r="M205" i="12"/>
  <c r="M204" i="12"/>
  <c r="M203" i="12"/>
  <c r="M202" i="12"/>
  <c r="M201" i="12"/>
  <c r="M200" i="12"/>
  <c r="M199" i="12"/>
  <c r="M198" i="12"/>
  <c r="M197" i="12"/>
  <c r="M196" i="12"/>
  <c r="M195" i="12"/>
  <c r="M194" i="12"/>
  <c r="M193" i="12"/>
  <c r="M192" i="12"/>
  <c r="M191" i="12"/>
  <c r="M190" i="12"/>
  <c r="M189" i="12"/>
  <c r="M188" i="12"/>
  <c r="I187" i="12"/>
  <c r="I188" i="12" s="1"/>
  <c r="I189" i="12" s="1"/>
  <c r="I190" i="12" s="1"/>
  <c r="I191" i="12" s="1"/>
  <c r="I192" i="12" s="1"/>
  <c r="I193" i="12" s="1"/>
  <c r="I194" i="12" s="1"/>
  <c r="I195" i="12" s="1"/>
  <c r="I196" i="12" s="1"/>
  <c r="I197" i="12" s="1"/>
  <c r="I198" i="12" s="1"/>
  <c r="I199" i="12" s="1"/>
  <c r="I200" i="12" s="1"/>
  <c r="I201" i="12" s="1"/>
  <c r="I202" i="12" s="1"/>
  <c r="I203" i="12" s="1"/>
  <c r="I204" i="12" s="1"/>
  <c r="I205" i="12" s="1"/>
  <c r="I206" i="12" s="1"/>
  <c r="I207" i="12" s="1"/>
  <c r="I208" i="12" s="1"/>
  <c r="I209" i="12" s="1"/>
  <c r="I210" i="12" s="1"/>
  <c r="I211" i="12" s="1"/>
  <c r="I212" i="12" s="1"/>
  <c r="I213" i="12" s="1"/>
  <c r="I214" i="12" s="1"/>
  <c r="I215" i="12" s="1"/>
  <c r="I216" i="12" s="1"/>
  <c r="M187" i="12"/>
  <c r="M186" i="12"/>
  <c r="M185" i="12"/>
  <c r="M184" i="12"/>
  <c r="M183" i="12"/>
  <c r="M182" i="12"/>
  <c r="M181" i="12"/>
  <c r="M180" i="12"/>
  <c r="M179" i="12"/>
  <c r="M178" i="12"/>
  <c r="M177" i="12"/>
  <c r="M176" i="12"/>
  <c r="M175" i="12"/>
  <c r="M174" i="12"/>
  <c r="M173" i="12"/>
  <c r="M172" i="12"/>
  <c r="M171" i="12"/>
  <c r="M170" i="12"/>
  <c r="M169" i="12"/>
  <c r="M168" i="12"/>
  <c r="M167" i="12"/>
  <c r="M166" i="12"/>
  <c r="M165" i="12"/>
  <c r="M164" i="12"/>
  <c r="M163" i="12"/>
  <c r="M162" i="12"/>
  <c r="M161" i="12"/>
  <c r="M160" i="12"/>
  <c r="M159" i="12"/>
  <c r="M158" i="12"/>
  <c r="I157" i="12"/>
  <c r="I158" i="12" s="1"/>
  <c r="I159" i="12" s="1"/>
  <c r="I160" i="12" s="1"/>
  <c r="I161" i="12" s="1"/>
  <c r="I162" i="12" s="1"/>
  <c r="I163" i="12" s="1"/>
  <c r="I164" i="12" s="1"/>
  <c r="I165" i="12" s="1"/>
  <c r="I166" i="12" s="1"/>
  <c r="I167" i="12" s="1"/>
  <c r="I168" i="12" s="1"/>
  <c r="I169" i="12" s="1"/>
  <c r="I170" i="12" s="1"/>
  <c r="I171" i="12" s="1"/>
  <c r="I172" i="12" s="1"/>
  <c r="I173" i="12" s="1"/>
  <c r="I174" i="12" s="1"/>
  <c r="I175" i="12" s="1"/>
  <c r="I176" i="12" s="1"/>
  <c r="I177" i="12" s="1"/>
  <c r="I178" i="12" s="1"/>
  <c r="I179" i="12" s="1"/>
  <c r="I180" i="12" s="1"/>
  <c r="I181" i="12" s="1"/>
  <c r="I182" i="12" s="1"/>
  <c r="I183" i="12" s="1"/>
  <c r="I184" i="12" s="1"/>
  <c r="I185" i="12" s="1"/>
  <c r="M157" i="12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1" i="12"/>
  <c r="M130" i="12"/>
  <c r="M129" i="12"/>
  <c r="M128" i="12"/>
  <c r="M127" i="12"/>
  <c r="I126" i="12"/>
  <c r="I127" i="12" s="1"/>
  <c r="I128" i="12" s="1"/>
  <c r="I129" i="12" s="1"/>
  <c r="I130" i="12" s="1"/>
  <c r="I131" i="12" s="1"/>
  <c r="I132" i="12" s="1"/>
  <c r="I133" i="12" s="1"/>
  <c r="I134" i="12" s="1"/>
  <c r="I135" i="12" s="1"/>
  <c r="I136" i="12" s="1"/>
  <c r="I137" i="12" s="1"/>
  <c r="I138" i="12" s="1"/>
  <c r="I139" i="12" s="1"/>
  <c r="I140" i="12" s="1"/>
  <c r="I141" i="12" s="1"/>
  <c r="I142" i="12" s="1"/>
  <c r="I143" i="12" s="1"/>
  <c r="I144" i="12" s="1"/>
  <c r="I145" i="12" s="1"/>
  <c r="I146" i="12" s="1"/>
  <c r="I147" i="12" s="1"/>
  <c r="I148" i="12" s="1"/>
  <c r="I149" i="12" s="1"/>
  <c r="I150" i="12" s="1"/>
  <c r="I151" i="12" s="1"/>
  <c r="I152" i="12" s="1"/>
  <c r="I153" i="12" s="1"/>
  <c r="I154" i="12" s="1"/>
  <c r="I155" i="12" s="1"/>
  <c r="M126" i="12"/>
  <c r="M125" i="12"/>
  <c r="M124" i="12"/>
  <c r="M123" i="12"/>
  <c r="M122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I96" i="12"/>
  <c r="I97" i="12" s="1"/>
  <c r="I98" i="12" s="1"/>
  <c r="I99" i="12" s="1"/>
  <c r="I100" i="12" s="1"/>
  <c r="I101" i="12" s="1"/>
  <c r="I102" i="12" s="1"/>
  <c r="I103" i="12" s="1"/>
  <c r="I104" i="12" s="1"/>
  <c r="I105" i="12" s="1"/>
  <c r="I106" i="12" s="1"/>
  <c r="I107" i="12" s="1"/>
  <c r="I108" i="12" s="1"/>
  <c r="I109" i="12" s="1"/>
  <c r="I110" i="12" s="1"/>
  <c r="I111" i="12" s="1"/>
  <c r="I112" i="12" s="1"/>
  <c r="I113" i="12" s="1"/>
  <c r="I114" i="12" s="1"/>
  <c r="I115" i="12" s="1"/>
  <c r="I116" i="12" s="1"/>
  <c r="I117" i="12" s="1"/>
  <c r="I118" i="12" s="1"/>
  <c r="I119" i="12" s="1"/>
  <c r="I120" i="12" s="1"/>
  <c r="I121" i="12" s="1"/>
  <c r="I122" i="12" s="1"/>
  <c r="I123" i="12" s="1"/>
  <c r="I124" i="12" s="1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I65" i="12"/>
  <c r="I66" i="12" s="1"/>
  <c r="I67" i="12" s="1"/>
  <c r="I68" i="12" s="1"/>
  <c r="I69" i="12" s="1"/>
  <c r="I70" i="12" s="1"/>
  <c r="I71" i="12" s="1"/>
  <c r="I72" i="12" s="1"/>
  <c r="I73" i="12" s="1"/>
  <c r="I74" i="12" s="1"/>
  <c r="I75" i="12" s="1"/>
  <c r="I76" i="12" s="1"/>
  <c r="I77" i="12" s="1"/>
  <c r="I78" i="12" s="1"/>
  <c r="I79" i="12" s="1"/>
  <c r="I80" i="12" s="1"/>
  <c r="I81" i="12" s="1"/>
  <c r="I82" i="12" s="1"/>
  <c r="I83" i="12" s="1"/>
  <c r="I84" i="12" s="1"/>
  <c r="I85" i="12" s="1"/>
  <c r="I86" i="12" s="1"/>
  <c r="I87" i="12" s="1"/>
  <c r="I88" i="12" s="1"/>
  <c r="I89" i="12" s="1"/>
  <c r="I90" i="12" s="1"/>
  <c r="I91" i="12" s="1"/>
  <c r="I92" i="12" s="1"/>
  <c r="I93" i="12" s="1"/>
  <c r="I94" i="12" s="1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I37" i="12"/>
  <c r="I38" i="12" s="1"/>
  <c r="I39" i="12" s="1"/>
  <c r="I40" i="12" s="1"/>
  <c r="I41" i="12" s="1"/>
  <c r="I42" i="12" s="1"/>
  <c r="I43" i="12" s="1"/>
  <c r="I44" i="12" s="1"/>
  <c r="I45" i="12" s="1"/>
  <c r="I46" i="12" s="1"/>
  <c r="I47" i="12" s="1"/>
  <c r="I48" i="12" s="1"/>
  <c r="I49" i="12" s="1"/>
  <c r="I50" i="12" s="1"/>
  <c r="I51" i="12" s="1"/>
  <c r="I52" i="12" s="1"/>
  <c r="I53" i="12" s="1"/>
  <c r="I54" i="12" s="1"/>
  <c r="I55" i="12" s="1"/>
  <c r="I56" i="12" s="1"/>
  <c r="I57" i="12" s="1"/>
  <c r="I58" i="12" s="1"/>
  <c r="I59" i="12" s="1"/>
  <c r="I60" i="12" s="1"/>
  <c r="I61" i="12" s="1"/>
  <c r="I62" i="12" s="1"/>
  <c r="I63" i="12" s="1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M10" i="12"/>
  <c r="C10" i="12"/>
  <c r="C12" i="12" s="1"/>
  <c r="M9" i="12"/>
  <c r="C9" i="12"/>
  <c r="M8" i="12"/>
  <c r="M7" i="12"/>
  <c r="J7" i="12"/>
  <c r="M6" i="12"/>
  <c r="J6" i="12"/>
  <c r="I6" i="12"/>
  <c r="I7" i="12" s="1"/>
  <c r="I8" i="12" s="1"/>
  <c r="I9" i="12" s="1"/>
  <c r="I10" i="12" s="1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I31" i="12" s="1"/>
  <c r="I32" i="12" s="1"/>
  <c r="I33" i="12" s="1"/>
  <c r="I34" i="12" s="1"/>
  <c r="I35" i="12" s="1"/>
  <c r="M5" i="12"/>
  <c r="D5" i="12"/>
  <c r="D7" i="12" s="1"/>
  <c r="S5" i="12" l="1"/>
  <c r="AG5" i="13" s="1"/>
  <c r="AQ5" i="13" s="1"/>
  <c r="R5" i="12"/>
  <c r="F5" i="13" s="1"/>
  <c r="P6" i="12"/>
  <c r="S6" i="12" s="1"/>
  <c r="AG6" i="13" s="1"/>
  <c r="C17" i="12"/>
  <c r="C13" i="12"/>
  <c r="R6" i="12"/>
  <c r="D8" i="12"/>
  <c r="C18" i="12" s="1"/>
  <c r="C14" i="12"/>
  <c r="C11" i="12"/>
  <c r="C15" i="12" s="1"/>
  <c r="C16" i="12" s="1"/>
  <c r="J8" i="12"/>
  <c r="D6" i="12"/>
  <c r="F6" i="13" l="1"/>
  <c r="P6" i="13" s="1"/>
  <c r="AQ6" i="13"/>
  <c r="P5" i="13"/>
  <c r="C21" i="12"/>
  <c r="R7" i="12"/>
  <c r="P7" i="12"/>
  <c r="S7" i="12" s="1"/>
  <c r="AG7" i="13" s="1"/>
  <c r="AQ7" i="13" s="1"/>
  <c r="J9" i="12"/>
  <c r="F7" i="13" l="1"/>
  <c r="P7" i="13" s="1"/>
  <c r="R8" i="12"/>
  <c r="P8" i="12"/>
  <c r="S8" i="12" s="1"/>
  <c r="AG8" i="13" s="1"/>
  <c r="J10" i="12"/>
  <c r="F8" i="13" l="1"/>
  <c r="AQ8" i="13"/>
  <c r="R9" i="12"/>
  <c r="P9" i="12"/>
  <c r="S9" i="12" s="1"/>
  <c r="AG9" i="13" s="1"/>
  <c r="AQ9" i="13" s="1"/>
  <c r="J11" i="12"/>
  <c r="P8" i="13" l="1"/>
  <c r="F9" i="13"/>
  <c r="P9" i="13" s="1"/>
  <c r="J12" i="12"/>
  <c r="R10" i="12"/>
  <c r="F10" i="13" s="1"/>
  <c r="P10" i="12"/>
  <c r="S10" i="12" s="1"/>
  <c r="AG10" i="13" s="1"/>
  <c r="AQ10" i="13" s="1"/>
  <c r="P10" i="13" l="1"/>
  <c r="R11" i="12"/>
  <c r="F11" i="13" s="1"/>
  <c r="P11" i="12"/>
  <c r="S11" i="12" s="1"/>
  <c r="AG11" i="13" s="1"/>
  <c r="AQ11" i="13" s="1"/>
  <c r="J13" i="12"/>
  <c r="P11" i="13" l="1"/>
  <c r="J14" i="12"/>
  <c r="R12" i="12"/>
  <c r="F12" i="13" s="1"/>
  <c r="P12" i="12"/>
  <c r="S12" i="12" s="1"/>
  <c r="AG12" i="13" s="1"/>
  <c r="AQ12" i="13" s="1"/>
  <c r="P12" i="13" l="1"/>
  <c r="R13" i="12"/>
  <c r="P13" i="12"/>
  <c r="S13" i="12" s="1"/>
  <c r="AG13" i="13" s="1"/>
  <c r="AQ13" i="13" s="1"/>
  <c r="J15" i="12"/>
  <c r="F13" i="13" l="1"/>
  <c r="P13" i="13" s="1"/>
  <c r="R14" i="12"/>
  <c r="P14" i="12"/>
  <c r="S14" i="12" s="1"/>
  <c r="AG14" i="13" s="1"/>
  <c r="AQ14" i="13" s="1"/>
  <c r="J16" i="12"/>
  <c r="F14" i="13" l="1"/>
  <c r="P14" i="13" s="1"/>
  <c r="J17" i="12"/>
  <c r="R15" i="12"/>
  <c r="P15" i="12"/>
  <c r="S15" i="12" s="1"/>
  <c r="AG15" i="13" s="1"/>
  <c r="AQ15" i="13" s="1"/>
  <c r="F15" i="13" l="1"/>
  <c r="P15" i="13" s="1"/>
  <c r="R16" i="12"/>
  <c r="P16" i="12"/>
  <c r="S16" i="12" s="1"/>
  <c r="AG16" i="13" s="1"/>
  <c r="AQ16" i="13" s="1"/>
  <c r="J18" i="12"/>
  <c r="F16" i="13" l="1"/>
  <c r="P16" i="13" s="1"/>
  <c r="R17" i="12"/>
  <c r="P17" i="12"/>
  <c r="S17" i="12" s="1"/>
  <c r="AG17" i="13" s="1"/>
  <c r="AQ17" i="13" s="1"/>
  <c r="J19" i="12"/>
  <c r="F17" i="13" l="1"/>
  <c r="P17" i="13" s="1"/>
  <c r="R18" i="12"/>
  <c r="P18" i="12"/>
  <c r="S18" i="12" s="1"/>
  <c r="AG18" i="13" s="1"/>
  <c r="AQ18" i="13" s="1"/>
  <c r="J20" i="12"/>
  <c r="F18" i="13" l="1"/>
  <c r="P18" i="13" s="1"/>
  <c r="R19" i="12"/>
  <c r="P19" i="12"/>
  <c r="S19" i="12" s="1"/>
  <c r="AG19" i="13" s="1"/>
  <c r="AQ19" i="13" s="1"/>
  <c r="J21" i="12"/>
  <c r="F19" i="13" l="1"/>
  <c r="P19" i="13" s="1"/>
  <c r="J22" i="12"/>
  <c r="P20" i="12"/>
  <c r="S20" i="12" s="1"/>
  <c r="AG20" i="13" s="1"/>
  <c r="AQ20" i="13" s="1"/>
  <c r="R20" i="12"/>
  <c r="F20" i="13" l="1"/>
  <c r="P20" i="13" s="1"/>
  <c r="P21" i="12"/>
  <c r="S21" i="12" s="1"/>
  <c r="AG21" i="13" s="1"/>
  <c r="AQ21" i="13" s="1"/>
  <c r="R21" i="12"/>
  <c r="J23" i="12"/>
  <c r="F21" i="13" l="1"/>
  <c r="P21" i="13" s="1"/>
  <c r="J24" i="12"/>
  <c r="R22" i="12"/>
  <c r="P22" i="12"/>
  <c r="S22" i="12" s="1"/>
  <c r="AG22" i="13" s="1"/>
  <c r="AQ22" i="13" s="1"/>
  <c r="F22" i="13" l="1"/>
  <c r="P22" i="13" s="1"/>
  <c r="R23" i="12"/>
  <c r="P23" i="12"/>
  <c r="S23" i="12" s="1"/>
  <c r="AG23" i="13" s="1"/>
  <c r="AQ23" i="13" s="1"/>
  <c r="J25" i="12"/>
  <c r="F23" i="13" l="1"/>
  <c r="P23" i="13" s="1"/>
  <c r="J26" i="12"/>
  <c r="R24" i="12"/>
  <c r="P24" i="12"/>
  <c r="S24" i="12" s="1"/>
  <c r="AG24" i="13" s="1"/>
  <c r="AQ24" i="13" s="1"/>
  <c r="F24" i="13" l="1"/>
  <c r="P24" i="13" s="1"/>
  <c r="P25" i="12"/>
  <c r="S25" i="12" s="1"/>
  <c r="AG25" i="13" s="1"/>
  <c r="AQ25" i="13" s="1"/>
  <c r="R25" i="12"/>
  <c r="J27" i="12"/>
  <c r="F25" i="13" l="1"/>
  <c r="P25" i="13" s="1"/>
  <c r="J28" i="12"/>
  <c r="R26" i="12"/>
  <c r="P26" i="12"/>
  <c r="S26" i="12" s="1"/>
  <c r="AG26" i="13" s="1"/>
  <c r="AQ26" i="13" s="1"/>
  <c r="F26" i="13" l="1"/>
  <c r="P26" i="13" s="1"/>
  <c r="R27" i="12"/>
  <c r="P27" i="12"/>
  <c r="S27" i="12" s="1"/>
  <c r="AG27" i="13" s="1"/>
  <c r="AQ27" i="13" s="1"/>
  <c r="J29" i="12"/>
  <c r="F27" i="13" l="1"/>
  <c r="P27" i="13" s="1"/>
  <c r="J30" i="12"/>
  <c r="R28" i="12"/>
  <c r="P28" i="12"/>
  <c r="S28" i="12" s="1"/>
  <c r="AG28" i="13" s="1"/>
  <c r="AQ28" i="13" s="1"/>
  <c r="F28" i="13" l="1"/>
  <c r="P28" i="13" s="1"/>
  <c r="P29" i="12"/>
  <c r="S29" i="12" s="1"/>
  <c r="AG29" i="13" s="1"/>
  <c r="AQ29" i="13" s="1"/>
  <c r="R29" i="12"/>
  <c r="J31" i="12"/>
  <c r="F29" i="13" l="1"/>
  <c r="P29" i="13" s="1"/>
  <c r="R30" i="12"/>
  <c r="P30" i="12"/>
  <c r="S30" i="12" s="1"/>
  <c r="AG30" i="13" s="1"/>
  <c r="AQ30" i="13" s="1"/>
  <c r="J32" i="12"/>
  <c r="F30" i="13" l="1"/>
  <c r="P30" i="13" s="1"/>
  <c r="J33" i="12"/>
  <c r="R31" i="12"/>
  <c r="P31" i="12"/>
  <c r="S31" i="12" s="1"/>
  <c r="AG31" i="13" s="1"/>
  <c r="AQ31" i="13" s="1"/>
  <c r="F31" i="13" l="1"/>
  <c r="P31" i="13" s="1"/>
  <c r="J34" i="12"/>
  <c r="R32" i="12"/>
  <c r="P32" i="12"/>
  <c r="S32" i="12" s="1"/>
  <c r="AG32" i="13" s="1"/>
  <c r="AQ32" i="13" s="1"/>
  <c r="F32" i="13" l="1"/>
  <c r="P32" i="13" s="1"/>
  <c r="P33" i="12"/>
  <c r="S33" i="12" s="1"/>
  <c r="AG33" i="13" s="1"/>
  <c r="R33" i="12"/>
  <c r="F33" i="13" s="1"/>
  <c r="J35" i="12"/>
  <c r="AQ33" i="13" l="1"/>
  <c r="P33" i="13"/>
  <c r="R34" i="12"/>
  <c r="P34" i="12"/>
  <c r="S34" i="12" s="1"/>
  <c r="AG34" i="13" s="1"/>
  <c r="AQ34" i="13" s="1"/>
  <c r="J36" i="12"/>
  <c r="F34" i="13" l="1"/>
  <c r="P34" i="13" s="1"/>
  <c r="J37" i="12"/>
  <c r="R35" i="12"/>
  <c r="F35" i="13" s="1"/>
  <c r="P35" i="12"/>
  <c r="S35" i="12" s="1"/>
  <c r="AG35" i="13" s="1"/>
  <c r="AQ35" i="13" l="1"/>
  <c r="AT39" i="13"/>
  <c r="AT38" i="13"/>
  <c r="S38" i="13"/>
  <c r="S39" i="13"/>
  <c r="S36" i="13"/>
  <c r="S5" i="13" s="1"/>
  <c r="P35" i="13"/>
  <c r="S37" i="13"/>
  <c r="S21" i="13" s="1"/>
  <c r="AT36" i="13"/>
  <c r="AT5" i="13" s="1"/>
  <c r="AT37" i="13"/>
  <c r="AT21" i="13" s="1"/>
  <c r="P36" i="12"/>
  <c r="S36" i="12" s="1"/>
  <c r="AG36" i="13" s="1"/>
  <c r="AQ36" i="13" s="1"/>
  <c r="R36" i="12"/>
  <c r="F36" i="13" s="1"/>
  <c r="J38" i="12"/>
  <c r="AD21" i="13" l="1"/>
  <c r="BD5" i="13"/>
  <c r="BE5" i="13"/>
  <c r="BF5" i="13" s="1"/>
  <c r="P36" i="13"/>
  <c r="BD21" i="13"/>
  <c r="BE21" i="13"/>
  <c r="AC21" i="13"/>
  <c r="R37" i="12"/>
  <c r="F37" i="13" s="1"/>
  <c r="P37" i="12"/>
  <c r="S37" i="12" s="1"/>
  <c r="AG37" i="13" s="1"/>
  <c r="J39" i="12"/>
  <c r="AQ37" i="13" l="1"/>
  <c r="P37" i="13"/>
  <c r="J40" i="12"/>
  <c r="R38" i="12"/>
  <c r="F38" i="13" s="1"/>
  <c r="P38" i="13" s="1"/>
  <c r="P38" i="12"/>
  <c r="S38" i="12" s="1"/>
  <c r="AG38" i="13" s="1"/>
  <c r="AQ38" i="13" s="1"/>
  <c r="J41" i="12" l="1"/>
  <c r="R39" i="12"/>
  <c r="F39" i="13" s="1"/>
  <c r="P39" i="13" s="1"/>
  <c r="P39" i="12"/>
  <c r="S39" i="12" s="1"/>
  <c r="AG39" i="13" s="1"/>
  <c r="AQ39" i="13" s="1"/>
  <c r="P40" i="12" l="1"/>
  <c r="S40" i="12" s="1"/>
  <c r="AG40" i="13" s="1"/>
  <c r="AQ40" i="13" s="1"/>
  <c r="R40" i="12"/>
  <c r="F40" i="13" s="1"/>
  <c r="P40" i="13" s="1"/>
  <c r="J42" i="12"/>
  <c r="R41" i="12" l="1"/>
  <c r="F41" i="13" s="1"/>
  <c r="P41" i="13" s="1"/>
  <c r="P41" i="12"/>
  <c r="S41" i="12" s="1"/>
  <c r="AG41" i="13" s="1"/>
  <c r="AQ41" i="13" s="1"/>
  <c r="J43" i="12"/>
  <c r="J44" i="12" l="1"/>
  <c r="R42" i="12"/>
  <c r="F42" i="13" s="1"/>
  <c r="P42" i="13" s="1"/>
  <c r="P42" i="12"/>
  <c r="S42" i="12" s="1"/>
  <c r="AG42" i="13" s="1"/>
  <c r="AQ42" i="13" s="1"/>
  <c r="J45" i="12" l="1"/>
  <c r="R43" i="12"/>
  <c r="F43" i="13" s="1"/>
  <c r="P43" i="13" s="1"/>
  <c r="P43" i="12"/>
  <c r="S43" i="12" s="1"/>
  <c r="AG43" i="13" s="1"/>
  <c r="AQ43" i="13" s="1"/>
  <c r="P44" i="12" l="1"/>
  <c r="S44" i="12" s="1"/>
  <c r="AG44" i="13" s="1"/>
  <c r="AQ44" i="13" s="1"/>
  <c r="R44" i="12"/>
  <c r="F44" i="13" s="1"/>
  <c r="P44" i="13" s="1"/>
  <c r="J46" i="12"/>
  <c r="R45" i="12" l="1"/>
  <c r="F45" i="13" s="1"/>
  <c r="P45" i="13" s="1"/>
  <c r="P45" i="12"/>
  <c r="S45" i="12" s="1"/>
  <c r="AG45" i="13" s="1"/>
  <c r="AQ45" i="13" s="1"/>
  <c r="J47" i="12"/>
  <c r="J48" i="12" l="1"/>
  <c r="R46" i="12"/>
  <c r="F46" i="13" s="1"/>
  <c r="P46" i="13" s="1"/>
  <c r="P46" i="12"/>
  <c r="S46" i="12" s="1"/>
  <c r="AG46" i="13" s="1"/>
  <c r="AQ46" i="13" s="1"/>
  <c r="J49" i="12" l="1"/>
  <c r="R47" i="12"/>
  <c r="F47" i="13" s="1"/>
  <c r="P47" i="13" s="1"/>
  <c r="P47" i="12"/>
  <c r="S47" i="12" s="1"/>
  <c r="AG47" i="13" s="1"/>
  <c r="AQ47" i="13" s="1"/>
  <c r="P48" i="12" l="1"/>
  <c r="S48" i="12" s="1"/>
  <c r="AG48" i="13" s="1"/>
  <c r="AQ48" i="13" s="1"/>
  <c r="R48" i="12"/>
  <c r="F48" i="13" s="1"/>
  <c r="P48" i="13" s="1"/>
  <c r="J50" i="12"/>
  <c r="R49" i="12" l="1"/>
  <c r="F49" i="13" s="1"/>
  <c r="P49" i="13" s="1"/>
  <c r="P49" i="12"/>
  <c r="S49" i="12" s="1"/>
  <c r="AG49" i="13" s="1"/>
  <c r="AQ49" i="13" s="1"/>
  <c r="J51" i="12"/>
  <c r="R50" i="12" l="1"/>
  <c r="F50" i="13" s="1"/>
  <c r="P50" i="13" s="1"/>
  <c r="P50" i="12"/>
  <c r="S50" i="12" s="1"/>
  <c r="AG50" i="13" s="1"/>
  <c r="AQ50" i="13" s="1"/>
  <c r="J52" i="12"/>
  <c r="R51" i="12" l="1"/>
  <c r="F51" i="13" s="1"/>
  <c r="P51" i="13" s="1"/>
  <c r="P51" i="12"/>
  <c r="S51" i="12" s="1"/>
  <c r="AG51" i="13" s="1"/>
  <c r="AQ51" i="13" s="1"/>
  <c r="J53" i="12"/>
  <c r="P52" i="12" l="1"/>
  <c r="S52" i="12" s="1"/>
  <c r="AG52" i="13" s="1"/>
  <c r="AQ52" i="13" s="1"/>
  <c r="R52" i="12"/>
  <c r="F52" i="13" s="1"/>
  <c r="P52" i="13" s="1"/>
  <c r="J54" i="12"/>
  <c r="R53" i="12" l="1"/>
  <c r="F53" i="13" s="1"/>
  <c r="P53" i="13" s="1"/>
  <c r="P53" i="12"/>
  <c r="S53" i="12" s="1"/>
  <c r="AG53" i="13" s="1"/>
  <c r="AQ53" i="13" s="1"/>
  <c r="J55" i="12"/>
  <c r="J56" i="12" l="1"/>
  <c r="R54" i="12"/>
  <c r="F54" i="13" s="1"/>
  <c r="P54" i="13" s="1"/>
  <c r="P54" i="12"/>
  <c r="S54" i="12" s="1"/>
  <c r="AG54" i="13" s="1"/>
  <c r="AQ54" i="13" s="1"/>
  <c r="J57" i="12" l="1"/>
  <c r="R55" i="12"/>
  <c r="F55" i="13" s="1"/>
  <c r="P55" i="13" s="1"/>
  <c r="P55" i="12"/>
  <c r="S55" i="12" s="1"/>
  <c r="AG55" i="13" s="1"/>
  <c r="AQ55" i="13" s="1"/>
  <c r="P56" i="12" l="1"/>
  <c r="S56" i="12" s="1"/>
  <c r="AG56" i="13" s="1"/>
  <c r="AQ56" i="13" s="1"/>
  <c r="R56" i="12"/>
  <c r="F56" i="13" s="1"/>
  <c r="P56" i="13" s="1"/>
  <c r="J58" i="12"/>
  <c r="R57" i="12" l="1"/>
  <c r="F57" i="13" s="1"/>
  <c r="P57" i="13" s="1"/>
  <c r="P57" i="12"/>
  <c r="S57" i="12" s="1"/>
  <c r="AG57" i="13" s="1"/>
  <c r="AQ57" i="13" s="1"/>
  <c r="J59" i="12"/>
  <c r="J60" i="12" l="1"/>
  <c r="R58" i="12"/>
  <c r="F58" i="13" s="1"/>
  <c r="P58" i="13" s="1"/>
  <c r="P58" i="12"/>
  <c r="S58" i="12" s="1"/>
  <c r="AG58" i="13" s="1"/>
  <c r="AQ58" i="13" s="1"/>
  <c r="J61" i="12" l="1"/>
  <c r="R59" i="12"/>
  <c r="F59" i="13" s="1"/>
  <c r="P59" i="13" s="1"/>
  <c r="P59" i="12"/>
  <c r="S59" i="12" s="1"/>
  <c r="AG59" i="13" s="1"/>
  <c r="AQ59" i="13" s="1"/>
  <c r="P60" i="12" l="1"/>
  <c r="S60" i="12" s="1"/>
  <c r="R60" i="12"/>
  <c r="J62" i="12"/>
  <c r="F60" i="13" l="1"/>
  <c r="P60" i="13" s="1"/>
  <c r="AG60" i="13"/>
  <c r="AQ60" i="13" s="1"/>
  <c r="R61" i="12"/>
  <c r="F61" i="13" s="1"/>
  <c r="P61" i="13" s="1"/>
  <c r="P61" i="12"/>
  <c r="S61" i="12" s="1"/>
  <c r="AG61" i="13" s="1"/>
  <c r="AQ61" i="13" s="1"/>
  <c r="J63" i="12"/>
  <c r="J64" i="12" s="1"/>
  <c r="R62" i="12" l="1"/>
  <c r="F62" i="13" s="1"/>
  <c r="P62" i="13" s="1"/>
  <c r="P62" i="12"/>
  <c r="S62" i="12" s="1"/>
  <c r="AG62" i="13" s="1"/>
  <c r="AQ62" i="13" s="1"/>
  <c r="R63" i="12" l="1"/>
  <c r="F63" i="13" s="1"/>
  <c r="P63" i="12"/>
  <c r="S63" i="12" s="1"/>
  <c r="AG63" i="13" s="1"/>
  <c r="AQ63" i="13" l="1"/>
  <c r="AT66" i="13"/>
  <c r="AT67" i="13"/>
  <c r="S66" i="13"/>
  <c r="S67" i="13"/>
  <c r="AT64" i="13"/>
  <c r="AT6" i="13" s="1"/>
  <c r="AT65" i="13"/>
  <c r="AT22" i="13" s="1"/>
  <c r="P63" i="13"/>
  <c r="S64" i="13"/>
  <c r="S6" i="13" s="1"/>
  <c r="AD6" i="13" s="1"/>
  <c r="AE6" i="13" s="1"/>
  <c r="S65" i="13"/>
  <c r="S22" i="13" s="1"/>
  <c r="R64" i="12"/>
  <c r="F64" i="13" s="1"/>
  <c r="P64" i="12"/>
  <c r="S64" i="12" s="1"/>
  <c r="AG64" i="13" s="1"/>
  <c r="J65" i="12"/>
  <c r="AD22" i="13" l="1"/>
  <c r="BD22" i="13"/>
  <c r="BE22" i="13"/>
  <c r="BD6" i="13"/>
  <c r="BE6" i="13"/>
  <c r="BF6" i="13" s="1"/>
  <c r="AQ64" i="13"/>
  <c r="AC6" i="13"/>
  <c r="AC22" i="13"/>
  <c r="P64" i="13"/>
  <c r="R65" i="12"/>
  <c r="F65" i="13" s="1"/>
  <c r="P65" i="13" s="1"/>
  <c r="P65" i="12"/>
  <c r="S65" i="12" s="1"/>
  <c r="AG65" i="13" s="1"/>
  <c r="AQ65" i="13" s="1"/>
  <c r="J66" i="12"/>
  <c r="J67" i="12" l="1"/>
  <c r="P66" i="12"/>
  <c r="S66" i="12" s="1"/>
  <c r="AG66" i="13" s="1"/>
  <c r="AQ66" i="13" s="1"/>
  <c r="R66" i="12"/>
  <c r="F66" i="13" s="1"/>
  <c r="P66" i="13" l="1"/>
  <c r="R67" i="12"/>
  <c r="F67" i="13" s="1"/>
  <c r="P67" i="12"/>
  <c r="S67" i="12" s="1"/>
  <c r="AG67" i="13" s="1"/>
  <c r="AQ67" i="13" s="1"/>
  <c r="J68" i="12"/>
  <c r="P67" i="13" l="1"/>
  <c r="R68" i="12"/>
  <c r="F68" i="13" s="1"/>
  <c r="P68" i="12"/>
  <c r="S68" i="12" s="1"/>
  <c r="AG68" i="13" s="1"/>
  <c r="J69" i="12"/>
  <c r="AQ68" i="13" l="1"/>
  <c r="P68" i="13"/>
  <c r="J70" i="12"/>
  <c r="R69" i="12"/>
  <c r="F69" i="13" s="1"/>
  <c r="P69" i="12"/>
  <c r="S69" i="12" s="1"/>
  <c r="AG69" i="13" s="1"/>
  <c r="AQ69" i="13" s="1"/>
  <c r="P69" i="13" l="1"/>
  <c r="P70" i="12"/>
  <c r="S70" i="12" s="1"/>
  <c r="AG70" i="13" s="1"/>
  <c r="AQ70" i="13" s="1"/>
  <c r="R70" i="12"/>
  <c r="F70" i="13" s="1"/>
  <c r="J71" i="12"/>
  <c r="P70" i="13" l="1"/>
  <c r="R71" i="12"/>
  <c r="F71" i="13" s="1"/>
  <c r="P71" i="13" s="1"/>
  <c r="P71" i="12"/>
  <c r="S71" i="12" s="1"/>
  <c r="AG71" i="13" s="1"/>
  <c r="AQ71" i="13" s="1"/>
  <c r="J72" i="12"/>
  <c r="R72" i="12" l="1"/>
  <c r="F72" i="13" s="1"/>
  <c r="P72" i="13" s="1"/>
  <c r="P72" i="12"/>
  <c r="S72" i="12" s="1"/>
  <c r="AG72" i="13" s="1"/>
  <c r="AQ72" i="13" s="1"/>
  <c r="J73" i="12"/>
  <c r="J74" i="12" l="1"/>
  <c r="R73" i="12"/>
  <c r="F73" i="13" s="1"/>
  <c r="P73" i="13" s="1"/>
  <c r="P73" i="12"/>
  <c r="S73" i="12" s="1"/>
  <c r="AG73" i="13" s="1"/>
  <c r="AQ73" i="13" s="1"/>
  <c r="P74" i="12" l="1"/>
  <c r="S74" i="12" s="1"/>
  <c r="AG74" i="13" s="1"/>
  <c r="AQ74" i="13" s="1"/>
  <c r="R74" i="12"/>
  <c r="F74" i="13" s="1"/>
  <c r="P74" i="13" s="1"/>
  <c r="J75" i="12"/>
  <c r="J76" i="12" l="1"/>
  <c r="R75" i="12"/>
  <c r="F75" i="13" s="1"/>
  <c r="P75" i="13" s="1"/>
  <c r="P75" i="12"/>
  <c r="S75" i="12" s="1"/>
  <c r="AG75" i="13" s="1"/>
  <c r="AQ75" i="13" s="1"/>
  <c r="R76" i="12" l="1"/>
  <c r="F76" i="13" s="1"/>
  <c r="P76" i="13" s="1"/>
  <c r="P76" i="12"/>
  <c r="S76" i="12" s="1"/>
  <c r="AG76" i="13" s="1"/>
  <c r="AQ76" i="13" s="1"/>
  <c r="J77" i="12"/>
  <c r="R77" i="12" l="1"/>
  <c r="F77" i="13" s="1"/>
  <c r="P77" i="13" s="1"/>
  <c r="P77" i="12"/>
  <c r="S77" i="12" s="1"/>
  <c r="AG77" i="13" s="1"/>
  <c r="AQ77" i="13" s="1"/>
  <c r="J78" i="12"/>
  <c r="P78" i="12" l="1"/>
  <c r="S78" i="12" s="1"/>
  <c r="AG78" i="13" s="1"/>
  <c r="AQ78" i="13" s="1"/>
  <c r="R78" i="12"/>
  <c r="F78" i="13" s="1"/>
  <c r="P78" i="13" s="1"/>
  <c r="J79" i="12"/>
  <c r="R79" i="12" l="1"/>
  <c r="F79" i="13" s="1"/>
  <c r="P79" i="13" s="1"/>
  <c r="P79" i="12"/>
  <c r="S79" i="12" s="1"/>
  <c r="AG79" i="13" s="1"/>
  <c r="AQ79" i="13" s="1"/>
  <c r="J80" i="12"/>
  <c r="R80" i="12" l="1"/>
  <c r="F80" i="13" s="1"/>
  <c r="P80" i="13" s="1"/>
  <c r="P80" i="12"/>
  <c r="S80" i="12" s="1"/>
  <c r="AG80" i="13" s="1"/>
  <c r="AQ80" i="13" s="1"/>
  <c r="J81" i="12"/>
  <c r="J82" i="12" l="1"/>
  <c r="R81" i="12"/>
  <c r="F81" i="13" s="1"/>
  <c r="P81" i="13" s="1"/>
  <c r="P81" i="12"/>
  <c r="S81" i="12" s="1"/>
  <c r="AG81" i="13" s="1"/>
  <c r="AQ81" i="13" s="1"/>
  <c r="P82" i="12" l="1"/>
  <c r="S82" i="12" s="1"/>
  <c r="AG82" i="13" s="1"/>
  <c r="AQ82" i="13" s="1"/>
  <c r="R82" i="12"/>
  <c r="F82" i="13" s="1"/>
  <c r="P82" i="13" s="1"/>
  <c r="J83" i="12"/>
  <c r="R83" i="12" l="1"/>
  <c r="F83" i="13" s="1"/>
  <c r="P83" i="13" s="1"/>
  <c r="P83" i="12"/>
  <c r="S83" i="12" s="1"/>
  <c r="AG83" i="13" s="1"/>
  <c r="AQ83" i="13" s="1"/>
  <c r="J84" i="12"/>
  <c r="J85" i="12" l="1"/>
  <c r="R84" i="12"/>
  <c r="F84" i="13" s="1"/>
  <c r="P84" i="13" s="1"/>
  <c r="P84" i="12"/>
  <c r="S84" i="12" s="1"/>
  <c r="AG84" i="13" s="1"/>
  <c r="AQ84" i="13" s="1"/>
  <c r="J86" i="12" l="1"/>
  <c r="R85" i="12"/>
  <c r="F85" i="13" s="1"/>
  <c r="P85" i="13" s="1"/>
  <c r="P85" i="12"/>
  <c r="S85" i="12" s="1"/>
  <c r="AG85" i="13" s="1"/>
  <c r="AQ85" i="13" s="1"/>
  <c r="P86" i="12" l="1"/>
  <c r="S86" i="12" s="1"/>
  <c r="AG86" i="13" s="1"/>
  <c r="AQ86" i="13" s="1"/>
  <c r="R86" i="12"/>
  <c r="F86" i="13" s="1"/>
  <c r="P86" i="13" s="1"/>
  <c r="J87" i="12"/>
  <c r="R87" i="12" l="1"/>
  <c r="F87" i="13" s="1"/>
  <c r="P87" i="13" s="1"/>
  <c r="P87" i="12"/>
  <c r="S87" i="12" s="1"/>
  <c r="AG87" i="13" s="1"/>
  <c r="AQ87" i="13" s="1"/>
  <c r="J88" i="12"/>
  <c r="R88" i="12" l="1"/>
  <c r="F88" i="13" s="1"/>
  <c r="P88" i="13" s="1"/>
  <c r="P88" i="12"/>
  <c r="S88" i="12" s="1"/>
  <c r="AG88" i="13" s="1"/>
  <c r="AQ88" i="13" s="1"/>
  <c r="J89" i="12"/>
  <c r="R89" i="12" l="1"/>
  <c r="F89" i="13" s="1"/>
  <c r="P89" i="13" s="1"/>
  <c r="P89" i="12"/>
  <c r="S89" i="12" s="1"/>
  <c r="AG89" i="13" s="1"/>
  <c r="AQ89" i="13" s="1"/>
  <c r="J90" i="12"/>
  <c r="J91" i="12" l="1"/>
  <c r="P90" i="12"/>
  <c r="S90" i="12" s="1"/>
  <c r="AG90" i="13" s="1"/>
  <c r="AQ90" i="13" s="1"/>
  <c r="R90" i="12"/>
  <c r="F90" i="13" s="1"/>
  <c r="P90" i="13" s="1"/>
  <c r="R91" i="12" l="1"/>
  <c r="F91" i="13" s="1"/>
  <c r="P91" i="13" s="1"/>
  <c r="P91" i="12"/>
  <c r="S91" i="12" s="1"/>
  <c r="AG91" i="13" s="1"/>
  <c r="AQ91" i="13" s="1"/>
  <c r="J92" i="12"/>
  <c r="J93" i="12" l="1"/>
  <c r="R92" i="12"/>
  <c r="F92" i="13" s="1"/>
  <c r="P92" i="13" s="1"/>
  <c r="P92" i="12"/>
  <c r="S92" i="12" s="1"/>
  <c r="AG92" i="13" s="1"/>
  <c r="AQ92" i="13" s="1"/>
  <c r="J94" i="12" l="1"/>
  <c r="R93" i="12"/>
  <c r="F93" i="13" s="1"/>
  <c r="P93" i="13" s="1"/>
  <c r="P93" i="12"/>
  <c r="S93" i="12" s="1"/>
  <c r="AG93" i="13" s="1"/>
  <c r="AQ93" i="13" s="1"/>
  <c r="P94" i="12" l="1"/>
  <c r="S94" i="12" s="1"/>
  <c r="R94" i="12"/>
  <c r="F94" i="13" s="1"/>
  <c r="J95" i="12"/>
  <c r="S97" i="13" l="1"/>
  <c r="S98" i="13"/>
  <c r="P94" i="13"/>
  <c r="S96" i="13"/>
  <c r="S23" i="13" s="1"/>
  <c r="S95" i="13"/>
  <c r="S7" i="13" s="1"/>
  <c r="AD7" i="13" s="1"/>
  <c r="AE7" i="13" s="1"/>
  <c r="AG94" i="13"/>
  <c r="R95" i="12"/>
  <c r="F95" i="13" s="1"/>
  <c r="P95" i="13" s="1"/>
  <c r="P95" i="12"/>
  <c r="S95" i="12" s="1"/>
  <c r="AG95" i="13" s="1"/>
  <c r="AQ95" i="13" s="1"/>
  <c r="J96" i="12"/>
  <c r="AD23" i="13" l="1"/>
  <c r="AQ94" i="13"/>
  <c r="AT98" i="13"/>
  <c r="AT97" i="13"/>
  <c r="AC7" i="13"/>
  <c r="AC23" i="13"/>
  <c r="AT96" i="13"/>
  <c r="AT23" i="13" s="1"/>
  <c r="AT95" i="13"/>
  <c r="AT7" i="13" s="1"/>
  <c r="J97" i="12"/>
  <c r="R96" i="12"/>
  <c r="F96" i="13" s="1"/>
  <c r="P96" i="13" s="1"/>
  <c r="P96" i="12"/>
  <c r="S96" i="12" s="1"/>
  <c r="AG96" i="13" s="1"/>
  <c r="AQ96" i="13" s="1"/>
  <c r="BD7" i="13" l="1"/>
  <c r="BE7" i="13"/>
  <c r="BF7" i="13" s="1"/>
  <c r="BD23" i="13"/>
  <c r="BE23" i="13"/>
  <c r="P97" i="12"/>
  <c r="S97" i="12" s="1"/>
  <c r="AG97" i="13" s="1"/>
  <c r="R97" i="12"/>
  <c r="F97" i="13" s="1"/>
  <c r="P97" i="13" s="1"/>
  <c r="J98" i="12"/>
  <c r="AQ97" i="13" l="1"/>
  <c r="R98" i="12"/>
  <c r="F98" i="13" s="1"/>
  <c r="P98" i="12"/>
  <c r="S98" i="12" s="1"/>
  <c r="AG98" i="13" s="1"/>
  <c r="AQ98" i="13" s="1"/>
  <c r="J99" i="12"/>
  <c r="P98" i="13" l="1"/>
  <c r="R99" i="12"/>
  <c r="F99" i="13" s="1"/>
  <c r="P99" i="13" s="1"/>
  <c r="P99" i="12"/>
  <c r="S99" i="12" s="1"/>
  <c r="AG99" i="13" s="1"/>
  <c r="AQ99" i="13" s="1"/>
  <c r="J100" i="12"/>
  <c r="J101" i="12" l="1"/>
  <c r="R100" i="12"/>
  <c r="F100" i="13" s="1"/>
  <c r="P100" i="12"/>
  <c r="S100" i="12" s="1"/>
  <c r="AG100" i="13" s="1"/>
  <c r="AQ100" i="13" s="1"/>
  <c r="P100" i="13" l="1"/>
  <c r="P101" i="12"/>
  <c r="S101" i="12" s="1"/>
  <c r="AG101" i="13" s="1"/>
  <c r="R101" i="12"/>
  <c r="F101" i="13" s="1"/>
  <c r="P101" i="13" s="1"/>
  <c r="J102" i="12"/>
  <c r="AQ101" i="13" l="1"/>
  <c r="R102" i="12"/>
  <c r="F102" i="13" s="1"/>
  <c r="P102" i="13" s="1"/>
  <c r="P102" i="12"/>
  <c r="S102" i="12" s="1"/>
  <c r="AG102" i="13" s="1"/>
  <c r="AQ102" i="13" s="1"/>
  <c r="J103" i="12"/>
  <c r="R103" i="12" l="1"/>
  <c r="F103" i="13" s="1"/>
  <c r="P103" i="13" s="1"/>
  <c r="P103" i="12"/>
  <c r="S103" i="12" s="1"/>
  <c r="AG103" i="13" s="1"/>
  <c r="AQ103" i="13" s="1"/>
  <c r="J104" i="12"/>
  <c r="J105" i="12" l="1"/>
  <c r="R104" i="12"/>
  <c r="F104" i="13" s="1"/>
  <c r="P104" i="13" s="1"/>
  <c r="P104" i="12"/>
  <c r="S104" i="12" s="1"/>
  <c r="AG104" i="13" s="1"/>
  <c r="AQ104" i="13" s="1"/>
  <c r="P105" i="12" l="1"/>
  <c r="S105" i="12" s="1"/>
  <c r="AG105" i="13" s="1"/>
  <c r="AQ105" i="13" s="1"/>
  <c r="R105" i="12"/>
  <c r="F105" i="13" s="1"/>
  <c r="P105" i="13" s="1"/>
  <c r="J106" i="12"/>
  <c r="J107" i="12" l="1"/>
  <c r="R106" i="12"/>
  <c r="F106" i="13" s="1"/>
  <c r="P106" i="13" s="1"/>
  <c r="P106" i="12"/>
  <c r="S106" i="12" s="1"/>
  <c r="AG106" i="13" s="1"/>
  <c r="AQ106" i="13" s="1"/>
  <c r="R107" i="12" l="1"/>
  <c r="F107" i="13" s="1"/>
  <c r="P107" i="13" s="1"/>
  <c r="P107" i="12"/>
  <c r="S107" i="12" s="1"/>
  <c r="AG107" i="13" s="1"/>
  <c r="AQ107" i="13" s="1"/>
  <c r="J108" i="12"/>
  <c r="R108" i="12" l="1"/>
  <c r="F108" i="13" s="1"/>
  <c r="P108" i="13" s="1"/>
  <c r="P108" i="12"/>
  <c r="S108" i="12" s="1"/>
  <c r="AG108" i="13" s="1"/>
  <c r="AQ108" i="13" s="1"/>
  <c r="J109" i="12"/>
  <c r="P109" i="12" l="1"/>
  <c r="S109" i="12" s="1"/>
  <c r="AG109" i="13" s="1"/>
  <c r="AQ109" i="13" s="1"/>
  <c r="R109" i="12"/>
  <c r="F109" i="13" s="1"/>
  <c r="P109" i="13" s="1"/>
  <c r="J110" i="12"/>
  <c r="R110" i="12" l="1"/>
  <c r="F110" i="13" s="1"/>
  <c r="P110" i="13" s="1"/>
  <c r="P110" i="12"/>
  <c r="S110" i="12" s="1"/>
  <c r="AG110" i="13" s="1"/>
  <c r="AQ110" i="13" s="1"/>
  <c r="J111" i="12"/>
  <c r="R111" i="12" l="1"/>
  <c r="F111" i="13" s="1"/>
  <c r="P111" i="13" s="1"/>
  <c r="P111" i="12"/>
  <c r="S111" i="12" s="1"/>
  <c r="AG111" i="13" s="1"/>
  <c r="AQ111" i="13" s="1"/>
  <c r="J112" i="12"/>
  <c r="R112" i="12" l="1"/>
  <c r="F112" i="13" s="1"/>
  <c r="P112" i="13" s="1"/>
  <c r="P112" i="12"/>
  <c r="S112" i="12" s="1"/>
  <c r="AG112" i="13" s="1"/>
  <c r="AQ112" i="13" s="1"/>
  <c r="J113" i="12"/>
  <c r="J114" i="12" l="1"/>
  <c r="P113" i="12"/>
  <c r="S113" i="12" s="1"/>
  <c r="AG113" i="13" s="1"/>
  <c r="AQ113" i="13" s="1"/>
  <c r="R113" i="12"/>
  <c r="F113" i="13" s="1"/>
  <c r="P113" i="13" s="1"/>
  <c r="R114" i="12" l="1"/>
  <c r="F114" i="13" s="1"/>
  <c r="P114" i="13" s="1"/>
  <c r="P114" i="12"/>
  <c r="S114" i="12" s="1"/>
  <c r="AG114" i="13" s="1"/>
  <c r="AQ114" i="13" s="1"/>
  <c r="J115" i="12"/>
  <c r="J116" i="12" l="1"/>
  <c r="R115" i="12"/>
  <c r="F115" i="13" s="1"/>
  <c r="P115" i="13" s="1"/>
  <c r="P115" i="12"/>
  <c r="S115" i="12" s="1"/>
  <c r="AG115" i="13" s="1"/>
  <c r="AQ115" i="13" s="1"/>
  <c r="J117" i="12" l="1"/>
  <c r="R116" i="12"/>
  <c r="F116" i="13" s="1"/>
  <c r="P116" i="13" s="1"/>
  <c r="P116" i="12"/>
  <c r="S116" i="12" s="1"/>
  <c r="AG116" i="13" s="1"/>
  <c r="AQ116" i="13" s="1"/>
  <c r="P117" i="12" l="1"/>
  <c r="S117" i="12" s="1"/>
  <c r="AG117" i="13" s="1"/>
  <c r="AQ117" i="13" s="1"/>
  <c r="R117" i="12"/>
  <c r="F117" i="13" s="1"/>
  <c r="P117" i="13" s="1"/>
  <c r="J118" i="12"/>
  <c r="R118" i="12" l="1"/>
  <c r="F118" i="13" s="1"/>
  <c r="P118" i="13" s="1"/>
  <c r="P118" i="12"/>
  <c r="S118" i="12" s="1"/>
  <c r="AG118" i="13" s="1"/>
  <c r="AQ118" i="13" s="1"/>
  <c r="J119" i="12"/>
  <c r="R119" i="12" l="1"/>
  <c r="F119" i="13" s="1"/>
  <c r="P119" i="13" s="1"/>
  <c r="P119" i="12"/>
  <c r="S119" i="12" s="1"/>
  <c r="AG119" i="13" s="1"/>
  <c r="AQ119" i="13" s="1"/>
  <c r="J120" i="12"/>
  <c r="J121" i="12" l="1"/>
  <c r="R120" i="12"/>
  <c r="F120" i="13" s="1"/>
  <c r="P120" i="13" s="1"/>
  <c r="P120" i="12"/>
  <c r="S120" i="12" s="1"/>
  <c r="AG120" i="13" s="1"/>
  <c r="AQ120" i="13" s="1"/>
  <c r="P121" i="12" l="1"/>
  <c r="S121" i="12" s="1"/>
  <c r="AG121" i="13" s="1"/>
  <c r="AQ121" i="13" s="1"/>
  <c r="R121" i="12"/>
  <c r="F121" i="13" s="1"/>
  <c r="P121" i="13" s="1"/>
  <c r="J122" i="12"/>
  <c r="P122" i="12" l="1"/>
  <c r="S122" i="12" s="1"/>
  <c r="AG122" i="13" s="1"/>
  <c r="AQ122" i="13" s="1"/>
  <c r="R122" i="12"/>
  <c r="F122" i="13" s="1"/>
  <c r="P122" i="13" s="1"/>
  <c r="J123" i="12"/>
  <c r="R123" i="12" l="1"/>
  <c r="F123" i="13" s="1"/>
  <c r="P123" i="13" s="1"/>
  <c r="P123" i="12"/>
  <c r="S123" i="12" s="1"/>
  <c r="AG123" i="13" s="1"/>
  <c r="AQ123" i="13" s="1"/>
  <c r="J124" i="12"/>
  <c r="J125" i="12" l="1"/>
  <c r="R124" i="12"/>
  <c r="F124" i="13" s="1"/>
  <c r="P124" i="12"/>
  <c r="S124" i="12" s="1"/>
  <c r="S128" i="13" l="1"/>
  <c r="S127" i="13"/>
  <c r="P124" i="13"/>
  <c r="S125" i="13"/>
  <c r="S8" i="13" s="1"/>
  <c r="AD8" i="13" s="1"/>
  <c r="AE8" i="13" s="1"/>
  <c r="S126" i="13"/>
  <c r="S24" i="13" s="1"/>
  <c r="AG124" i="13"/>
  <c r="R125" i="12"/>
  <c r="F125" i="13" s="1"/>
  <c r="P125" i="12"/>
  <c r="S125" i="12" s="1"/>
  <c r="AG125" i="13" s="1"/>
  <c r="J126" i="12"/>
  <c r="AD24" i="13" l="1"/>
  <c r="AQ125" i="13"/>
  <c r="AQ124" i="13"/>
  <c r="AT128" i="13"/>
  <c r="AT127" i="13"/>
  <c r="AC24" i="13"/>
  <c r="AC8" i="13"/>
  <c r="AT125" i="13"/>
  <c r="AT8" i="13" s="1"/>
  <c r="AT126" i="13"/>
  <c r="AT24" i="13" s="1"/>
  <c r="P125" i="13"/>
  <c r="J127" i="12"/>
  <c r="R126" i="12"/>
  <c r="F126" i="13" s="1"/>
  <c r="P126" i="13" s="1"/>
  <c r="P126" i="12"/>
  <c r="S126" i="12" s="1"/>
  <c r="BD24" i="13" l="1"/>
  <c r="BE24" i="13"/>
  <c r="BD8" i="13"/>
  <c r="BE8" i="13"/>
  <c r="BF8" i="13" s="1"/>
  <c r="AG126" i="13"/>
  <c r="J128" i="12"/>
  <c r="R127" i="12"/>
  <c r="F127" i="13" s="1"/>
  <c r="P127" i="12"/>
  <c r="S127" i="12" s="1"/>
  <c r="AG127" i="13" s="1"/>
  <c r="AQ127" i="13" s="1"/>
  <c r="P127" i="13" l="1"/>
  <c r="AQ126" i="13"/>
  <c r="J129" i="12"/>
  <c r="R128" i="12"/>
  <c r="F128" i="13" s="1"/>
  <c r="P128" i="12"/>
  <c r="S128" i="12" s="1"/>
  <c r="P128" i="13" l="1"/>
  <c r="AG128" i="13"/>
  <c r="P129" i="12"/>
  <c r="S129" i="12" s="1"/>
  <c r="AG129" i="13" s="1"/>
  <c r="AQ129" i="13" s="1"/>
  <c r="R129" i="12"/>
  <c r="F129" i="13" s="1"/>
  <c r="J130" i="12"/>
  <c r="AQ128" i="13" l="1"/>
  <c r="P129" i="13"/>
  <c r="R130" i="12"/>
  <c r="F130" i="13" s="1"/>
  <c r="P130" i="12"/>
  <c r="S130" i="12" s="1"/>
  <c r="AG130" i="13" s="1"/>
  <c r="AQ130" i="13" s="1"/>
  <c r="J131" i="12"/>
  <c r="P130" i="13" l="1"/>
  <c r="J132" i="12"/>
  <c r="R131" i="12"/>
  <c r="F131" i="13" s="1"/>
  <c r="P131" i="12"/>
  <c r="S131" i="12" s="1"/>
  <c r="AG131" i="13" s="1"/>
  <c r="AQ131" i="13" s="1"/>
  <c r="P131" i="13" l="1"/>
  <c r="J133" i="12"/>
  <c r="R132" i="12"/>
  <c r="F132" i="13" s="1"/>
  <c r="P132" i="12"/>
  <c r="S132" i="12" s="1"/>
  <c r="AG132" i="13" s="1"/>
  <c r="AQ132" i="13" s="1"/>
  <c r="P132" i="13" l="1"/>
  <c r="P133" i="12"/>
  <c r="S133" i="12" s="1"/>
  <c r="AG133" i="13" s="1"/>
  <c r="AQ133" i="13" s="1"/>
  <c r="R133" i="12"/>
  <c r="F133" i="13" s="1"/>
  <c r="P133" i="13" s="1"/>
  <c r="J134" i="12"/>
  <c r="R134" i="12" l="1"/>
  <c r="F134" i="13" s="1"/>
  <c r="P134" i="13" s="1"/>
  <c r="P134" i="12"/>
  <c r="S134" i="12" s="1"/>
  <c r="AG134" i="13" s="1"/>
  <c r="AQ134" i="13" s="1"/>
  <c r="J135" i="12"/>
  <c r="J136" i="12" l="1"/>
  <c r="R135" i="12"/>
  <c r="F135" i="13" s="1"/>
  <c r="P135" i="13" s="1"/>
  <c r="P135" i="12"/>
  <c r="S135" i="12" s="1"/>
  <c r="AG135" i="13" s="1"/>
  <c r="AQ135" i="13" s="1"/>
  <c r="J137" i="12" l="1"/>
  <c r="R136" i="12"/>
  <c r="F136" i="13" s="1"/>
  <c r="P136" i="13" s="1"/>
  <c r="P136" i="12"/>
  <c r="S136" i="12" s="1"/>
  <c r="AG136" i="13" s="1"/>
  <c r="AQ136" i="13" s="1"/>
  <c r="P137" i="12" l="1"/>
  <c r="S137" i="12" s="1"/>
  <c r="AG137" i="13" s="1"/>
  <c r="AQ137" i="13" s="1"/>
  <c r="R137" i="12"/>
  <c r="F137" i="13" s="1"/>
  <c r="P137" i="13" s="1"/>
  <c r="J138" i="12"/>
  <c r="R138" i="12" l="1"/>
  <c r="F138" i="13" s="1"/>
  <c r="P138" i="13" s="1"/>
  <c r="P138" i="12"/>
  <c r="S138" i="12" s="1"/>
  <c r="AG138" i="13" s="1"/>
  <c r="AQ138" i="13" s="1"/>
  <c r="J139" i="12"/>
  <c r="R139" i="12" l="1"/>
  <c r="F139" i="13" s="1"/>
  <c r="P139" i="13" s="1"/>
  <c r="P139" i="12"/>
  <c r="S139" i="12" s="1"/>
  <c r="AG139" i="13" s="1"/>
  <c r="AQ139" i="13" s="1"/>
  <c r="J140" i="12"/>
  <c r="R140" i="12" l="1"/>
  <c r="F140" i="13" s="1"/>
  <c r="P140" i="13" s="1"/>
  <c r="P140" i="12"/>
  <c r="S140" i="12" s="1"/>
  <c r="AG140" i="13" s="1"/>
  <c r="AQ140" i="13" s="1"/>
  <c r="J141" i="12"/>
  <c r="J142" i="12" l="1"/>
  <c r="P141" i="12"/>
  <c r="S141" i="12" s="1"/>
  <c r="AG141" i="13" s="1"/>
  <c r="AQ141" i="13" s="1"/>
  <c r="R141" i="12"/>
  <c r="F141" i="13" s="1"/>
  <c r="P141" i="13" s="1"/>
  <c r="R142" i="12" l="1"/>
  <c r="F142" i="13" s="1"/>
  <c r="P142" i="13" s="1"/>
  <c r="P142" i="12"/>
  <c r="S142" i="12" s="1"/>
  <c r="AG142" i="13" s="1"/>
  <c r="AQ142" i="13" s="1"/>
  <c r="J143" i="12"/>
  <c r="R143" i="12" l="1"/>
  <c r="F143" i="13" s="1"/>
  <c r="P143" i="13" s="1"/>
  <c r="P143" i="12"/>
  <c r="S143" i="12" s="1"/>
  <c r="AG143" i="13" s="1"/>
  <c r="AQ143" i="13" s="1"/>
  <c r="J144" i="12"/>
  <c r="R144" i="12" l="1"/>
  <c r="F144" i="13" s="1"/>
  <c r="P144" i="13" s="1"/>
  <c r="P144" i="12"/>
  <c r="S144" i="12" s="1"/>
  <c r="AG144" i="13" s="1"/>
  <c r="AQ144" i="13" s="1"/>
  <c r="J145" i="12"/>
  <c r="P145" i="12" l="1"/>
  <c r="S145" i="12" s="1"/>
  <c r="AG145" i="13" s="1"/>
  <c r="AQ145" i="13" s="1"/>
  <c r="R145" i="12"/>
  <c r="F145" i="13" s="1"/>
  <c r="P145" i="13" s="1"/>
  <c r="J146" i="12"/>
  <c r="R146" i="12" l="1"/>
  <c r="F146" i="13" s="1"/>
  <c r="P146" i="13" s="1"/>
  <c r="P146" i="12"/>
  <c r="S146" i="12" s="1"/>
  <c r="AG146" i="13" s="1"/>
  <c r="AQ146" i="13" s="1"/>
  <c r="J147" i="12"/>
  <c r="R147" i="12" l="1"/>
  <c r="F147" i="13" s="1"/>
  <c r="P147" i="13" s="1"/>
  <c r="P147" i="12"/>
  <c r="S147" i="12" s="1"/>
  <c r="AG147" i="13" s="1"/>
  <c r="AQ147" i="13" s="1"/>
  <c r="J148" i="12"/>
  <c r="J149" i="12" l="1"/>
  <c r="R148" i="12"/>
  <c r="F148" i="13" s="1"/>
  <c r="P148" i="13" s="1"/>
  <c r="P148" i="12"/>
  <c r="S148" i="12" s="1"/>
  <c r="AG148" i="13" s="1"/>
  <c r="AQ148" i="13" s="1"/>
  <c r="P149" i="12" l="1"/>
  <c r="S149" i="12" s="1"/>
  <c r="AG149" i="13" s="1"/>
  <c r="AQ149" i="13" s="1"/>
  <c r="R149" i="12"/>
  <c r="F149" i="13" s="1"/>
  <c r="P149" i="13" s="1"/>
  <c r="J150" i="12"/>
  <c r="R150" i="12" l="1"/>
  <c r="F150" i="13" s="1"/>
  <c r="P150" i="13" s="1"/>
  <c r="P150" i="12"/>
  <c r="S150" i="12" s="1"/>
  <c r="AG150" i="13" s="1"/>
  <c r="AQ150" i="13" s="1"/>
  <c r="J151" i="12"/>
  <c r="R151" i="12" l="1"/>
  <c r="F151" i="13" s="1"/>
  <c r="P151" i="13" s="1"/>
  <c r="P151" i="12"/>
  <c r="S151" i="12" s="1"/>
  <c r="AG151" i="13" s="1"/>
  <c r="AQ151" i="13" s="1"/>
  <c r="J152" i="12"/>
  <c r="R152" i="12" l="1"/>
  <c r="F152" i="13" s="1"/>
  <c r="P152" i="13" s="1"/>
  <c r="P152" i="12"/>
  <c r="S152" i="12" s="1"/>
  <c r="AG152" i="13" s="1"/>
  <c r="AQ152" i="13" s="1"/>
  <c r="J153" i="12"/>
  <c r="J154" i="12" l="1"/>
  <c r="P153" i="12"/>
  <c r="S153" i="12" s="1"/>
  <c r="AG153" i="13" s="1"/>
  <c r="AQ153" i="13" s="1"/>
  <c r="R153" i="12"/>
  <c r="F153" i="13" s="1"/>
  <c r="P153" i="13" s="1"/>
  <c r="R154" i="12" l="1"/>
  <c r="F154" i="13" s="1"/>
  <c r="P154" i="13" s="1"/>
  <c r="P154" i="12"/>
  <c r="S154" i="12" s="1"/>
  <c r="AG154" i="13" s="1"/>
  <c r="AQ154" i="13" s="1"/>
  <c r="J155" i="12"/>
  <c r="R155" i="12" l="1"/>
  <c r="F155" i="13" s="1"/>
  <c r="P155" i="12"/>
  <c r="S155" i="12" s="1"/>
  <c r="J156" i="12"/>
  <c r="S158" i="13" l="1"/>
  <c r="S159" i="13"/>
  <c r="P155" i="13"/>
  <c r="S157" i="13"/>
  <c r="S25" i="13" s="1"/>
  <c r="S156" i="13"/>
  <c r="S9" i="13" s="1"/>
  <c r="AD9" i="13" s="1"/>
  <c r="AE9" i="13" s="1"/>
  <c r="AG155" i="13"/>
  <c r="J157" i="12"/>
  <c r="R156" i="12"/>
  <c r="F156" i="13" s="1"/>
  <c r="P156" i="13" s="1"/>
  <c r="P156" i="12"/>
  <c r="S156" i="12" s="1"/>
  <c r="AG156" i="13" s="1"/>
  <c r="AQ156" i="13" s="1"/>
  <c r="AD25" i="13" l="1"/>
  <c r="AQ155" i="13"/>
  <c r="AT159" i="13"/>
  <c r="AT158" i="13"/>
  <c r="AC9" i="13"/>
  <c r="AC25" i="13"/>
  <c r="AT157" i="13"/>
  <c r="AT25" i="13" s="1"/>
  <c r="AT156" i="13"/>
  <c r="AT9" i="13" s="1"/>
  <c r="R157" i="12"/>
  <c r="F157" i="13" s="1"/>
  <c r="P157" i="13" s="1"/>
  <c r="P157" i="12"/>
  <c r="S157" i="12" s="1"/>
  <c r="J158" i="12"/>
  <c r="BD25" i="13" l="1"/>
  <c r="BE25" i="13"/>
  <c r="BD9" i="13"/>
  <c r="BE9" i="13"/>
  <c r="BF9" i="13" s="1"/>
  <c r="AG157" i="13"/>
  <c r="J159" i="12"/>
  <c r="R158" i="12"/>
  <c r="F158" i="13" s="1"/>
  <c r="P158" i="13" s="1"/>
  <c r="P158" i="12"/>
  <c r="S158" i="12" s="1"/>
  <c r="AG158" i="13" s="1"/>
  <c r="AQ158" i="13" s="1"/>
  <c r="AQ157" i="13" l="1"/>
  <c r="J160" i="12"/>
  <c r="R159" i="12"/>
  <c r="F159" i="13" s="1"/>
  <c r="P159" i="12"/>
  <c r="S159" i="12" s="1"/>
  <c r="P159" i="13" l="1"/>
  <c r="AG159" i="13"/>
  <c r="P160" i="12"/>
  <c r="S160" i="12" s="1"/>
  <c r="AG160" i="13" s="1"/>
  <c r="AQ160" i="13" s="1"/>
  <c r="R160" i="12"/>
  <c r="F160" i="13" s="1"/>
  <c r="J161" i="12"/>
  <c r="AQ159" i="13" l="1"/>
  <c r="P160" i="13"/>
  <c r="R161" i="12"/>
  <c r="F161" i="13" s="1"/>
  <c r="P161" i="12"/>
  <c r="S161" i="12" s="1"/>
  <c r="AG161" i="13" s="1"/>
  <c r="AQ161" i="13" s="1"/>
  <c r="J162" i="12"/>
  <c r="P161" i="13" l="1"/>
  <c r="R162" i="12"/>
  <c r="F162" i="13" s="1"/>
  <c r="P162" i="13" s="1"/>
  <c r="P162" i="12"/>
  <c r="S162" i="12" s="1"/>
  <c r="AG162" i="13" s="1"/>
  <c r="J163" i="12"/>
  <c r="AQ162" i="13" l="1"/>
  <c r="J164" i="12"/>
  <c r="R163" i="12"/>
  <c r="F163" i="13" s="1"/>
  <c r="P163" i="13" s="1"/>
  <c r="P163" i="12"/>
  <c r="S163" i="12" s="1"/>
  <c r="AG163" i="13" s="1"/>
  <c r="AQ163" i="13" s="1"/>
  <c r="P164" i="12" l="1"/>
  <c r="S164" i="12" s="1"/>
  <c r="AG164" i="13" s="1"/>
  <c r="AQ164" i="13" s="1"/>
  <c r="R164" i="12"/>
  <c r="F164" i="13" s="1"/>
  <c r="P164" i="13" s="1"/>
  <c r="J165" i="12"/>
  <c r="R165" i="12" l="1"/>
  <c r="F165" i="13" s="1"/>
  <c r="P165" i="13" s="1"/>
  <c r="P165" i="12"/>
  <c r="S165" i="12" s="1"/>
  <c r="AG165" i="13" s="1"/>
  <c r="AQ165" i="13" s="1"/>
  <c r="J166" i="12"/>
  <c r="R166" i="12" l="1"/>
  <c r="F166" i="13" s="1"/>
  <c r="P166" i="13" s="1"/>
  <c r="P166" i="12"/>
  <c r="S166" i="12" s="1"/>
  <c r="AG166" i="13" s="1"/>
  <c r="AQ166" i="13" s="1"/>
  <c r="J167" i="12"/>
  <c r="R167" i="12" l="1"/>
  <c r="F167" i="13" s="1"/>
  <c r="P167" i="13" s="1"/>
  <c r="P167" i="12"/>
  <c r="S167" i="12" s="1"/>
  <c r="AG167" i="13" s="1"/>
  <c r="AQ167" i="13" s="1"/>
  <c r="J168" i="12"/>
  <c r="J169" i="12" l="1"/>
  <c r="P168" i="12"/>
  <c r="S168" i="12" s="1"/>
  <c r="AG168" i="13" s="1"/>
  <c r="AQ168" i="13" s="1"/>
  <c r="R168" i="12"/>
  <c r="F168" i="13" s="1"/>
  <c r="P168" i="13" s="1"/>
  <c r="R169" i="12" l="1"/>
  <c r="F169" i="13" s="1"/>
  <c r="P169" i="13" s="1"/>
  <c r="P169" i="12"/>
  <c r="S169" i="12" s="1"/>
  <c r="AG169" i="13" s="1"/>
  <c r="AQ169" i="13" s="1"/>
  <c r="J170" i="12"/>
  <c r="J171" i="12" l="1"/>
  <c r="R170" i="12"/>
  <c r="F170" i="13" s="1"/>
  <c r="P170" i="13" s="1"/>
  <c r="P170" i="12"/>
  <c r="S170" i="12" s="1"/>
  <c r="AG170" i="13" s="1"/>
  <c r="AQ170" i="13" s="1"/>
  <c r="J172" i="12" l="1"/>
  <c r="R171" i="12"/>
  <c r="F171" i="13" s="1"/>
  <c r="P171" i="13" s="1"/>
  <c r="P171" i="12"/>
  <c r="S171" i="12" s="1"/>
  <c r="AG171" i="13" s="1"/>
  <c r="AQ171" i="13" s="1"/>
  <c r="P172" i="12" l="1"/>
  <c r="S172" i="12" s="1"/>
  <c r="AG172" i="13" s="1"/>
  <c r="AQ172" i="13" s="1"/>
  <c r="R172" i="12"/>
  <c r="F172" i="13" s="1"/>
  <c r="P172" i="13" s="1"/>
  <c r="J173" i="12"/>
  <c r="R173" i="12" l="1"/>
  <c r="F173" i="13" s="1"/>
  <c r="P173" i="13" s="1"/>
  <c r="P173" i="12"/>
  <c r="S173" i="12" s="1"/>
  <c r="AG173" i="13" s="1"/>
  <c r="AQ173" i="13" s="1"/>
  <c r="J174" i="12"/>
  <c r="R174" i="12" l="1"/>
  <c r="F174" i="13" s="1"/>
  <c r="P174" i="13" s="1"/>
  <c r="P174" i="12"/>
  <c r="S174" i="12" s="1"/>
  <c r="AG174" i="13" s="1"/>
  <c r="AQ174" i="13" s="1"/>
  <c r="J175" i="12"/>
  <c r="R175" i="12" l="1"/>
  <c r="F175" i="13" s="1"/>
  <c r="P175" i="13" s="1"/>
  <c r="P175" i="12"/>
  <c r="S175" i="12" s="1"/>
  <c r="AG175" i="13" s="1"/>
  <c r="AQ175" i="13" s="1"/>
  <c r="J176" i="12"/>
  <c r="P176" i="12" l="1"/>
  <c r="S176" i="12" s="1"/>
  <c r="AG176" i="13" s="1"/>
  <c r="AQ176" i="13" s="1"/>
  <c r="R176" i="12"/>
  <c r="F176" i="13" s="1"/>
  <c r="P176" i="13" s="1"/>
  <c r="J177" i="12"/>
  <c r="J178" i="12" l="1"/>
  <c r="R177" i="12"/>
  <c r="F177" i="13" s="1"/>
  <c r="P177" i="13" s="1"/>
  <c r="P177" i="12"/>
  <c r="S177" i="12" s="1"/>
  <c r="AG177" i="13" s="1"/>
  <c r="AQ177" i="13" s="1"/>
  <c r="J179" i="12" l="1"/>
  <c r="R178" i="12"/>
  <c r="F178" i="13" s="1"/>
  <c r="P178" i="13" s="1"/>
  <c r="P178" i="12"/>
  <c r="S178" i="12" s="1"/>
  <c r="AG178" i="13" s="1"/>
  <c r="AQ178" i="13" s="1"/>
  <c r="J180" i="12" l="1"/>
  <c r="R179" i="12"/>
  <c r="F179" i="13" s="1"/>
  <c r="P179" i="13" s="1"/>
  <c r="P179" i="12"/>
  <c r="S179" i="12" s="1"/>
  <c r="AG179" i="13" s="1"/>
  <c r="AQ179" i="13" s="1"/>
  <c r="P180" i="12" l="1"/>
  <c r="S180" i="12" s="1"/>
  <c r="AG180" i="13" s="1"/>
  <c r="AQ180" i="13" s="1"/>
  <c r="R180" i="12"/>
  <c r="F180" i="13" s="1"/>
  <c r="P180" i="13" s="1"/>
  <c r="J181" i="12"/>
  <c r="R181" i="12" l="1"/>
  <c r="F181" i="13" s="1"/>
  <c r="P181" i="13" s="1"/>
  <c r="P181" i="12"/>
  <c r="S181" i="12" s="1"/>
  <c r="AG181" i="13" s="1"/>
  <c r="AQ181" i="13" s="1"/>
  <c r="J182" i="12"/>
  <c r="J183" i="12" l="1"/>
  <c r="R182" i="12"/>
  <c r="F182" i="13" s="1"/>
  <c r="P182" i="13" s="1"/>
  <c r="P182" i="12"/>
  <c r="S182" i="12" s="1"/>
  <c r="AG182" i="13" s="1"/>
  <c r="AQ182" i="13" s="1"/>
  <c r="J184" i="12" l="1"/>
  <c r="R183" i="12"/>
  <c r="F183" i="13" s="1"/>
  <c r="P183" i="13" s="1"/>
  <c r="P183" i="12"/>
  <c r="S183" i="12" s="1"/>
  <c r="AG183" i="13" s="1"/>
  <c r="AQ183" i="13" s="1"/>
  <c r="P184" i="12" l="1"/>
  <c r="S184" i="12" s="1"/>
  <c r="AG184" i="13" s="1"/>
  <c r="AQ184" i="13" s="1"/>
  <c r="R184" i="12"/>
  <c r="F184" i="13" s="1"/>
  <c r="P184" i="13" s="1"/>
  <c r="J185" i="12"/>
  <c r="R185" i="12" l="1"/>
  <c r="F185" i="13" s="1"/>
  <c r="P185" i="12"/>
  <c r="S185" i="12" s="1"/>
  <c r="J186" i="12"/>
  <c r="S189" i="13" l="1"/>
  <c r="S188" i="13"/>
  <c r="P185" i="13"/>
  <c r="S186" i="13"/>
  <c r="S10" i="13" s="1"/>
  <c r="AD10" i="13" s="1"/>
  <c r="AE10" i="13" s="1"/>
  <c r="S187" i="13"/>
  <c r="S26" i="13" s="1"/>
  <c r="AG185" i="13"/>
  <c r="R186" i="12"/>
  <c r="F186" i="13" s="1"/>
  <c r="P186" i="12"/>
  <c r="S186" i="12" s="1"/>
  <c r="AG186" i="13" s="1"/>
  <c r="J187" i="12"/>
  <c r="AD26" i="13" l="1"/>
  <c r="AQ186" i="13"/>
  <c r="AQ185" i="13"/>
  <c r="AT188" i="13"/>
  <c r="AT189" i="13"/>
  <c r="AC26" i="13"/>
  <c r="AC10" i="13"/>
  <c r="AT186" i="13"/>
  <c r="AT10" i="13" s="1"/>
  <c r="AT187" i="13"/>
  <c r="AT26" i="13" s="1"/>
  <c r="P186" i="13"/>
  <c r="P187" i="12"/>
  <c r="S187" i="12" s="1"/>
  <c r="R187" i="12"/>
  <c r="F187" i="13" s="1"/>
  <c r="P187" i="13" s="1"/>
  <c r="J188" i="12"/>
  <c r="BD26" i="13" l="1"/>
  <c r="BE26" i="13"/>
  <c r="BD10" i="13"/>
  <c r="BE10" i="13"/>
  <c r="BF10" i="13" s="1"/>
  <c r="AG187" i="13"/>
  <c r="R188" i="12"/>
  <c r="F188" i="13" s="1"/>
  <c r="P188" i="12"/>
  <c r="S188" i="12" s="1"/>
  <c r="AG188" i="13" s="1"/>
  <c r="AQ188" i="13" s="1"/>
  <c r="J189" i="12"/>
  <c r="P188" i="13" l="1"/>
  <c r="AQ187" i="13"/>
  <c r="J190" i="12"/>
  <c r="R189" i="12"/>
  <c r="F189" i="13" s="1"/>
  <c r="P189" i="13" s="1"/>
  <c r="P189" i="12"/>
  <c r="S189" i="12" s="1"/>
  <c r="AG189" i="13" l="1"/>
  <c r="J191" i="12"/>
  <c r="R190" i="12"/>
  <c r="F190" i="13" s="1"/>
  <c r="P190" i="12"/>
  <c r="S190" i="12" s="1"/>
  <c r="AG190" i="13" s="1"/>
  <c r="AQ190" i="13" s="1"/>
  <c r="AQ189" i="13" l="1"/>
  <c r="P190" i="13"/>
  <c r="P191" i="12"/>
  <c r="S191" i="12" s="1"/>
  <c r="R191" i="12"/>
  <c r="F191" i="13" s="1"/>
  <c r="P191" i="13" s="1"/>
  <c r="J192" i="12"/>
  <c r="AG191" i="13" l="1"/>
  <c r="R192" i="12"/>
  <c r="F192" i="13" s="1"/>
  <c r="P192" i="12"/>
  <c r="S192" i="12" s="1"/>
  <c r="AG192" i="13" s="1"/>
  <c r="AQ192" i="13" s="1"/>
  <c r="J193" i="12"/>
  <c r="AQ191" i="13" l="1"/>
  <c r="P192" i="13"/>
  <c r="J194" i="12"/>
  <c r="R193" i="12"/>
  <c r="F193" i="13" s="1"/>
  <c r="P193" i="13" s="1"/>
  <c r="P193" i="12"/>
  <c r="S193" i="12" s="1"/>
  <c r="AG193" i="13" s="1"/>
  <c r="AQ193" i="13" s="1"/>
  <c r="R194" i="12" l="1"/>
  <c r="F194" i="13" s="1"/>
  <c r="P194" i="13" s="1"/>
  <c r="P194" i="12"/>
  <c r="S194" i="12" s="1"/>
  <c r="J195" i="12"/>
  <c r="AG194" i="13" l="1"/>
  <c r="AQ194" i="13" s="1"/>
  <c r="R195" i="12"/>
  <c r="F195" i="13" s="1"/>
  <c r="P195" i="13" s="1"/>
  <c r="P195" i="12"/>
  <c r="S195" i="12" s="1"/>
  <c r="AG195" i="13" s="1"/>
  <c r="AQ195" i="13" s="1"/>
  <c r="J196" i="12"/>
  <c r="R196" i="12" l="1"/>
  <c r="F196" i="13" s="1"/>
  <c r="P196" i="13" s="1"/>
  <c r="P196" i="12"/>
  <c r="S196" i="12" s="1"/>
  <c r="AG196" i="13" s="1"/>
  <c r="AQ196" i="13" s="1"/>
  <c r="J197" i="12"/>
  <c r="J198" i="12" l="1"/>
  <c r="P197" i="12"/>
  <c r="S197" i="12" s="1"/>
  <c r="AG197" i="13" s="1"/>
  <c r="AQ197" i="13" s="1"/>
  <c r="R197" i="12"/>
  <c r="F197" i="13" s="1"/>
  <c r="P197" i="13" s="1"/>
  <c r="R198" i="12" l="1"/>
  <c r="F198" i="13" s="1"/>
  <c r="P198" i="13" s="1"/>
  <c r="P198" i="12"/>
  <c r="S198" i="12" s="1"/>
  <c r="AG198" i="13" s="1"/>
  <c r="AQ198" i="13" s="1"/>
  <c r="J199" i="12"/>
  <c r="J200" i="12" l="1"/>
  <c r="R199" i="12"/>
  <c r="F199" i="13" s="1"/>
  <c r="P199" i="13" s="1"/>
  <c r="P199" i="12"/>
  <c r="S199" i="12" s="1"/>
  <c r="AG199" i="13" s="1"/>
  <c r="AQ199" i="13" s="1"/>
  <c r="J201" i="12" l="1"/>
  <c r="R200" i="12"/>
  <c r="F200" i="13" s="1"/>
  <c r="P200" i="13" s="1"/>
  <c r="P200" i="12"/>
  <c r="S200" i="12" s="1"/>
  <c r="AG200" i="13" s="1"/>
  <c r="AQ200" i="13" s="1"/>
  <c r="P201" i="12" l="1"/>
  <c r="S201" i="12" s="1"/>
  <c r="AG201" i="13" s="1"/>
  <c r="AQ201" i="13" s="1"/>
  <c r="R201" i="12"/>
  <c r="F201" i="13" s="1"/>
  <c r="P201" i="13" s="1"/>
  <c r="J202" i="12"/>
  <c r="R202" i="12" l="1"/>
  <c r="F202" i="13" s="1"/>
  <c r="P202" i="13" s="1"/>
  <c r="P202" i="12"/>
  <c r="S202" i="12" s="1"/>
  <c r="AG202" i="13" s="1"/>
  <c r="AQ202" i="13" s="1"/>
  <c r="J203" i="12"/>
  <c r="J204" i="12" l="1"/>
  <c r="R203" i="12"/>
  <c r="F203" i="13" s="1"/>
  <c r="P203" i="13" s="1"/>
  <c r="P203" i="12"/>
  <c r="S203" i="12" s="1"/>
  <c r="AG203" i="13" s="1"/>
  <c r="AQ203" i="13" s="1"/>
  <c r="J205" i="12" l="1"/>
  <c r="R204" i="12"/>
  <c r="F204" i="13" s="1"/>
  <c r="P204" i="13" s="1"/>
  <c r="P204" i="12"/>
  <c r="S204" i="12" s="1"/>
  <c r="AG204" i="13" s="1"/>
  <c r="AQ204" i="13" s="1"/>
  <c r="P205" i="12" l="1"/>
  <c r="S205" i="12" s="1"/>
  <c r="AG205" i="13" s="1"/>
  <c r="AQ205" i="13" s="1"/>
  <c r="R205" i="12"/>
  <c r="F205" i="13" s="1"/>
  <c r="P205" i="13" s="1"/>
  <c r="J206" i="12"/>
  <c r="R206" i="12" l="1"/>
  <c r="F206" i="13" s="1"/>
  <c r="P206" i="13" s="1"/>
  <c r="P206" i="12"/>
  <c r="S206" i="12" s="1"/>
  <c r="AG206" i="13" s="1"/>
  <c r="AQ206" i="13" s="1"/>
  <c r="J207" i="12"/>
  <c r="R207" i="12" l="1"/>
  <c r="F207" i="13" s="1"/>
  <c r="P207" i="13" s="1"/>
  <c r="P207" i="12"/>
  <c r="S207" i="12" s="1"/>
  <c r="AG207" i="13" s="1"/>
  <c r="AQ207" i="13" s="1"/>
  <c r="J208" i="12"/>
  <c r="J209" i="12" l="1"/>
  <c r="R208" i="12"/>
  <c r="F208" i="13" s="1"/>
  <c r="P208" i="13" s="1"/>
  <c r="P208" i="12"/>
  <c r="S208" i="12" s="1"/>
  <c r="AG208" i="13" s="1"/>
  <c r="AQ208" i="13" s="1"/>
  <c r="P209" i="12" l="1"/>
  <c r="S209" i="12" s="1"/>
  <c r="AG209" i="13" s="1"/>
  <c r="AQ209" i="13" s="1"/>
  <c r="R209" i="12"/>
  <c r="F209" i="13" s="1"/>
  <c r="P209" i="13" s="1"/>
  <c r="J210" i="12"/>
  <c r="R210" i="12" l="1"/>
  <c r="F210" i="13" s="1"/>
  <c r="P210" i="13" s="1"/>
  <c r="P210" i="12"/>
  <c r="S210" i="12" s="1"/>
  <c r="AG210" i="13" s="1"/>
  <c r="AQ210" i="13" s="1"/>
  <c r="J211" i="12"/>
  <c r="R211" i="12" l="1"/>
  <c r="F211" i="13" s="1"/>
  <c r="P211" i="13" s="1"/>
  <c r="P211" i="12"/>
  <c r="S211" i="12" s="1"/>
  <c r="AG211" i="13" s="1"/>
  <c r="AQ211" i="13" s="1"/>
  <c r="J212" i="12"/>
  <c r="R212" i="12" l="1"/>
  <c r="F212" i="13" s="1"/>
  <c r="P212" i="13" s="1"/>
  <c r="P212" i="12"/>
  <c r="S212" i="12" s="1"/>
  <c r="AG212" i="13" s="1"/>
  <c r="AQ212" i="13" s="1"/>
  <c r="J213" i="12"/>
  <c r="J214" i="12" l="1"/>
  <c r="P213" i="12"/>
  <c r="S213" i="12" s="1"/>
  <c r="AG213" i="13" s="1"/>
  <c r="AQ213" i="13" s="1"/>
  <c r="R213" i="12"/>
  <c r="F213" i="13" s="1"/>
  <c r="P213" i="13" s="1"/>
  <c r="R214" i="12" l="1"/>
  <c r="F214" i="13" s="1"/>
  <c r="P214" i="13" s="1"/>
  <c r="P214" i="12"/>
  <c r="S214" i="12" s="1"/>
  <c r="AG214" i="13" s="1"/>
  <c r="AQ214" i="13" s="1"/>
  <c r="J215" i="12"/>
  <c r="J216" i="12" l="1"/>
  <c r="R215" i="12"/>
  <c r="F215" i="13" s="1"/>
  <c r="P215" i="13" s="1"/>
  <c r="P215" i="12"/>
  <c r="S215" i="12" s="1"/>
  <c r="AG215" i="13" s="1"/>
  <c r="AQ215" i="13" s="1"/>
  <c r="J217" i="12" l="1"/>
  <c r="R216" i="12"/>
  <c r="F216" i="13" s="1"/>
  <c r="P216" i="12"/>
  <c r="S216" i="12" s="1"/>
  <c r="S220" i="13" l="1"/>
  <c r="S219" i="13"/>
  <c r="P216" i="13"/>
  <c r="S218" i="13"/>
  <c r="S27" i="13" s="1"/>
  <c r="S217" i="13"/>
  <c r="S11" i="13" s="1"/>
  <c r="AD11" i="13" s="1"/>
  <c r="AE11" i="13" s="1"/>
  <c r="AG216" i="13"/>
  <c r="P217" i="12"/>
  <c r="S217" i="12" s="1"/>
  <c r="AG217" i="13" s="1"/>
  <c r="R217" i="12"/>
  <c r="F217" i="13" s="1"/>
  <c r="J218" i="12"/>
  <c r="AD27" i="13" l="1"/>
  <c r="AQ216" i="13"/>
  <c r="AT220" i="13"/>
  <c r="AT219" i="13"/>
  <c r="AQ217" i="13"/>
  <c r="AC11" i="13"/>
  <c r="AC27" i="13"/>
  <c r="AT218" i="13"/>
  <c r="AT27" i="13" s="1"/>
  <c r="AT217" i="13"/>
  <c r="AT11" i="13" s="1"/>
  <c r="P217" i="13"/>
  <c r="J219" i="12"/>
  <c r="R218" i="12"/>
  <c r="F218" i="13" s="1"/>
  <c r="P218" i="13" s="1"/>
  <c r="P218" i="12"/>
  <c r="S218" i="12" s="1"/>
  <c r="BD11" i="13" l="1"/>
  <c r="BE11" i="13"/>
  <c r="BF11" i="13" s="1"/>
  <c r="BD27" i="13"/>
  <c r="BE27" i="13"/>
  <c r="AG218" i="13"/>
  <c r="J220" i="12"/>
  <c r="P219" i="12"/>
  <c r="S219" i="12" s="1"/>
  <c r="AG219" i="13" s="1"/>
  <c r="AQ219" i="13" s="1"/>
  <c r="R219" i="12"/>
  <c r="F219" i="13" s="1"/>
  <c r="AQ218" i="13" l="1"/>
  <c r="P219" i="13"/>
  <c r="P220" i="12"/>
  <c r="S220" i="12" s="1"/>
  <c r="AG220" i="13" s="1"/>
  <c r="AQ220" i="13" s="1"/>
  <c r="R220" i="12"/>
  <c r="F220" i="13" s="1"/>
  <c r="P220" i="13" s="1"/>
  <c r="J221" i="12"/>
  <c r="R221" i="12" l="1"/>
  <c r="F221" i="13" s="1"/>
  <c r="P221" i="12"/>
  <c r="S221" i="12" s="1"/>
  <c r="J222" i="12"/>
  <c r="P221" i="13" l="1"/>
  <c r="AG221" i="13"/>
  <c r="R222" i="12"/>
  <c r="F222" i="13" s="1"/>
  <c r="P222" i="13" s="1"/>
  <c r="P222" i="12"/>
  <c r="S222" i="12" s="1"/>
  <c r="AG222" i="13" s="1"/>
  <c r="AQ222" i="13" s="1"/>
  <c r="J223" i="12"/>
  <c r="AQ221" i="13" l="1"/>
  <c r="J224" i="12"/>
  <c r="P223" i="12"/>
  <c r="S223" i="12" s="1"/>
  <c r="AG223" i="13" s="1"/>
  <c r="AQ223" i="13" s="1"/>
  <c r="R223" i="12"/>
  <c r="F223" i="13" s="1"/>
  <c r="P223" i="13" s="1"/>
  <c r="P224" i="12" l="1"/>
  <c r="S224" i="12" s="1"/>
  <c r="R224" i="12"/>
  <c r="F224" i="13" s="1"/>
  <c r="P224" i="13" s="1"/>
  <c r="J225" i="12"/>
  <c r="AG224" i="13" l="1"/>
  <c r="R225" i="12"/>
  <c r="F225" i="13" s="1"/>
  <c r="P225" i="13" s="1"/>
  <c r="P225" i="12"/>
  <c r="S225" i="12" s="1"/>
  <c r="AG225" i="13" s="1"/>
  <c r="AQ225" i="13" s="1"/>
  <c r="J226" i="12"/>
  <c r="AQ224" i="13" l="1"/>
  <c r="J227" i="12"/>
  <c r="R226" i="12"/>
  <c r="F226" i="13" s="1"/>
  <c r="P226" i="13" s="1"/>
  <c r="P226" i="12"/>
  <c r="S226" i="12" s="1"/>
  <c r="AG226" i="13" s="1"/>
  <c r="AQ226" i="13" s="1"/>
  <c r="J228" i="12" l="1"/>
  <c r="P227" i="12"/>
  <c r="S227" i="12" s="1"/>
  <c r="AG227" i="13" s="1"/>
  <c r="AQ227" i="13" s="1"/>
  <c r="R227" i="12"/>
  <c r="F227" i="13" s="1"/>
  <c r="P227" i="13" s="1"/>
  <c r="J229" i="12" l="1"/>
  <c r="P228" i="12"/>
  <c r="S228" i="12" s="1"/>
  <c r="AG228" i="13" s="1"/>
  <c r="AQ228" i="13" s="1"/>
  <c r="R228" i="12"/>
  <c r="F228" i="13" s="1"/>
  <c r="P228" i="13" s="1"/>
  <c r="R229" i="12" l="1"/>
  <c r="F229" i="13" s="1"/>
  <c r="P229" i="13" s="1"/>
  <c r="P229" i="12"/>
  <c r="S229" i="12" s="1"/>
  <c r="AG229" i="13" s="1"/>
  <c r="AQ229" i="13" s="1"/>
  <c r="J230" i="12"/>
  <c r="R230" i="12" l="1"/>
  <c r="F230" i="13" s="1"/>
  <c r="P230" i="13" s="1"/>
  <c r="P230" i="12"/>
  <c r="S230" i="12" s="1"/>
  <c r="AG230" i="13" s="1"/>
  <c r="AQ230" i="13" s="1"/>
  <c r="J231" i="12"/>
  <c r="P231" i="12" l="1"/>
  <c r="S231" i="12" s="1"/>
  <c r="AG231" i="13" s="1"/>
  <c r="AQ231" i="13" s="1"/>
  <c r="R231" i="12"/>
  <c r="F231" i="13" s="1"/>
  <c r="P231" i="13" s="1"/>
  <c r="J232" i="12"/>
  <c r="P232" i="12" l="1"/>
  <c r="S232" i="12" s="1"/>
  <c r="AG232" i="13" s="1"/>
  <c r="AQ232" i="13" s="1"/>
  <c r="R232" i="12"/>
  <c r="F232" i="13" s="1"/>
  <c r="P232" i="13" s="1"/>
  <c r="J233" i="12"/>
  <c r="R233" i="12" l="1"/>
  <c r="F233" i="13" s="1"/>
  <c r="P233" i="13" s="1"/>
  <c r="P233" i="12"/>
  <c r="S233" i="12" s="1"/>
  <c r="AG233" i="13" s="1"/>
  <c r="AQ233" i="13" s="1"/>
  <c r="J234" i="12"/>
  <c r="J235" i="12" l="1"/>
  <c r="R234" i="12"/>
  <c r="F234" i="13" s="1"/>
  <c r="P234" i="13" s="1"/>
  <c r="P234" i="12"/>
  <c r="S234" i="12" s="1"/>
  <c r="AG234" i="13" s="1"/>
  <c r="AQ234" i="13" s="1"/>
  <c r="J236" i="12" l="1"/>
  <c r="P235" i="12"/>
  <c r="S235" i="12" s="1"/>
  <c r="AG235" i="13" s="1"/>
  <c r="AQ235" i="13" s="1"/>
  <c r="R235" i="12"/>
  <c r="F235" i="13" s="1"/>
  <c r="P235" i="13" s="1"/>
  <c r="P236" i="12" l="1"/>
  <c r="S236" i="12" s="1"/>
  <c r="AG236" i="13" s="1"/>
  <c r="AQ236" i="13" s="1"/>
  <c r="R236" i="12"/>
  <c r="F236" i="13" s="1"/>
  <c r="P236" i="13" s="1"/>
  <c r="J237" i="12"/>
  <c r="R237" i="12" l="1"/>
  <c r="F237" i="13" s="1"/>
  <c r="P237" i="13" s="1"/>
  <c r="P237" i="12"/>
  <c r="S237" i="12" s="1"/>
  <c r="AG237" i="13" s="1"/>
  <c r="AQ237" i="13" s="1"/>
  <c r="J238" i="12"/>
  <c r="J239" i="12" l="1"/>
  <c r="R238" i="12"/>
  <c r="F238" i="13" s="1"/>
  <c r="P238" i="13" s="1"/>
  <c r="P238" i="12"/>
  <c r="S238" i="12" s="1"/>
  <c r="AG238" i="13" s="1"/>
  <c r="AQ238" i="13" s="1"/>
  <c r="J240" i="12" l="1"/>
  <c r="P239" i="12"/>
  <c r="S239" i="12" s="1"/>
  <c r="AG239" i="13" s="1"/>
  <c r="AQ239" i="13" s="1"/>
  <c r="R239" i="12"/>
  <c r="F239" i="13" s="1"/>
  <c r="P239" i="13" s="1"/>
  <c r="P240" i="12" l="1"/>
  <c r="S240" i="12" s="1"/>
  <c r="AG240" i="13" s="1"/>
  <c r="AQ240" i="13" s="1"/>
  <c r="R240" i="12"/>
  <c r="F240" i="13" s="1"/>
  <c r="P240" i="13" s="1"/>
  <c r="J241" i="12"/>
  <c r="R241" i="12" l="1"/>
  <c r="F241" i="13" s="1"/>
  <c r="P241" i="13" s="1"/>
  <c r="P241" i="12"/>
  <c r="S241" i="12" s="1"/>
  <c r="AG241" i="13" s="1"/>
  <c r="AQ241" i="13" s="1"/>
  <c r="J242" i="12"/>
  <c r="J243" i="12" l="1"/>
  <c r="R242" i="12"/>
  <c r="F242" i="13" s="1"/>
  <c r="P242" i="13" s="1"/>
  <c r="P242" i="12"/>
  <c r="S242" i="12" s="1"/>
  <c r="AG242" i="13" s="1"/>
  <c r="AQ242" i="13" s="1"/>
  <c r="J244" i="12" l="1"/>
  <c r="P243" i="12"/>
  <c r="S243" i="12" s="1"/>
  <c r="AG243" i="13" s="1"/>
  <c r="AQ243" i="13" s="1"/>
  <c r="R243" i="12"/>
  <c r="F243" i="13" s="1"/>
  <c r="P243" i="13" s="1"/>
  <c r="J245" i="12" l="1"/>
  <c r="P244" i="12"/>
  <c r="S244" i="12" s="1"/>
  <c r="AG244" i="13" s="1"/>
  <c r="AQ244" i="13" s="1"/>
  <c r="R244" i="12"/>
  <c r="F244" i="13" s="1"/>
  <c r="P244" i="13" s="1"/>
  <c r="J246" i="12" l="1"/>
  <c r="R245" i="12"/>
  <c r="F245" i="13" s="1"/>
  <c r="P245" i="13" s="1"/>
  <c r="P245" i="12"/>
  <c r="S245" i="12" s="1"/>
  <c r="AG245" i="13" s="1"/>
  <c r="AQ245" i="13" s="1"/>
  <c r="J247" i="12" l="1"/>
  <c r="R246" i="12"/>
  <c r="F246" i="13" s="1"/>
  <c r="P246" i="13" s="1"/>
  <c r="P246" i="12"/>
  <c r="S246" i="12" s="1"/>
  <c r="AG246" i="13" s="1"/>
  <c r="AQ246" i="13" s="1"/>
  <c r="J248" i="12" l="1"/>
  <c r="P247" i="12"/>
  <c r="S247" i="12" s="1"/>
  <c r="R247" i="12"/>
  <c r="F247" i="13" s="1"/>
  <c r="S251" i="13" l="1"/>
  <c r="S250" i="13"/>
  <c r="P247" i="13"/>
  <c r="S249" i="13"/>
  <c r="S28" i="13" s="1"/>
  <c r="AD28" i="13" s="1"/>
  <c r="S248" i="13"/>
  <c r="S12" i="13" s="1"/>
  <c r="AD12" i="13" s="1"/>
  <c r="AE12" i="13" s="1"/>
  <c r="AG247" i="13"/>
  <c r="P248" i="12"/>
  <c r="S248" i="12" s="1"/>
  <c r="AG248" i="13" s="1"/>
  <c r="AQ248" i="13" s="1"/>
  <c r="R248" i="12"/>
  <c r="F248" i="13" s="1"/>
  <c r="P248" i="13" s="1"/>
  <c r="J249" i="12"/>
  <c r="AQ247" i="13" l="1"/>
  <c r="AT251" i="13"/>
  <c r="AT250" i="13"/>
  <c r="AC12" i="13"/>
  <c r="AC28" i="13"/>
  <c r="AT249" i="13"/>
  <c r="AT28" i="13" s="1"/>
  <c r="AT248" i="13"/>
  <c r="AT12" i="13" s="1"/>
  <c r="R249" i="12"/>
  <c r="F249" i="13" s="1"/>
  <c r="P249" i="12"/>
  <c r="S249" i="12" s="1"/>
  <c r="J250" i="12"/>
  <c r="P249" i="13" l="1"/>
  <c r="BD12" i="13"/>
  <c r="BE12" i="13"/>
  <c r="BF12" i="13" s="1"/>
  <c r="BD28" i="13"/>
  <c r="BE28" i="13"/>
  <c r="AG249" i="13"/>
  <c r="J251" i="12"/>
  <c r="R250" i="12"/>
  <c r="F250" i="13" s="1"/>
  <c r="P250" i="13" s="1"/>
  <c r="P250" i="12"/>
  <c r="S250" i="12" s="1"/>
  <c r="AG250" i="13" s="1"/>
  <c r="AQ250" i="13" s="1"/>
  <c r="AQ249" i="13" l="1"/>
  <c r="P251" i="12"/>
  <c r="S251" i="12" s="1"/>
  <c r="R251" i="12"/>
  <c r="F251" i="13" s="1"/>
  <c r="J252" i="12"/>
  <c r="P251" i="13" l="1"/>
  <c r="AG251" i="13"/>
  <c r="R252" i="12"/>
  <c r="F252" i="13" s="1"/>
  <c r="P252" i="12"/>
  <c r="S252" i="12" s="1"/>
  <c r="AG252" i="13" s="1"/>
  <c r="AQ252" i="13" s="1"/>
  <c r="J253" i="12"/>
  <c r="AQ251" i="13" l="1"/>
  <c r="P252" i="13"/>
  <c r="R253" i="12"/>
  <c r="F253" i="13" s="1"/>
  <c r="P253" i="13" s="1"/>
  <c r="P253" i="12"/>
  <c r="S253" i="12" s="1"/>
  <c r="AG253" i="13" s="1"/>
  <c r="AQ253" i="13" s="1"/>
  <c r="J254" i="12"/>
  <c r="J255" i="12" l="1"/>
  <c r="R254" i="12"/>
  <c r="F254" i="13" s="1"/>
  <c r="P254" i="13" s="1"/>
  <c r="P254" i="12"/>
  <c r="S254" i="12" s="1"/>
  <c r="AG254" i="13" s="1"/>
  <c r="AQ254" i="13" s="1"/>
  <c r="P255" i="12" l="1"/>
  <c r="S255" i="12" s="1"/>
  <c r="AG255" i="13" s="1"/>
  <c r="AQ255" i="13" s="1"/>
  <c r="R255" i="12"/>
  <c r="F255" i="13" s="1"/>
  <c r="P255" i="13" s="1"/>
  <c r="J256" i="12"/>
  <c r="R256" i="12" l="1"/>
  <c r="F256" i="13" s="1"/>
  <c r="P256" i="13" s="1"/>
  <c r="P256" i="12"/>
  <c r="S256" i="12" s="1"/>
  <c r="AG256" i="13" s="1"/>
  <c r="AQ256" i="13" s="1"/>
  <c r="J257" i="12"/>
  <c r="R257" i="12" l="1"/>
  <c r="F257" i="13" s="1"/>
  <c r="P257" i="13" s="1"/>
  <c r="P257" i="12"/>
  <c r="S257" i="12" s="1"/>
  <c r="AG257" i="13" s="1"/>
  <c r="AQ257" i="13" s="1"/>
  <c r="J258" i="12"/>
  <c r="R258" i="12" l="1"/>
  <c r="F258" i="13" s="1"/>
  <c r="P258" i="13" s="1"/>
  <c r="P258" i="12"/>
  <c r="S258" i="12" s="1"/>
  <c r="AG258" i="13" s="1"/>
  <c r="AQ258" i="13" s="1"/>
  <c r="J259" i="12"/>
  <c r="J260" i="12" l="1"/>
  <c r="P259" i="12"/>
  <c r="S259" i="12" s="1"/>
  <c r="AG259" i="13" s="1"/>
  <c r="AQ259" i="13" s="1"/>
  <c r="R259" i="12"/>
  <c r="F259" i="13" s="1"/>
  <c r="P259" i="13" s="1"/>
  <c r="J261" i="12" l="1"/>
  <c r="R260" i="12"/>
  <c r="F260" i="13" s="1"/>
  <c r="P260" i="13" s="1"/>
  <c r="P260" i="12"/>
  <c r="S260" i="12" s="1"/>
  <c r="AG260" i="13" s="1"/>
  <c r="AQ260" i="13" s="1"/>
  <c r="R261" i="12" l="1"/>
  <c r="F261" i="13" s="1"/>
  <c r="P261" i="13" s="1"/>
  <c r="P261" i="12"/>
  <c r="S261" i="12" s="1"/>
  <c r="AG261" i="13" s="1"/>
  <c r="AQ261" i="13" s="1"/>
  <c r="J262" i="12"/>
  <c r="J263" i="12" l="1"/>
  <c r="R262" i="12"/>
  <c r="F262" i="13" s="1"/>
  <c r="P262" i="13" s="1"/>
  <c r="P262" i="12"/>
  <c r="S262" i="12" s="1"/>
  <c r="AG262" i="13" s="1"/>
  <c r="AQ262" i="13" s="1"/>
  <c r="P263" i="12" l="1"/>
  <c r="S263" i="12" s="1"/>
  <c r="AG263" i="13" s="1"/>
  <c r="AQ263" i="13" s="1"/>
  <c r="R263" i="12"/>
  <c r="F263" i="13" s="1"/>
  <c r="P263" i="13" s="1"/>
  <c r="J264" i="12"/>
  <c r="R264" i="12" l="1"/>
  <c r="F264" i="13" s="1"/>
  <c r="P264" i="13" s="1"/>
  <c r="P264" i="12"/>
  <c r="S264" i="12" s="1"/>
  <c r="AG264" i="13" s="1"/>
  <c r="AQ264" i="13" s="1"/>
  <c r="J265" i="12"/>
  <c r="J266" i="12" l="1"/>
  <c r="R265" i="12"/>
  <c r="F265" i="13" s="1"/>
  <c r="P265" i="13" s="1"/>
  <c r="P265" i="12"/>
  <c r="S265" i="12" s="1"/>
  <c r="AG265" i="13" s="1"/>
  <c r="AQ265" i="13" s="1"/>
  <c r="J267" i="12" l="1"/>
  <c r="R266" i="12"/>
  <c r="F266" i="13" s="1"/>
  <c r="P266" i="13" s="1"/>
  <c r="P266" i="12"/>
  <c r="S266" i="12" s="1"/>
  <c r="AG266" i="13" s="1"/>
  <c r="AQ266" i="13" s="1"/>
  <c r="P267" i="12" l="1"/>
  <c r="S267" i="12" s="1"/>
  <c r="AG267" i="13" s="1"/>
  <c r="AQ267" i="13" s="1"/>
  <c r="R267" i="12"/>
  <c r="F267" i="13" s="1"/>
  <c r="P267" i="13" s="1"/>
  <c r="J268" i="12"/>
  <c r="J269" i="12" l="1"/>
  <c r="R268" i="12"/>
  <c r="F268" i="13" s="1"/>
  <c r="P268" i="13" s="1"/>
  <c r="P268" i="12"/>
  <c r="S268" i="12" s="1"/>
  <c r="AG268" i="13" s="1"/>
  <c r="AQ268" i="13" s="1"/>
  <c r="P269" i="12" l="1"/>
  <c r="S269" i="12" s="1"/>
  <c r="AG269" i="13" s="1"/>
  <c r="AQ269" i="13" s="1"/>
  <c r="R269" i="12"/>
  <c r="F269" i="13" s="1"/>
  <c r="P269" i="13" s="1"/>
  <c r="J270" i="12"/>
  <c r="R270" i="12" l="1"/>
  <c r="F270" i="13" s="1"/>
  <c r="P270" i="13" s="1"/>
  <c r="P270" i="12"/>
  <c r="S270" i="12" s="1"/>
  <c r="AG270" i="13" s="1"/>
  <c r="AQ270" i="13" s="1"/>
  <c r="J271" i="12"/>
  <c r="J272" i="12" l="1"/>
  <c r="R271" i="12"/>
  <c r="F271" i="13" s="1"/>
  <c r="P271" i="13" s="1"/>
  <c r="P271" i="12"/>
  <c r="S271" i="12" s="1"/>
  <c r="AG271" i="13" s="1"/>
  <c r="AQ271" i="13" s="1"/>
  <c r="J273" i="12" l="1"/>
  <c r="P272" i="12"/>
  <c r="S272" i="12" s="1"/>
  <c r="AG272" i="13" s="1"/>
  <c r="AQ272" i="13" s="1"/>
  <c r="R272" i="12"/>
  <c r="F272" i="13" s="1"/>
  <c r="P272" i="13" s="1"/>
  <c r="P273" i="12" l="1"/>
  <c r="S273" i="12" s="1"/>
  <c r="AG273" i="13" s="1"/>
  <c r="AQ273" i="13" s="1"/>
  <c r="R273" i="12"/>
  <c r="F273" i="13" s="1"/>
  <c r="P273" i="13" s="1"/>
  <c r="J274" i="12"/>
  <c r="R274" i="12" l="1"/>
  <c r="F274" i="13" s="1"/>
  <c r="P274" i="13" s="1"/>
  <c r="P274" i="12"/>
  <c r="S274" i="12" s="1"/>
  <c r="AG274" i="13" s="1"/>
  <c r="AQ274" i="13" s="1"/>
  <c r="J275" i="12"/>
  <c r="J276" i="12" l="1"/>
  <c r="R275" i="12"/>
  <c r="F275" i="13" s="1"/>
  <c r="P275" i="13" s="1"/>
  <c r="P275" i="12"/>
  <c r="S275" i="12" s="1"/>
  <c r="AG275" i="13" s="1"/>
  <c r="AQ275" i="13" s="1"/>
  <c r="J277" i="12" l="1"/>
  <c r="P276" i="12"/>
  <c r="S276" i="12" s="1"/>
  <c r="AG276" i="13" s="1"/>
  <c r="AQ276" i="13" s="1"/>
  <c r="R276" i="12"/>
  <c r="F276" i="13" s="1"/>
  <c r="P276" i="13" s="1"/>
  <c r="P277" i="12" l="1"/>
  <c r="S277" i="12" s="1"/>
  <c r="R277" i="12"/>
  <c r="F277" i="13" s="1"/>
  <c r="J278" i="12"/>
  <c r="S281" i="13" l="1"/>
  <c r="S280" i="13"/>
  <c r="P277" i="13"/>
  <c r="S279" i="13"/>
  <c r="S29" i="13" s="1"/>
  <c r="AD29" i="13" s="1"/>
  <c r="S278" i="13"/>
  <c r="S13" i="13" s="1"/>
  <c r="AD13" i="13" s="1"/>
  <c r="AE13" i="13" s="1"/>
  <c r="AG277" i="13"/>
  <c r="R278" i="12"/>
  <c r="F278" i="13" s="1"/>
  <c r="P278" i="12"/>
  <c r="S278" i="12" s="1"/>
  <c r="AG278" i="13" s="1"/>
  <c r="J279" i="12"/>
  <c r="AQ278" i="13" l="1"/>
  <c r="AQ277" i="13"/>
  <c r="AT280" i="13"/>
  <c r="AT281" i="13"/>
  <c r="AC13" i="13"/>
  <c r="AC29" i="13"/>
  <c r="AT279" i="13"/>
  <c r="AT29" i="13" s="1"/>
  <c r="AT278" i="13"/>
  <c r="AT13" i="13" s="1"/>
  <c r="P278" i="13"/>
  <c r="J280" i="12"/>
  <c r="R279" i="12"/>
  <c r="F279" i="13" s="1"/>
  <c r="P279" i="13" s="1"/>
  <c r="P279" i="12"/>
  <c r="S279" i="12" s="1"/>
  <c r="BD29" i="13" l="1"/>
  <c r="BE29" i="13"/>
  <c r="BD13" i="13"/>
  <c r="BE13" i="13"/>
  <c r="BF13" i="13" s="1"/>
  <c r="AG279" i="13"/>
  <c r="P280" i="12"/>
  <c r="S280" i="12" s="1"/>
  <c r="AG280" i="13" s="1"/>
  <c r="AQ280" i="13" s="1"/>
  <c r="R280" i="12"/>
  <c r="F280" i="13" s="1"/>
  <c r="J281" i="12"/>
  <c r="P280" i="13" l="1"/>
  <c r="AQ279" i="13"/>
  <c r="R281" i="12"/>
  <c r="F281" i="13" s="1"/>
  <c r="P281" i="12"/>
  <c r="S281" i="12" s="1"/>
  <c r="J282" i="12"/>
  <c r="P281" i="13" l="1"/>
  <c r="AG281" i="13"/>
  <c r="J283" i="12"/>
  <c r="R282" i="12"/>
  <c r="F282" i="13" s="1"/>
  <c r="P282" i="13" s="1"/>
  <c r="P282" i="12"/>
  <c r="S282" i="12" s="1"/>
  <c r="AG282" i="13" s="1"/>
  <c r="AQ282" i="13" s="1"/>
  <c r="AQ281" i="13" l="1"/>
  <c r="P283" i="12"/>
  <c r="S283" i="12" s="1"/>
  <c r="R283" i="12"/>
  <c r="F283" i="13" s="1"/>
  <c r="P283" i="13" s="1"/>
  <c r="J284" i="12"/>
  <c r="AG283" i="13" l="1"/>
  <c r="P284" i="12"/>
  <c r="S284" i="12" s="1"/>
  <c r="AG284" i="13" s="1"/>
  <c r="AQ284" i="13" s="1"/>
  <c r="R284" i="12"/>
  <c r="F284" i="13" s="1"/>
  <c r="J285" i="12"/>
  <c r="AQ283" i="13" l="1"/>
  <c r="P284" i="13"/>
  <c r="R285" i="12"/>
  <c r="F285" i="13" s="1"/>
  <c r="P285" i="13" s="1"/>
  <c r="P285" i="12"/>
  <c r="S285" i="12" s="1"/>
  <c r="J286" i="12"/>
  <c r="AG285" i="13" l="1"/>
  <c r="J287" i="12"/>
  <c r="R286" i="12"/>
  <c r="F286" i="13" s="1"/>
  <c r="P286" i="13" s="1"/>
  <c r="P286" i="12"/>
  <c r="S286" i="12" s="1"/>
  <c r="AG286" i="13" s="1"/>
  <c r="AQ286" i="13" s="1"/>
  <c r="AQ285" i="13" l="1"/>
  <c r="J288" i="12"/>
  <c r="P287" i="12"/>
  <c r="S287" i="12" s="1"/>
  <c r="R287" i="12"/>
  <c r="F287" i="13" s="1"/>
  <c r="P287" i="13" s="1"/>
  <c r="AG287" i="13" l="1"/>
  <c r="AQ287" i="13" s="1"/>
  <c r="P288" i="12"/>
  <c r="S288" i="12" s="1"/>
  <c r="AG288" i="13" s="1"/>
  <c r="AQ288" i="13" s="1"/>
  <c r="R288" i="12"/>
  <c r="F288" i="13" s="1"/>
  <c r="P288" i="13" s="1"/>
  <c r="J289" i="12"/>
  <c r="R289" i="12" l="1"/>
  <c r="F289" i="13" s="1"/>
  <c r="P289" i="13" s="1"/>
  <c r="P289" i="12"/>
  <c r="S289" i="12" s="1"/>
  <c r="AG289" i="13" s="1"/>
  <c r="AQ289" i="13" s="1"/>
  <c r="J290" i="12"/>
  <c r="J291" i="12" l="1"/>
  <c r="R290" i="12"/>
  <c r="F290" i="13" s="1"/>
  <c r="P290" i="13" s="1"/>
  <c r="P290" i="12"/>
  <c r="S290" i="12" s="1"/>
  <c r="AG290" i="13" s="1"/>
  <c r="AQ290" i="13" s="1"/>
  <c r="J292" i="12" l="1"/>
  <c r="P291" i="12"/>
  <c r="S291" i="12" s="1"/>
  <c r="AG291" i="13" s="1"/>
  <c r="AQ291" i="13" s="1"/>
  <c r="R291" i="12"/>
  <c r="F291" i="13" s="1"/>
  <c r="P291" i="13" s="1"/>
  <c r="P292" i="12" l="1"/>
  <c r="S292" i="12" s="1"/>
  <c r="AG292" i="13" s="1"/>
  <c r="AQ292" i="13" s="1"/>
  <c r="R292" i="12"/>
  <c r="F292" i="13" s="1"/>
  <c r="P292" i="13" s="1"/>
  <c r="J293" i="12"/>
  <c r="R293" i="12" l="1"/>
  <c r="F293" i="13" s="1"/>
  <c r="P293" i="13" s="1"/>
  <c r="P293" i="12"/>
  <c r="S293" i="12" s="1"/>
  <c r="AG293" i="13" s="1"/>
  <c r="AQ293" i="13" s="1"/>
  <c r="J294" i="12"/>
  <c r="R294" i="12" l="1"/>
  <c r="F294" i="13" s="1"/>
  <c r="P294" i="13" s="1"/>
  <c r="P294" i="12"/>
  <c r="S294" i="12" s="1"/>
  <c r="AG294" i="13" s="1"/>
  <c r="AQ294" i="13" s="1"/>
  <c r="J295" i="12"/>
  <c r="J296" i="12" l="1"/>
  <c r="P295" i="12"/>
  <c r="S295" i="12" s="1"/>
  <c r="AG295" i="13" s="1"/>
  <c r="AQ295" i="13" s="1"/>
  <c r="R295" i="12"/>
  <c r="F295" i="13" s="1"/>
  <c r="P295" i="13" s="1"/>
  <c r="P296" i="12" l="1"/>
  <c r="S296" i="12" s="1"/>
  <c r="AG296" i="13" s="1"/>
  <c r="AQ296" i="13" s="1"/>
  <c r="R296" i="12"/>
  <c r="F296" i="13" s="1"/>
  <c r="P296" i="13" s="1"/>
  <c r="J297" i="12"/>
  <c r="J298" i="12" l="1"/>
  <c r="R297" i="12"/>
  <c r="F297" i="13" s="1"/>
  <c r="P297" i="13" s="1"/>
  <c r="P297" i="12"/>
  <c r="S297" i="12" s="1"/>
  <c r="AG297" i="13" s="1"/>
  <c r="AQ297" i="13" s="1"/>
  <c r="J299" i="12" l="1"/>
  <c r="R298" i="12"/>
  <c r="F298" i="13" s="1"/>
  <c r="P298" i="13" s="1"/>
  <c r="P298" i="12"/>
  <c r="S298" i="12" s="1"/>
  <c r="AG298" i="13" s="1"/>
  <c r="AQ298" i="13" s="1"/>
  <c r="J300" i="12" l="1"/>
  <c r="P299" i="12"/>
  <c r="S299" i="12" s="1"/>
  <c r="AG299" i="13" s="1"/>
  <c r="AQ299" i="13" s="1"/>
  <c r="R299" i="12"/>
  <c r="F299" i="13" s="1"/>
  <c r="P299" i="13" s="1"/>
  <c r="P300" i="12" l="1"/>
  <c r="S300" i="12" s="1"/>
  <c r="AG300" i="13" s="1"/>
  <c r="AQ300" i="13" s="1"/>
  <c r="R300" i="12"/>
  <c r="F300" i="13" s="1"/>
  <c r="P300" i="13" s="1"/>
  <c r="J301" i="12"/>
  <c r="J302" i="12" l="1"/>
  <c r="R301" i="12"/>
  <c r="F301" i="13" s="1"/>
  <c r="P301" i="13" s="1"/>
  <c r="P301" i="12"/>
  <c r="S301" i="12" s="1"/>
  <c r="AG301" i="13" s="1"/>
  <c r="AQ301" i="13" s="1"/>
  <c r="J303" i="12" l="1"/>
  <c r="R302" i="12"/>
  <c r="F302" i="13" s="1"/>
  <c r="P302" i="13" s="1"/>
  <c r="P302" i="12"/>
  <c r="S302" i="12" s="1"/>
  <c r="AG302" i="13" s="1"/>
  <c r="AQ302" i="13" s="1"/>
  <c r="J304" i="12" l="1"/>
  <c r="P303" i="12"/>
  <c r="S303" i="12" s="1"/>
  <c r="AG303" i="13" s="1"/>
  <c r="AQ303" i="13" s="1"/>
  <c r="R303" i="12"/>
  <c r="F303" i="13" s="1"/>
  <c r="P303" i="13" s="1"/>
  <c r="P304" i="12" l="1"/>
  <c r="S304" i="12" s="1"/>
  <c r="AG304" i="13" s="1"/>
  <c r="AQ304" i="13" s="1"/>
  <c r="R304" i="12"/>
  <c r="F304" i="13" s="1"/>
  <c r="P304" i="13" s="1"/>
  <c r="J305" i="12"/>
  <c r="J306" i="12" l="1"/>
  <c r="R305" i="12"/>
  <c r="F305" i="13" s="1"/>
  <c r="P305" i="13" s="1"/>
  <c r="P305" i="12"/>
  <c r="S305" i="12" s="1"/>
  <c r="AG305" i="13" s="1"/>
  <c r="AQ305" i="13" s="1"/>
  <c r="J307" i="12" l="1"/>
  <c r="R306" i="12"/>
  <c r="F306" i="13" s="1"/>
  <c r="P306" i="13" s="1"/>
  <c r="P306" i="12"/>
  <c r="S306" i="12" s="1"/>
  <c r="AG306" i="13" s="1"/>
  <c r="AQ306" i="13" s="1"/>
  <c r="J308" i="12" l="1"/>
  <c r="P307" i="12"/>
  <c r="S307" i="12" s="1"/>
  <c r="AG307" i="13" s="1"/>
  <c r="AQ307" i="13" s="1"/>
  <c r="R307" i="12"/>
  <c r="F307" i="13" s="1"/>
  <c r="P307" i="13" s="1"/>
  <c r="P308" i="12" l="1"/>
  <c r="S308" i="12" s="1"/>
  <c r="R308" i="12"/>
  <c r="F308" i="13" s="1"/>
  <c r="J309" i="12"/>
  <c r="S312" i="13" l="1"/>
  <c r="S311" i="13"/>
  <c r="P308" i="13"/>
  <c r="S310" i="13"/>
  <c r="S30" i="13" s="1"/>
  <c r="AD30" i="13" s="1"/>
  <c r="S309" i="13"/>
  <c r="S14" i="13" s="1"/>
  <c r="AD14" i="13" s="1"/>
  <c r="AE14" i="13" s="1"/>
  <c r="AG308" i="13"/>
  <c r="R309" i="12"/>
  <c r="F309" i="13" s="1"/>
  <c r="P309" i="13" s="1"/>
  <c r="P309" i="12"/>
  <c r="S309" i="12" s="1"/>
  <c r="AG309" i="13" s="1"/>
  <c r="AQ309" i="13" s="1"/>
  <c r="J310" i="12"/>
  <c r="AQ308" i="13" l="1"/>
  <c r="AT312" i="13"/>
  <c r="AT311" i="13"/>
  <c r="AC14" i="13"/>
  <c r="AC30" i="13"/>
  <c r="AT310" i="13"/>
  <c r="AT30" i="13" s="1"/>
  <c r="AT309" i="13"/>
  <c r="AT14" i="13" s="1"/>
  <c r="J311" i="12"/>
  <c r="R310" i="12"/>
  <c r="F310" i="13" s="1"/>
  <c r="P310" i="13" s="1"/>
  <c r="P310" i="12"/>
  <c r="S310" i="12" s="1"/>
  <c r="BD14" i="13" l="1"/>
  <c r="BE14" i="13"/>
  <c r="BF14" i="13" s="1"/>
  <c r="BD30" i="13"/>
  <c r="BE30" i="13"/>
  <c r="AG310" i="13"/>
  <c r="P311" i="12"/>
  <c r="S311" i="12" s="1"/>
  <c r="AG311" i="13" s="1"/>
  <c r="AQ311" i="13" s="1"/>
  <c r="R311" i="12"/>
  <c r="F311" i="13" s="1"/>
  <c r="P311" i="13" s="1"/>
  <c r="J312" i="12"/>
  <c r="AQ310" i="13" l="1"/>
  <c r="J313" i="12"/>
  <c r="R312" i="12"/>
  <c r="F312" i="13" s="1"/>
  <c r="P312" i="12"/>
  <c r="S312" i="12" s="1"/>
  <c r="P312" i="13" l="1"/>
  <c r="AG312" i="13"/>
  <c r="R313" i="12"/>
  <c r="F313" i="13" s="1"/>
  <c r="P313" i="12"/>
  <c r="S313" i="12" s="1"/>
  <c r="AG313" i="13" s="1"/>
  <c r="AQ313" i="13" s="1"/>
  <c r="J314" i="12"/>
  <c r="AQ312" i="13" l="1"/>
  <c r="P313" i="13"/>
  <c r="P314" i="12"/>
  <c r="S314" i="12" s="1"/>
  <c r="R314" i="12"/>
  <c r="F314" i="13" s="1"/>
  <c r="P314" i="13" s="1"/>
  <c r="J315" i="12"/>
  <c r="AG314" i="13" l="1"/>
  <c r="R315" i="12"/>
  <c r="F315" i="13" s="1"/>
  <c r="P315" i="13" s="1"/>
  <c r="P315" i="12"/>
  <c r="S315" i="12" s="1"/>
  <c r="AG315" i="13" s="1"/>
  <c r="AQ315" i="13" s="1"/>
  <c r="J316" i="12"/>
  <c r="AQ314" i="13" l="1"/>
  <c r="R316" i="12"/>
  <c r="F316" i="13" s="1"/>
  <c r="P316" i="13" s="1"/>
  <c r="P316" i="12"/>
  <c r="S316" i="12" s="1"/>
  <c r="J317" i="12"/>
  <c r="AG316" i="13" l="1"/>
  <c r="J318" i="12"/>
  <c r="R317" i="12"/>
  <c r="F317" i="13" s="1"/>
  <c r="P317" i="13" s="1"/>
  <c r="P317" i="12"/>
  <c r="S317" i="12" s="1"/>
  <c r="AG317" i="13" s="1"/>
  <c r="AQ317" i="13" s="1"/>
  <c r="AQ316" i="13" l="1"/>
  <c r="P318" i="12"/>
  <c r="S318" i="12" s="1"/>
  <c r="R318" i="12"/>
  <c r="F318" i="13" s="1"/>
  <c r="P318" i="13" s="1"/>
  <c r="J319" i="12"/>
  <c r="AG318" i="13" l="1"/>
  <c r="AQ318" i="13" s="1"/>
  <c r="R319" i="12"/>
  <c r="F319" i="13" s="1"/>
  <c r="P319" i="13" s="1"/>
  <c r="P319" i="12"/>
  <c r="S319" i="12" s="1"/>
  <c r="AG319" i="13" s="1"/>
  <c r="AQ319" i="13" s="1"/>
  <c r="J320" i="12"/>
  <c r="J321" i="12" l="1"/>
  <c r="R320" i="12"/>
  <c r="F320" i="13" s="1"/>
  <c r="P320" i="13" s="1"/>
  <c r="P320" i="12"/>
  <c r="S320" i="12" s="1"/>
  <c r="AG320" i="13" s="1"/>
  <c r="AQ320" i="13" s="1"/>
  <c r="J322" i="12" l="1"/>
  <c r="R321" i="12"/>
  <c r="F321" i="13" s="1"/>
  <c r="P321" i="13" s="1"/>
  <c r="P321" i="12"/>
  <c r="S321" i="12" s="1"/>
  <c r="AG321" i="13" s="1"/>
  <c r="AQ321" i="13" s="1"/>
  <c r="P322" i="12" l="1"/>
  <c r="S322" i="12" s="1"/>
  <c r="AG322" i="13" s="1"/>
  <c r="AQ322" i="13" s="1"/>
  <c r="R322" i="12"/>
  <c r="F322" i="13" s="1"/>
  <c r="P322" i="13" s="1"/>
  <c r="J323" i="12"/>
  <c r="R323" i="12" l="1"/>
  <c r="F323" i="13" s="1"/>
  <c r="P323" i="13" s="1"/>
  <c r="P323" i="12"/>
  <c r="S323" i="12" s="1"/>
  <c r="AG323" i="13" s="1"/>
  <c r="AQ323" i="13" s="1"/>
  <c r="J324" i="12"/>
  <c r="R324" i="12" l="1"/>
  <c r="F324" i="13" s="1"/>
  <c r="P324" i="13" s="1"/>
  <c r="P324" i="12"/>
  <c r="S324" i="12" s="1"/>
  <c r="AG324" i="13" s="1"/>
  <c r="AQ324" i="13" s="1"/>
  <c r="J325" i="12"/>
  <c r="J326" i="12" l="1"/>
  <c r="R325" i="12"/>
  <c r="F325" i="13" s="1"/>
  <c r="P325" i="13" s="1"/>
  <c r="P325" i="12"/>
  <c r="S325" i="12" s="1"/>
  <c r="AG325" i="13" s="1"/>
  <c r="AQ325" i="13" s="1"/>
  <c r="P326" i="12" l="1"/>
  <c r="S326" i="12" s="1"/>
  <c r="AG326" i="13" s="1"/>
  <c r="AQ326" i="13" s="1"/>
  <c r="R326" i="12"/>
  <c r="F326" i="13" s="1"/>
  <c r="P326" i="13" s="1"/>
  <c r="J327" i="12"/>
  <c r="J328" i="12" l="1"/>
  <c r="R327" i="12"/>
  <c r="F327" i="13" s="1"/>
  <c r="P327" i="13" s="1"/>
  <c r="P327" i="12"/>
  <c r="S327" i="12" s="1"/>
  <c r="AG327" i="13" s="1"/>
  <c r="AQ327" i="13" s="1"/>
  <c r="R328" i="12" l="1"/>
  <c r="F328" i="13" s="1"/>
  <c r="P328" i="13" s="1"/>
  <c r="P328" i="12"/>
  <c r="S328" i="12" s="1"/>
  <c r="AG328" i="13" s="1"/>
  <c r="AQ328" i="13" s="1"/>
  <c r="J329" i="12"/>
  <c r="J330" i="12" l="1"/>
  <c r="R329" i="12"/>
  <c r="F329" i="13" s="1"/>
  <c r="P329" i="13" s="1"/>
  <c r="P329" i="12"/>
  <c r="S329" i="12" s="1"/>
  <c r="AG329" i="13" s="1"/>
  <c r="AQ329" i="13" s="1"/>
  <c r="P330" i="12" l="1"/>
  <c r="S330" i="12" s="1"/>
  <c r="AG330" i="13" s="1"/>
  <c r="AQ330" i="13" s="1"/>
  <c r="R330" i="12"/>
  <c r="F330" i="13" s="1"/>
  <c r="P330" i="13" s="1"/>
  <c r="J331" i="12"/>
  <c r="R331" i="12" l="1"/>
  <c r="F331" i="13" s="1"/>
  <c r="P331" i="13" s="1"/>
  <c r="P331" i="12"/>
  <c r="S331" i="12" s="1"/>
  <c r="AG331" i="13" s="1"/>
  <c r="AQ331" i="13" s="1"/>
  <c r="J332" i="12"/>
  <c r="J333" i="12" l="1"/>
  <c r="R332" i="12"/>
  <c r="F332" i="13" s="1"/>
  <c r="P332" i="13" s="1"/>
  <c r="P332" i="12"/>
  <c r="S332" i="12" s="1"/>
  <c r="AG332" i="13" s="1"/>
  <c r="AQ332" i="13" s="1"/>
  <c r="J334" i="12" l="1"/>
  <c r="R333" i="12"/>
  <c r="F333" i="13" s="1"/>
  <c r="P333" i="13" s="1"/>
  <c r="P333" i="12"/>
  <c r="S333" i="12" s="1"/>
  <c r="AG333" i="13" s="1"/>
  <c r="AQ333" i="13" s="1"/>
  <c r="P334" i="12" l="1"/>
  <c r="S334" i="12" s="1"/>
  <c r="AG334" i="13" s="1"/>
  <c r="AQ334" i="13" s="1"/>
  <c r="R334" i="12"/>
  <c r="F334" i="13" s="1"/>
  <c r="P334" i="13" s="1"/>
  <c r="J335" i="12"/>
  <c r="R335" i="12" l="1"/>
  <c r="F335" i="13" s="1"/>
  <c r="P335" i="13" s="1"/>
  <c r="P335" i="12"/>
  <c r="S335" i="12" s="1"/>
  <c r="AG335" i="13" s="1"/>
  <c r="AQ335" i="13" s="1"/>
  <c r="J336" i="12"/>
  <c r="R336" i="12" l="1"/>
  <c r="F336" i="13" s="1"/>
  <c r="P336" i="13" s="1"/>
  <c r="P336" i="12"/>
  <c r="S336" i="12" s="1"/>
  <c r="AG336" i="13" s="1"/>
  <c r="AQ336" i="13" s="1"/>
  <c r="J337" i="12"/>
  <c r="J338" i="12" l="1"/>
  <c r="P337" i="12"/>
  <c r="S337" i="12" s="1"/>
  <c r="AG337" i="13" s="1"/>
  <c r="AQ337" i="13" s="1"/>
  <c r="R337" i="12"/>
  <c r="F337" i="13" s="1"/>
  <c r="P337" i="13" s="1"/>
  <c r="R338" i="12" l="1"/>
  <c r="F338" i="13" s="1"/>
  <c r="P338" i="12"/>
  <c r="S338" i="12" s="1"/>
  <c r="J339" i="12"/>
  <c r="S341" i="13" l="1"/>
  <c r="S342" i="13"/>
  <c r="P338" i="13"/>
  <c r="S340" i="13"/>
  <c r="S31" i="13" s="1"/>
  <c r="AD31" i="13" s="1"/>
  <c r="S339" i="13"/>
  <c r="S15" i="13" s="1"/>
  <c r="AD15" i="13" s="1"/>
  <c r="AE15" i="13" s="1"/>
  <c r="AG338" i="13"/>
  <c r="R339" i="12"/>
  <c r="F339" i="13" s="1"/>
  <c r="P339" i="12"/>
  <c r="S339" i="12" s="1"/>
  <c r="AG339" i="13" s="1"/>
  <c r="J340" i="12"/>
  <c r="AQ339" i="13" l="1"/>
  <c r="AQ338" i="13"/>
  <c r="AT340" i="13"/>
  <c r="AT341" i="13"/>
  <c r="AC15" i="13"/>
  <c r="AC31" i="13"/>
  <c r="AT339" i="13"/>
  <c r="AT31" i="13" s="1"/>
  <c r="AT338" i="13"/>
  <c r="AT15" i="13" s="1"/>
  <c r="P339" i="13"/>
  <c r="P340" i="12"/>
  <c r="S340" i="12" s="1"/>
  <c r="R340" i="12"/>
  <c r="F340" i="13" s="1"/>
  <c r="P340" i="13" s="1"/>
  <c r="J341" i="12"/>
  <c r="BD15" i="13" l="1"/>
  <c r="BE15" i="13"/>
  <c r="BF15" i="13" s="1"/>
  <c r="BD31" i="13"/>
  <c r="BE31" i="13"/>
  <c r="AG340" i="13"/>
  <c r="R341" i="12"/>
  <c r="F341" i="13" s="1"/>
  <c r="P341" i="12"/>
  <c r="S341" i="12" s="1"/>
  <c r="AG341" i="13" s="1"/>
  <c r="AQ341" i="13" s="1"/>
  <c r="J342" i="12"/>
  <c r="AQ340" i="13" l="1"/>
  <c r="P341" i="13"/>
  <c r="R342" i="12"/>
  <c r="F342" i="13" s="1"/>
  <c r="P342" i="13" s="1"/>
  <c r="P342" i="12"/>
  <c r="S342" i="12" s="1"/>
  <c r="AG342" i="13" s="1"/>
  <c r="AQ342" i="13" s="1"/>
  <c r="J343" i="12"/>
  <c r="R343" i="12" l="1"/>
  <c r="F343" i="13" s="1"/>
  <c r="P343" i="12"/>
  <c r="S343" i="12" s="1"/>
  <c r="AG343" i="13" s="1"/>
  <c r="AQ343" i="13" s="1"/>
  <c r="J344" i="12"/>
  <c r="P343" i="13" l="1"/>
  <c r="P344" i="12"/>
  <c r="S344" i="12" s="1"/>
  <c r="AG344" i="13" s="1"/>
  <c r="R344" i="12"/>
  <c r="F344" i="13" s="1"/>
  <c r="J345" i="12"/>
  <c r="AQ344" i="13" l="1"/>
  <c r="P344" i="13"/>
  <c r="R345" i="12"/>
  <c r="F345" i="13" s="1"/>
  <c r="P345" i="13" s="1"/>
  <c r="P345" i="12"/>
  <c r="S345" i="12" s="1"/>
  <c r="J346" i="12"/>
  <c r="AG345" i="13" l="1"/>
  <c r="R346" i="12"/>
  <c r="F346" i="13" s="1"/>
  <c r="P346" i="13" s="1"/>
  <c r="P346" i="12"/>
  <c r="S346" i="12" s="1"/>
  <c r="AG346" i="13" s="1"/>
  <c r="AQ346" i="13" s="1"/>
  <c r="J347" i="12"/>
  <c r="AQ345" i="13" l="1"/>
  <c r="J348" i="12"/>
  <c r="R347" i="12"/>
  <c r="F347" i="13" s="1"/>
  <c r="P347" i="13" s="1"/>
  <c r="P347" i="12"/>
  <c r="S347" i="12" s="1"/>
  <c r="AG347" i="13" s="1"/>
  <c r="AQ347" i="13" s="1"/>
  <c r="P348" i="12" l="1"/>
  <c r="S348" i="12" s="1"/>
  <c r="AG348" i="13" s="1"/>
  <c r="AQ348" i="13" s="1"/>
  <c r="R348" i="12"/>
  <c r="F348" i="13" s="1"/>
  <c r="P348" i="13" s="1"/>
  <c r="J349" i="12"/>
  <c r="R349" i="12" l="1"/>
  <c r="F349" i="13" s="1"/>
  <c r="P349" i="13" s="1"/>
  <c r="P349" i="12"/>
  <c r="S349" i="12" s="1"/>
  <c r="AG349" i="13" s="1"/>
  <c r="AQ349" i="13" s="1"/>
  <c r="J350" i="12"/>
  <c r="R350" i="12" l="1"/>
  <c r="F350" i="13" s="1"/>
  <c r="P350" i="13" s="1"/>
  <c r="P350" i="12"/>
  <c r="S350" i="12" s="1"/>
  <c r="AG350" i="13" s="1"/>
  <c r="AQ350" i="13" s="1"/>
  <c r="J351" i="12"/>
  <c r="R351" i="12" l="1"/>
  <c r="F351" i="13" s="1"/>
  <c r="P351" i="13" s="1"/>
  <c r="P351" i="12"/>
  <c r="S351" i="12" s="1"/>
  <c r="AG351" i="13" s="1"/>
  <c r="AQ351" i="13" s="1"/>
  <c r="J352" i="12"/>
  <c r="P352" i="12" l="1"/>
  <c r="S352" i="12" s="1"/>
  <c r="AG352" i="13" s="1"/>
  <c r="AQ352" i="13" s="1"/>
  <c r="R352" i="12"/>
  <c r="F352" i="13" s="1"/>
  <c r="P352" i="13" s="1"/>
  <c r="J353" i="12"/>
  <c r="R353" i="12" l="1"/>
  <c r="F353" i="13" s="1"/>
  <c r="P353" i="13" s="1"/>
  <c r="P353" i="12"/>
  <c r="S353" i="12" s="1"/>
  <c r="AG353" i="13" s="1"/>
  <c r="AQ353" i="13" s="1"/>
  <c r="J354" i="12"/>
  <c r="R354" i="12" l="1"/>
  <c r="F354" i="13" s="1"/>
  <c r="P354" i="13" s="1"/>
  <c r="P354" i="12"/>
  <c r="S354" i="12" s="1"/>
  <c r="AG354" i="13" s="1"/>
  <c r="AQ354" i="13" s="1"/>
  <c r="J355" i="12"/>
  <c r="J356" i="12" l="1"/>
  <c r="R355" i="12"/>
  <c r="F355" i="13" s="1"/>
  <c r="P355" i="13" s="1"/>
  <c r="P355" i="12"/>
  <c r="S355" i="12" s="1"/>
  <c r="AG355" i="13" s="1"/>
  <c r="AQ355" i="13" s="1"/>
  <c r="P356" i="12" l="1"/>
  <c r="S356" i="12" s="1"/>
  <c r="AG356" i="13" s="1"/>
  <c r="AQ356" i="13" s="1"/>
  <c r="R356" i="12"/>
  <c r="F356" i="13" s="1"/>
  <c r="P356" i="13" s="1"/>
  <c r="J357" i="12"/>
  <c r="R357" i="12" l="1"/>
  <c r="F357" i="13" s="1"/>
  <c r="P357" i="13" s="1"/>
  <c r="P357" i="12"/>
  <c r="S357" i="12" s="1"/>
  <c r="AG357" i="13" s="1"/>
  <c r="AQ357" i="13" s="1"/>
  <c r="J358" i="12"/>
  <c r="R358" i="12" l="1"/>
  <c r="F358" i="13" s="1"/>
  <c r="P358" i="13" s="1"/>
  <c r="P358" i="12"/>
  <c r="S358" i="12" s="1"/>
  <c r="AG358" i="13" s="1"/>
  <c r="AQ358" i="13" s="1"/>
  <c r="J359" i="12"/>
  <c r="J360" i="12" l="1"/>
  <c r="R359" i="12"/>
  <c r="F359" i="13" s="1"/>
  <c r="P359" i="13" s="1"/>
  <c r="P359" i="12"/>
  <c r="S359" i="12" s="1"/>
  <c r="AG359" i="13" s="1"/>
  <c r="AQ359" i="13" s="1"/>
  <c r="P360" i="12" l="1"/>
  <c r="S360" i="12" s="1"/>
  <c r="AG360" i="13" s="1"/>
  <c r="AQ360" i="13" s="1"/>
  <c r="R360" i="12"/>
  <c r="F360" i="13" s="1"/>
  <c r="P360" i="13" s="1"/>
  <c r="J361" i="12"/>
  <c r="R361" i="12" l="1"/>
  <c r="F361" i="13" s="1"/>
  <c r="P361" i="13" s="1"/>
  <c r="P361" i="12"/>
  <c r="S361" i="12" s="1"/>
  <c r="AG361" i="13" s="1"/>
  <c r="AQ361" i="13" s="1"/>
  <c r="J362" i="12"/>
  <c r="R362" i="12" l="1"/>
  <c r="F362" i="13" s="1"/>
  <c r="P362" i="13" s="1"/>
  <c r="P362" i="12"/>
  <c r="S362" i="12" s="1"/>
  <c r="AG362" i="13" s="1"/>
  <c r="AQ362" i="13" s="1"/>
  <c r="J363" i="12"/>
  <c r="J364" i="12" l="1"/>
  <c r="R363" i="12"/>
  <c r="F363" i="13" s="1"/>
  <c r="P363" i="13" s="1"/>
  <c r="P363" i="12"/>
  <c r="S363" i="12" s="1"/>
  <c r="AG363" i="13" s="1"/>
  <c r="AQ363" i="13" s="1"/>
  <c r="P364" i="12" l="1"/>
  <c r="S364" i="12" s="1"/>
  <c r="AG364" i="13" s="1"/>
  <c r="AQ364" i="13" s="1"/>
  <c r="R364" i="12"/>
  <c r="F364" i="13" s="1"/>
  <c r="P364" i="13" s="1"/>
  <c r="J365" i="12"/>
  <c r="J366" i="12" l="1"/>
  <c r="R365" i="12"/>
  <c r="F365" i="13" s="1"/>
  <c r="P365" i="13" s="1"/>
  <c r="P365" i="12"/>
  <c r="S365" i="12" s="1"/>
  <c r="AG365" i="13" s="1"/>
  <c r="AQ365" i="13" s="1"/>
  <c r="R366" i="12" l="1"/>
  <c r="F366" i="13" s="1"/>
  <c r="P366" i="13" s="1"/>
  <c r="P366" i="12"/>
  <c r="S366" i="12" s="1"/>
  <c r="AG366" i="13" s="1"/>
  <c r="AQ366" i="13" s="1"/>
  <c r="J367" i="12"/>
  <c r="J368" i="12" l="1"/>
  <c r="J369" i="12" s="1"/>
  <c r="R367" i="12"/>
  <c r="F367" i="13" s="1"/>
  <c r="P367" i="13" s="1"/>
  <c r="P367" i="12"/>
  <c r="S367" i="12" s="1"/>
  <c r="AG367" i="13" s="1"/>
  <c r="AQ367" i="13" s="1"/>
  <c r="P368" i="12" l="1"/>
  <c r="S368" i="12" s="1"/>
  <c r="AG368" i="13" s="1"/>
  <c r="AQ368" i="13" s="1"/>
  <c r="R368" i="12"/>
  <c r="F368" i="13" s="1"/>
  <c r="P368" i="13" s="1"/>
  <c r="R369" i="12"/>
  <c r="R371" i="12" s="1"/>
  <c r="P369" i="12"/>
  <c r="S369" i="12" s="1"/>
  <c r="S371" i="12" s="1"/>
  <c r="AG369" i="13" l="1"/>
  <c r="F369" i="13"/>
  <c r="F371" i="13" s="1"/>
  <c r="S373" i="13" l="1"/>
  <c r="S372" i="13"/>
  <c r="AQ369" i="13"/>
  <c r="AT373" i="13"/>
  <c r="AT372" i="13"/>
  <c r="P369" i="13"/>
  <c r="P371" i="13" s="1"/>
  <c r="S371" i="13"/>
  <c r="S32" i="13" s="1"/>
  <c r="S370" i="13"/>
  <c r="AT371" i="13"/>
  <c r="AT32" i="13" s="1"/>
  <c r="AT34" i="13" s="1"/>
  <c r="BD34" i="13" s="1"/>
  <c r="AT370" i="13"/>
  <c r="AT16" i="13" s="1"/>
  <c r="AD32" i="13" l="1"/>
  <c r="S34" i="13"/>
  <c r="AC34" i="13" s="1"/>
  <c r="BD16" i="13"/>
  <c r="BD17" i="13" s="1"/>
  <c r="BE16" i="13"/>
  <c r="BF16" i="13" s="1"/>
  <c r="AT17" i="13"/>
  <c r="BD32" i="13"/>
  <c r="BD33" i="13" s="1"/>
  <c r="BE32" i="13"/>
  <c r="AT33" i="13"/>
  <c r="AC32" i="13"/>
  <c r="AC33" i="13" s="1"/>
  <c r="S33" i="13"/>
  <c r="S16" i="13"/>
  <c r="AD16" i="13" s="1"/>
  <c r="AE16" i="13" s="1"/>
  <c r="T36" i="13"/>
  <c r="T5" i="13" s="1"/>
  <c r="AD5" i="13" s="1"/>
  <c r="AE5" i="13" s="1"/>
  <c r="AC16" i="13" l="1"/>
  <c r="S17" i="13"/>
  <c r="AC5" i="13"/>
  <c r="AC17" i="13" s="1"/>
  <c r="T17" i="13"/>
</calcChain>
</file>

<file path=xl/sharedStrings.xml><?xml version="1.0" encoding="utf-8"?>
<sst xmlns="http://schemas.openxmlformats.org/spreadsheetml/2006/main" count="673" uniqueCount="68">
  <si>
    <t>Tmax</t>
  </si>
  <si>
    <t>Tmin</t>
  </si>
  <si>
    <r>
      <t>°</t>
    </r>
    <r>
      <rPr>
        <b/>
        <i/>
        <sz val="11"/>
        <rFont val="Arial Tur"/>
        <charset val="162"/>
      </rPr>
      <t>C</t>
    </r>
  </si>
  <si>
    <t>year</t>
  </si>
  <si>
    <t>month</t>
  </si>
  <si>
    <t>day</t>
  </si>
  <si>
    <t>#</t>
  </si>
  <si>
    <t>Ra</t>
  </si>
  <si>
    <t>ETo-HS</t>
  </si>
  <si>
    <t>DOY</t>
  </si>
  <si>
    <t>dr</t>
  </si>
  <si>
    <t>δ</t>
  </si>
  <si>
    <t>X</t>
  </si>
  <si>
    <t>Gsc</t>
  </si>
  <si>
    <t>ωs (eq. 25)</t>
  </si>
  <si>
    <t>(0.409*sin(2*3.14/365*DOY-1.39))</t>
  </si>
  <si>
    <t>(sin(0.35)*sin(0.409*sin(2*3.14/365*DOY-1.39)))</t>
  </si>
  <si>
    <t>(cos(0.35)*cos(0.409*sin(2*3.14/365*DOY-1.39))</t>
  </si>
  <si>
    <t>-</t>
  </si>
  <si>
    <t>(1+0.033*cos(2*3.14/365*DOY))</t>
  </si>
  <si>
    <r>
      <t>sin(</t>
    </r>
    <r>
      <rPr>
        <b/>
        <sz val="11"/>
        <color indexed="8"/>
        <rFont val="Arial Tur"/>
        <charset val="162"/>
      </rPr>
      <t>φ)</t>
    </r>
  </si>
  <si>
    <r>
      <t>cos(</t>
    </r>
    <r>
      <rPr>
        <b/>
        <sz val="11"/>
        <color indexed="8"/>
        <rFont val="Arial Tur"/>
        <charset val="162"/>
      </rPr>
      <t>φ)</t>
    </r>
  </si>
  <si>
    <r>
      <t>tan(</t>
    </r>
    <r>
      <rPr>
        <b/>
        <sz val="11"/>
        <color indexed="8"/>
        <rFont val="Times New Roman"/>
        <family val="1"/>
        <charset val="162"/>
      </rPr>
      <t>δ)</t>
    </r>
  </si>
  <si>
    <r>
      <t>sin(</t>
    </r>
    <r>
      <rPr>
        <b/>
        <sz val="11"/>
        <color indexed="8"/>
        <rFont val="Times New Roman"/>
        <family val="1"/>
        <charset val="162"/>
      </rPr>
      <t>δ)</t>
    </r>
  </si>
  <si>
    <r>
      <t>cos(</t>
    </r>
    <r>
      <rPr>
        <b/>
        <sz val="11"/>
        <color indexed="8"/>
        <rFont val="Times New Roman"/>
        <family val="1"/>
        <charset val="162"/>
      </rPr>
      <t>δ)</t>
    </r>
  </si>
  <si>
    <r>
      <t xml:space="preserve">sin </t>
    </r>
    <r>
      <rPr>
        <b/>
        <sz val="11"/>
        <color indexed="8"/>
        <rFont val="Arial Tur"/>
        <charset val="162"/>
      </rPr>
      <t>ω</t>
    </r>
    <r>
      <rPr>
        <b/>
        <sz val="11"/>
        <color indexed="8"/>
        <rFont val="Calibri"/>
        <family val="2"/>
      </rPr>
      <t>s</t>
    </r>
  </si>
  <si>
    <r>
      <t xml:space="preserve">sin </t>
    </r>
    <r>
      <rPr>
        <b/>
        <sz val="11"/>
        <color indexed="8"/>
        <rFont val="Arial Tur"/>
        <charset val="162"/>
      </rPr>
      <t xml:space="preserve">φ*sin </t>
    </r>
    <r>
      <rPr>
        <b/>
        <sz val="11"/>
        <color indexed="8"/>
        <rFont val="Times New Roman"/>
        <family val="1"/>
        <charset val="162"/>
      </rPr>
      <t>δ</t>
    </r>
  </si>
  <si>
    <r>
      <t xml:space="preserve">cos </t>
    </r>
    <r>
      <rPr>
        <b/>
        <sz val="11"/>
        <color indexed="8"/>
        <rFont val="Arial Tur"/>
        <charset val="162"/>
      </rPr>
      <t>φ</t>
    </r>
    <r>
      <rPr>
        <b/>
        <sz val="11"/>
        <color indexed="8"/>
        <rFont val="Calibri"/>
        <family val="2"/>
      </rPr>
      <t xml:space="preserve">*cos </t>
    </r>
    <r>
      <rPr>
        <b/>
        <sz val="11"/>
        <color indexed="8"/>
        <rFont val="Times New Roman"/>
        <family val="1"/>
        <charset val="162"/>
      </rPr>
      <t>δ</t>
    </r>
  </si>
  <si>
    <t>(acos{(-1*tan(-0.35)*tan(0.409*sin(2*3.14/365*DOY-1.39))))</t>
  </si>
  <si>
    <r>
      <t>tan(</t>
    </r>
    <r>
      <rPr>
        <b/>
        <sz val="11"/>
        <color indexed="8"/>
        <rFont val="Arial Tur"/>
        <charset val="162"/>
      </rPr>
      <t>φ)</t>
    </r>
  </si>
  <si>
    <t>φ (-)</t>
  </si>
  <si>
    <r>
      <t>MJ m</t>
    </r>
    <r>
      <rPr>
        <b/>
        <i/>
        <vertAlign val="superscript"/>
        <sz val="11"/>
        <rFont val="Arial Narrow"/>
        <family val="2"/>
        <charset val="162"/>
      </rPr>
      <t>-2</t>
    </r>
    <r>
      <rPr>
        <b/>
        <i/>
        <sz val="11"/>
        <rFont val="Arial Narrow"/>
        <family val="2"/>
      </rPr>
      <t xml:space="preserve"> day</t>
    </r>
    <r>
      <rPr>
        <b/>
        <i/>
        <vertAlign val="superscript"/>
        <sz val="11"/>
        <rFont val="Arial Narrow"/>
        <family val="2"/>
        <charset val="162"/>
      </rPr>
      <t>-1</t>
    </r>
    <r>
      <rPr>
        <b/>
        <i/>
        <sz val="11"/>
        <rFont val="Arial Narrow"/>
        <family val="2"/>
      </rPr>
      <t>*(0.408 mm day</t>
    </r>
    <r>
      <rPr>
        <b/>
        <i/>
        <vertAlign val="superscript"/>
        <sz val="11"/>
        <rFont val="Arial Narrow"/>
        <family val="2"/>
        <charset val="162"/>
      </rPr>
      <t>-1</t>
    </r>
    <r>
      <rPr>
        <b/>
        <i/>
        <sz val="11"/>
        <rFont val="Arial Narrow"/>
        <family val="2"/>
      </rPr>
      <t>)</t>
    </r>
  </si>
  <si>
    <t>%</t>
  </si>
  <si>
    <r>
      <t>Rs=0.16(T</t>
    </r>
    <r>
      <rPr>
        <b/>
        <i/>
        <vertAlign val="subscript"/>
        <sz val="11"/>
        <rFont val="Arial Tur"/>
        <charset val="162"/>
      </rPr>
      <t>max</t>
    </r>
    <r>
      <rPr>
        <b/>
        <i/>
        <sz val="11"/>
        <rFont val="Arial Tur"/>
        <family val="2"/>
        <charset val="162"/>
      </rPr>
      <t>-T</t>
    </r>
    <r>
      <rPr>
        <b/>
        <i/>
        <vertAlign val="subscript"/>
        <sz val="11"/>
        <rFont val="Arial Tur"/>
        <charset val="162"/>
      </rPr>
      <t>min</t>
    </r>
    <r>
      <rPr>
        <b/>
        <i/>
        <sz val="11"/>
        <rFont val="Arial Tur"/>
        <family val="2"/>
        <charset val="162"/>
      </rPr>
      <t>)^0.5*Ra</t>
    </r>
  </si>
  <si>
    <t>ETo-TURC (Ousman Couly (2016)</t>
  </si>
  <si>
    <t>Rs</t>
  </si>
  <si>
    <t>(Cal/cm2*min)</t>
  </si>
  <si>
    <t>(MJ/m2*Day)</t>
  </si>
  <si>
    <t>1</t>
  </si>
  <si>
    <t>ETo-Turc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</si>
  <si>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</si>
  <si>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</si>
  <si>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</si>
  <si>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</si>
  <si>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</si>
  <si>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</si>
  <si>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</si>
  <si>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</si>
  <si>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</si>
  <si>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</si>
  <si>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</si>
  <si>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</si>
  <si>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KİLİS</t>
  </si>
  <si>
    <t>Rs=from meteorological station</t>
  </si>
  <si>
    <t>Std. Error</t>
  </si>
  <si>
    <t>Monthly average</t>
  </si>
  <si>
    <t>Std. error</t>
  </si>
  <si>
    <t>Monthly total</t>
  </si>
  <si>
    <t>Ave</t>
  </si>
  <si>
    <t>Total</t>
  </si>
  <si>
    <t>Std. Dev.</t>
  </si>
  <si>
    <t>TOTAL</t>
  </si>
  <si>
    <t>AVE.</t>
  </si>
  <si>
    <r>
      <t>T</t>
    </r>
    <r>
      <rPr>
        <b/>
        <vertAlign val="subscript"/>
        <sz val="12"/>
        <color indexed="8"/>
        <rFont val="Calibri"/>
        <family val="2"/>
        <charset val="162"/>
      </rPr>
      <t>mean</t>
    </r>
  </si>
  <si>
    <r>
      <t>RH</t>
    </r>
    <r>
      <rPr>
        <b/>
        <vertAlign val="subscript"/>
        <sz val="12"/>
        <color indexed="8"/>
        <rFont val="Calibri"/>
        <family val="2"/>
        <charset val="162"/>
      </rPr>
      <t>mean</t>
    </r>
  </si>
  <si>
    <t>ETo-PM</t>
  </si>
  <si>
    <t>ETo-TURC</t>
  </si>
  <si>
    <t>KİLİS PROVİNCE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</si>
</sst>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31">
    <font>
      <sz val="11"/>
      <color theme="1"/>
      <name val="Calibri"/>
      <family val="2"/>
      <scheme val="minor"/>
    </font>
    <font>
      <b/>
      <i/>
      <sz val="11"/>
      <name val="Arial Tur"/>
      <charset val="162"/>
    </font>
    <font>
      <b/>
      <i/>
      <sz val="11"/>
      <name val="Arial Narrow"/>
      <family val="2"/>
    </font>
    <font>
      <b/>
      <i/>
      <sz val="11"/>
      <name val="Arial Tur"/>
      <family val="2"/>
      <charset val="162"/>
    </font>
    <font>
      <b/>
      <sz val="12"/>
      <color indexed="8"/>
      <name val="Calibri"/>
      <family val="2"/>
      <charset val="162"/>
    </font>
    <font>
      <b/>
      <sz val="11"/>
      <name val="Arial Tur"/>
      <charset val="162"/>
    </font>
    <font>
      <sz val="10"/>
      <name val="Arial Tur"/>
      <charset val="162"/>
    </font>
    <font>
      <b/>
      <sz val="11"/>
      <color indexed="10"/>
      <name val="Calibri"/>
      <family val="2"/>
      <charset val="162"/>
    </font>
    <font>
      <sz val="11"/>
      <color indexed="10"/>
      <name val="Calibri"/>
      <family val="2"/>
    </font>
    <font>
      <b/>
      <sz val="14"/>
      <color indexed="10"/>
      <name val="Calibri"/>
      <family val="2"/>
      <charset val="162"/>
    </font>
    <font>
      <b/>
      <sz val="11"/>
      <color indexed="8"/>
      <name val="Times New Roman"/>
      <family val="1"/>
      <charset val="162"/>
    </font>
    <font>
      <b/>
      <sz val="11"/>
      <color indexed="8"/>
      <name val="Calibri"/>
      <family val="2"/>
    </font>
    <font>
      <b/>
      <sz val="11"/>
      <color indexed="8"/>
      <name val="Arial Tur"/>
      <charset val="162"/>
    </font>
    <font>
      <b/>
      <i/>
      <vertAlign val="superscript"/>
      <sz val="11"/>
      <name val="Arial Narrow"/>
      <family val="2"/>
      <charset val="162"/>
    </font>
    <font>
      <b/>
      <sz val="11"/>
      <color indexed="8"/>
      <name val="Calibri"/>
      <family val="2"/>
      <charset val="162"/>
    </font>
    <font>
      <b/>
      <vertAlign val="subscript"/>
      <sz val="12"/>
      <color indexed="8"/>
      <name val="Calibri"/>
      <family val="2"/>
      <charset val="162"/>
    </font>
    <font>
      <b/>
      <i/>
      <vertAlign val="subscript"/>
      <sz val="11"/>
      <name val="Arial Tur"/>
      <charset val="162"/>
    </font>
    <font>
      <b/>
      <sz val="11"/>
      <color theme="1"/>
      <name val="Calibri"/>
      <family val="2"/>
      <charset val="162"/>
      <scheme val="minor"/>
    </font>
    <font>
      <b/>
      <sz val="12"/>
      <color rgb="FFFF0000"/>
      <name val="Calibri"/>
      <family val="2"/>
      <charset val="162"/>
      <scheme val="minor"/>
    </font>
    <font>
      <b/>
      <i/>
      <sz val="11"/>
      <color rgb="FFFF0000"/>
      <name val="Arial Tur"/>
      <family val="2"/>
      <charset val="162"/>
    </font>
    <font>
      <b/>
      <sz val="11"/>
      <color rgb="FFFF0000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b/>
      <sz val="12"/>
      <color rgb="FFFF0000"/>
      <name val="Calibri"/>
      <family val="2"/>
      <charset val="162"/>
    </font>
    <font>
      <b/>
      <sz val="11"/>
      <name val="Arial Narrow"/>
      <family val="2"/>
    </font>
    <font>
      <sz val="10"/>
      <name val="Arial"/>
      <family val="2"/>
      <charset val="162"/>
    </font>
    <font>
      <b/>
      <sz val="11"/>
      <color rgb="FF0070C0"/>
      <name val="Calibri"/>
      <family val="2"/>
      <charset val="162"/>
      <scheme val="minor"/>
    </font>
    <font>
      <sz val="10"/>
      <color rgb="FF000000"/>
      <name val="SansSerif"/>
      <family val="2"/>
    </font>
  </fonts>
  <fills count="22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87F79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6" fillId="0" borderId="0"/>
    <xf numFmtId="0" fontId="6" fillId="0" borderId="0"/>
    <xf numFmtId="0" fontId="28" fillId="0" borderId="0"/>
  </cellStyleXfs>
  <cellXfs count="176"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165" fontId="0" fillId="0" borderId="0" xfId="0" applyNumberFormat="1"/>
    <xf numFmtId="2" fontId="0" fillId="0" borderId="0" xfId="0" applyNumberFormat="1"/>
    <xf numFmtId="164" fontId="0" fillId="2" borderId="0" xfId="0" applyNumberFormat="1" applyFill="1" applyAlignment="1">
      <alignment horizontal="center"/>
    </xf>
    <xf numFmtId="0" fontId="9" fillId="0" borderId="0" xfId="0" applyFont="1"/>
    <xf numFmtId="2" fontId="9" fillId="0" borderId="0" xfId="0" applyNumberFormat="1" applyFont="1"/>
    <xf numFmtId="0" fontId="0" fillId="0" borderId="0" xfId="0" applyAlignment="1"/>
    <xf numFmtId="0" fontId="0" fillId="0" borderId="2" xfId="0" applyBorder="1"/>
    <xf numFmtId="164" fontId="7" fillId="0" borderId="2" xfId="0" applyNumberFormat="1" applyFont="1" applyBorder="1" applyAlignment="1">
      <alignment horizontal="center"/>
    </xf>
    <xf numFmtId="165" fontId="0" fillId="0" borderId="2" xfId="0" applyNumberFormat="1" applyBorder="1"/>
    <xf numFmtId="165" fontId="8" fillId="0" borderId="2" xfId="0" applyNumberFormat="1" applyFont="1" applyBorder="1"/>
    <xf numFmtId="2" fontId="0" fillId="0" borderId="2" xfId="0" applyNumberFormat="1" applyBorder="1" applyAlignment="1">
      <alignment horizontal="right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164" fontId="9" fillId="0" borderId="0" xfId="0" applyNumberFormat="1" applyFont="1"/>
    <xf numFmtId="0" fontId="0" fillId="0" borderId="0" xfId="0" applyFill="1" applyBorder="1"/>
    <xf numFmtId="0" fontId="10" fillId="0" borderId="2" xfId="0" applyFont="1" applyBorder="1"/>
    <xf numFmtId="0" fontId="11" fillId="0" borderId="2" xfId="0" applyFont="1" applyBorder="1"/>
    <xf numFmtId="0" fontId="12" fillId="0" borderId="2" xfId="0" applyFont="1" applyBorder="1"/>
    <xf numFmtId="49" fontId="2" fillId="0" borderId="5" xfId="0" applyNumberFormat="1" applyFont="1" applyFill="1" applyBorder="1" applyAlignment="1">
      <alignment horizontal="center" wrapText="1"/>
    </xf>
    <xf numFmtId="0" fontId="4" fillId="0" borderId="3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1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2" fontId="0" fillId="0" borderId="0" xfId="0" applyNumberFormat="1" applyAlignment="1">
      <alignment horizontal="center"/>
    </xf>
    <xf numFmtId="164" fontId="0" fillId="3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2" fontId="9" fillId="0" borderId="0" xfId="0" applyNumberFormat="1" applyFont="1" applyFill="1" applyAlignment="1">
      <alignment horizontal="center"/>
    </xf>
    <xf numFmtId="2" fontId="0" fillId="0" borderId="0" xfId="0" applyNumberFormat="1" applyFill="1" applyAlignment="1">
      <alignment horizontal="center"/>
    </xf>
    <xf numFmtId="164" fontId="14" fillId="0" borderId="0" xfId="0" applyNumberFormat="1" applyFont="1" applyAlignment="1">
      <alignment horizontal="center"/>
    </xf>
    <xf numFmtId="164" fontId="17" fillId="0" borderId="0" xfId="0" applyNumberFormat="1" applyFont="1" applyAlignment="1">
      <alignment horizontal="center"/>
    </xf>
    <xf numFmtId="49" fontId="3" fillId="0" borderId="3" xfId="0" applyNumberFormat="1" applyFont="1" applyFill="1" applyBorder="1" applyAlignment="1">
      <alignment horizontal="center"/>
    </xf>
    <xf numFmtId="0" fontId="18" fillId="0" borderId="0" xfId="0" applyFont="1"/>
    <xf numFmtId="0" fontId="0" fillId="0" borderId="0" xfId="0" applyAlignment="1">
      <alignment horizontal="center" vertical="top" wrapText="1"/>
    </xf>
    <xf numFmtId="0" fontId="0" fillId="3" borderId="0" xfId="0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49" fontId="3" fillId="0" borderId="3" xfId="0" applyNumberFormat="1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164" fontId="21" fillId="3" borderId="0" xfId="0" applyNumberFormat="1" applyFont="1" applyFill="1" applyAlignment="1">
      <alignment horizontal="center"/>
    </xf>
    <xf numFmtId="164" fontId="22" fillId="3" borderId="0" xfId="0" applyNumberFormat="1" applyFont="1" applyFill="1" applyAlignment="1">
      <alignment horizontal="center"/>
    </xf>
    <xf numFmtId="0" fontId="0" fillId="5" borderId="0" xfId="0" applyFill="1" applyAlignment="1">
      <alignment horizontal="center"/>
    </xf>
    <xf numFmtId="2" fontId="9" fillId="5" borderId="0" xfId="0" applyNumberFormat="1" applyFont="1" applyFill="1" applyAlignment="1">
      <alignment horizontal="center"/>
    </xf>
    <xf numFmtId="2" fontId="0" fillId="5" borderId="0" xfId="0" applyNumberFormat="1" applyFill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4" fontId="25" fillId="3" borderId="0" xfId="0" applyNumberFormat="1" applyFont="1" applyFill="1" applyAlignment="1">
      <alignment horizontal="center"/>
    </xf>
    <xf numFmtId="164" fontId="18" fillId="0" borderId="0" xfId="0" applyNumberFormat="1" applyFont="1" applyFill="1" applyAlignment="1">
      <alignment horizontal="center"/>
    </xf>
    <xf numFmtId="164" fontId="24" fillId="0" borderId="0" xfId="0" applyNumberFormat="1" applyFont="1" applyFill="1" applyAlignment="1">
      <alignment horizontal="center"/>
    </xf>
    <xf numFmtId="0" fontId="0" fillId="0" borderId="0" xfId="0" applyAlignment="1">
      <alignment horizontal="center" vertical="top" wrapText="1"/>
    </xf>
    <xf numFmtId="0" fontId="26" fillId="0" borderId="2" xfId="0" applyFont="1" applyBorder="1"/>
    <xf numFmtId="0" fontId="6" fillId="0" borderId="0" xfId="2"/>
    <xf numFmtId="0" fontId="5" fillId="0" borderId="0" xfId="2" applyFont="1" applyAlignment="1">
      <alignment horizontal="center"/>
    </xf>
    <xf numFmtId="0" fontId="5" fillId="0" borderId="8" xfId="2" applyFont="1" applyFill="1" applyBorder="1" applyAlignment="1">
      <alignment horizontal="center"/>
    </xf>
    <xf numFmtId="0" fontId="5" fillId="7" borderId="8" xfId="2" applyFont="1" applyFill="1" applyBorder="1" applyAlignment="1">
      <alignment horizontal="center"/>
    </xf>
    <xf numFmtId="0" fontId="27" fillId="0" borderId="0" xfId="2" applyFont="1" applyAlignment="1">
      <alignment horizontal="center"/>
    </xf>
    <xf numFmtId="0" fontId="5" fillId="0" borderId="2" xfId="2" applyFont="1" applyFill="1" applyBorder="1" applyAlignment="1">
      <alignment horizontal="center"/>
    </xf>
    <xf numFmtId="0" fontId="5" fillId="7" borderId="2" xfId="2" applyFont="1" applyFill="1" applyBorder="1" applyAlignment="1">
      <alignment horizontal="center"/>
    </xf>
    <xf numFmtId="49" fontId="5" fillId="0" borderId="0" xfId="2" applyNumberFormat="1" applyFont="1" applyAlignment="1">
      <alignment horizontal="center"/>
    </xf>
    <xf numFmtId="0" fontId="5" fillId="0" borderId="0" xfId="2" applyNumberFormat="1" applyFont="1" applyAlignment="1">
      <alignment horizontal="center"/>
    </xf>
    <xf numFmtId="0" fontId="6" fillId="0" borderId="0" xfId="2" applyAlignment="1">
      <alignment horizontal="center"/>
    </xf>
    <xf numFmtId="2" fontId="28" fillId="8" borderId="2" xfId="2" applyNumberFormat="1" applyFont="1" applyFill="1" applyBorder="1" applyAlignment="1">
      <alignment horizontal="center"/>
    </xf>
    <xf numFmtId="2" fontId="28" fillId="7" borderId="2" xfId="2" applyNumberFormat="1" applyFont="1" applyFill="1" applyBorder="1" applyAlignment="1">
      <alignment horizontal="center"/>
    </xf>
    <xf numFmtId="2" fontId="28" fillId="8" borderId="9" xfId="2" applyNumberFormat="1" applyFont="1" applyFill="1" applyBorder="1" applyAlignment="1">
      <alignment horizontal="center"/>
    </xf>
    <xf numFmtId="2" fontId="28" fillId="8" borderId="5" xfId="2" applyNumberFormat="1" applyFont="1" applyFill="1" applyBorder="1" applyAlignment="1">
      <alignment horizontal="center"/>
    </xf>
    <xf numFmtId="2" fontId="28" fillId="0" borderId="5" xfId="2" applyNumberFormat="1" applyFont="1" applyFill="1" applyBorder="1" applyAlignment="1">
      <alignment horizontal="center"/>
    </xf>
    <xf numFmtId="2" fontId="28" fillId="0" borderId="2" xfId="2" applyNumberFormat="1" applyFont="1" applyFill="1" applyBorder="1" applyAlignment="1">
      <alignment horizontal="center"/>
    </xf>
    <xf numFmtId="2" fontId="28" fillId="0" borderId="9" xfId="2" applyNumberFormat="1" applyFont="1" applyFill="1" applyBorder="1" applyAlignment="1">
      <alignment horizontal="center"/>
    </xf>
    <xf numFmtId="164" fontId="28" fillId="0" borderId="0" xfId="2" applyNumberFormat="1" applyFont="1" applyFill="1" applyBorder="1" applyAlignment="1">
      <alignment horizontal="center"/>
    </xf>
    <xf numFmtId="2" fontId="28" fillId="0" borderId="0" xfId="2" applyNumberFormat="1" applyFont="1" applyFill="1" applyBorder="1" applyAlignment="1">
      <alignment horizontal="right"/>
    </xf>
    <xf numFmtId="0" fontId="0" fillId="5" borderId="0" xfId="0" applyNumberFormat="1" applyFill="1" applyAlignment="1">
      <alignment horizontal="center"/>
    </xf>
    <xf numFmtId="0" fontId="0" fillId="9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6" borderId="0" xfId="0" applyNumberFormat="1" applyFill="1" applyAlignment="1">
      <alignment horizontal="center"/>
    </xf>
    <xf numFmtId="0" fontId="0" fillId="6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0" fillId="14" borderId="0" xfId="0" applyFill="1" applyAlignment="1">
      <alignment horizontal="center"/>
    </xf>
    <xf numFmtId="0" fontId="0" fillId="15" borderId="0" xfId="0" applyFill="1" applyAlignment="1">
      <alignment horizontal="center"/>
    </xf>
    <xf numFmtId="0" fontId="0" fillId="0" borderId="0" xfId="0" applyBorder="1"/>
    <xf numFmtId="0" fontId="0" fillId="0" borderId="0" xfId="0" applyBorder="1" applyAlignment="1"/>
    <xf numFmtId="49" fontId="3" fillId="4" borderId="3" xfId="0" applyNumberFormat="1" applyFont="1" applyFill="1" applyBorder="1" applyAlignment="1"/>
    <xf numFmtId="0" fontId="0" fillId="0" borderId="0" xfId="0" applyFill="1" applyBorder="1" applyAlignment="1"/>
    <xf numFmtId="0" fontId="17" fillId="0" borderId="0" xfId="0" applyFont="1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/>
    </xf>
    <xf numFmtId="0" fontId="14" fillId="0" borderId="0" xfId="0" applyFont="1" applyFill="1" applyBorder="1" applyAlignment="1">
      <alignment wrapText="1"/>
    </xf>
    <xf numFmtId="164" fontId="0" fillId="16" borderId="0" xfId="0" applyNumberFormat="1" applyFill="1" applyAlignment="1">
      <alignment horizontal="center"/>
    </xf>
    <xf numFmtId="164" fontId="0" fillId="16" borderId="1" xfId="0" applyNumberFormat="1" applyFill="1" applyBorder="1" applyAlignment="1">
      <alignment horizontal="center"/>
    </xf>
    <xf numFmtId="164" fontId="18" fillId="16" borderId="0" xfId="0" applyNumberFormat="1" applyFont="1" applyFill="1" applyAlignment="1">
      <alignment horizontal="center"/>
    </xf>
    <xf numFmtId="164" fontId="25" fillId="16" borderId="0" xfId="0" applyNumberFormat="1" applyFon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64" fontId="21" fillId="16" borderId="0" xfId="0" applyNumberFormat="1" applyFont="1" applyFill="1" applyAlignment="1">
      <alignment horizontal="center"/>
    </xf>
    <xf numFmtId="164" fontId="22" fillId="16" borderId="0" xfId="0" applyNumberFormat="1" applyFont="1" applyFill="1" applyAlignment="1">
      <alignment horizontal="center"/>
    </xf>
    <xf numFmtId="164" fontId="0" fillId="16" borderId="0" xfId="0" applyNumberForma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164" fontId="0" fillId="17" borderId="0" xfId="0" applyNumberFormat="1" applyFill="1" applyBorder="1" applyAlignment="1">
      <alignment horizontal="center"/>
    </xf>
    <xf numFmtId="164" fontId="0" fillId="6" borderId="0" xfId="0" applyNumberFormat="1" applyFill="1" applyAlignment="1">
      <alignment horizontal="center"/>
    </xf>
    <xf numFmtId="164" fontId="0" fillId="6" borderId="0" xfId="0" applyNumberForma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 vertical="center"/>
    </xf>
    <xf numFmtId="164" fontId="17" fillId="0" borderId="0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2" fontId="20" fillId="0" borderId="0" xfId="0" applyNumberFormat="1" applyFont="1" applyFill="1" applyBorder="1" applyAlignment="1">
      <alignment horizontal="center"/>
    </xf>
    <xf numFmtId="164" fontId="20" fillId="0" borderId="13" xfId="0" applyNumberFormat="1" applyFont="1" applyFill="1" applyBorder="1" applyAlignment="1">
      <alignment horizontal="center" vertical="center"/>
    </xf>
    <xf numFmtId="164" fontId="20" fillId="0" borderId="0" xfId="0" applyNumberFormat="1" applyFont="1" applyFill="1" applyBorder="1" applyAlignment="1">
      <alignment horizontal="center" vertical="center"/>
    </xf>
    <xf numFmtId="164" fontId="29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17" fillId="0" borderId="0" xfId="0" applyFont="1" applyFill="1" applyBorder="1" applyAlignment="1">
      <alignment horizontal="center"/>
    </xf>
    <xf numFmtId="164" fontId="30" fillId="0" borderId="0" xfId="0" applyNumberFormat="1" applyFont="1" applyAlignment="1">
      <alignment horizontal="center" vertical="center" wrapText="1"/>
    </xf>
    <xf numFmtId="0" fontId="0" fillId="18" borderId="0" xfId="0" applyFill="1" applyAlignment="1">
      <alignment horizontal="center"/>
    </xf>
    <xf numFmtId="2" fontId="0" fillId="19" borderId="0" xfId="0" applyNumberFormat="1" applyFill="1" applyAlignment="1">
      <alignment horizontal="center"/>
    </xf>
    <xf numFmtId="0" fontId="0" fillId="20" borderId="0" xfId="0" applyNumberFormat="1" applyFill="1" applyAlignment="1">
      <alignment horizontal="center"/>
    </xf>
    <xf numFmtId="2" fontId="0" fillId="20" borderId="0" xfId="0" applyNumberFormat="1" applyFill="1" applyAlignment="1">
      <alignment horizontal="center"/>
    </xf>
    <xf numFmtId="0" fontId="0" fillId="21" borderId="0" xfId="0" applyNumberFormat="1" applyFill="1" applyAlignment="1">
      <alignment horizontal="center"/>
    </xf>
    <xf numFmtId="2" fontId="0" fillId="21" borderId="0" xfId="0" applyNumberFormat="1" applyFill="1" applyAlignment="1">
      <alignment horizontal="center"/>
    </xf>
    <xf numFmtId="2" fontId="0" fillId="4" borderId="0" xfId="0" applyNumberFormat="1" applyFill="1" applyAlignment="1">
      <alignment horizontal="center"/>
    </xf>
    <xf numFmtId="0" fontId="0" fillId="4" borderId="0" xfId="0" applyNumberFormat="1" applyFill="1" applyAlignment="1">
      <alignment horizontal="center"/>
    </xf>
    <xf numFmtId="0" fontId="0" fillId="16" borderId="0" xfId="0" applyNumberFormat="1" applyFill="1" applyAlignment="1">
      <alignment horizontal="center"/>
    </xf>
    <xf numFmtId="2" fontId="0" fillId="16" borderId="0" xfId="0" applyNumberFormat="1" applyFill="1" applyAlignment="1">
      <alignment horizontal="center"/>
    </xf>
    <xf numFmtId="2" fontId="0" fillId="6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8" borderId="0" xfId="0" applyNumberFormat="1" applyFill="1" applyAlignment="1">
      <alignment horizontal="center"/>
    </xf>
    <xf numFmtId="0" fontId="17" fillId="0" borderId="0" xfId="0" applyFont="1"/>
    <xf numFmtId="0" fontId="0" fillId="0" borderId="0" xfId="0" applyAlignment="1">
      <alignment vertical="top" wrapText="1"/>
    </xf>
    <xf numFmtId="164" fontId="0" fillId="0" borderId="0" xfId="0" applyNumberFormat="1" applyAlignment="1">
      <alignment horizontal="center"/>
    </xf>
    <xf numFmtId="0" fontId="23" fillId="0" borderId="1" xfId="0" applyFont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5" fillId="4" borderId="2" xfId="0" applyFont="1" applyFill="1" applyBorder="1" applyAlignment="1">
      <alignment horizontal="center"/>
    </xf>
    <xf numFmtId="49" fontId="3" fillId="4" borderId="3" xfId="0" applyNumberFormat="1" applyFont="1" applyFill="1" applyBorder="1" applyAlignment="1">
      <alignment horizontal="center"/>
    </xf>
    <xf numFmtId="49" fontId="3" fillId="4" borderId="5" xfId="0" applyNumberFormat="1" applyFont="1" applyFill="1" applyBorder="1" applyAlignment="1">
      <alignment horizontal="center"/>
    </xf>
    <xf numFmtId="0" fontId="14" fillId="4" borderId="6" xfId="0" applyFont="1" applyFill="1" applyBorder="1" applyAlignment="1">
      <alignment horizontal="center" wrapText="1"/>
    </xf>
    <xf numFmtId="0" fontId="14" fillId="4" borderId="7" xfId="0" applyFont="1" applyFill="1" applyBorder="1" applyAlignment="1">
      <alignment horizontal="center" wrapText="1"/>
    </xf>
    <xf numFmtId="49" fontId="3" fillId="0" borderId="3" xfId="0" applyNumberFormat="1" applyFont="1" applyFill="1" applyBorder="1" applyAlignment="1">
      <alignment horizontal="center" wrapText="1"/>
    </xf>
    <xf numFmtId="49" fontId="3" fillId="0" borderId="5" xfId="0" applyNumberFormat="1" applyFont="1" applyFill="1" applyBorder="1" applyAlignment="1">
      <alignment horizontal="center" wrapText="1"/>
    </xf>
    <xf numFmtId="49" fontId="19" fillId="0" borderId="3" xfId="0" applyNumberFormat="1" applyFont="1" applyFill="1" applyBorder="1" applyAlignment="1">
      <alignment horizontal="center" wrapText="1"/>
    </xf>
    <xf numFmtId="49" fontId="19" fillId="0" borderId="5" xfId="0" applyNumberFormat="1" applyFont="1" applyFill="1" applyBorder="1" applyAlignment="1">
      <alignment horizontal="center" wrapText="1"/>
    </xf>
    <xf numFmtId="49" fontId="19" fillId="0" borderId="3" xfId="0" applyNumberFormat="1" applyFont="1" applyFill="1" applyBorder="1" applyAlignment="1">
      <alignment horizontal="center" vertical="center" wrapText="1"/>
    </xf>
    <xf numFmtId="49" fontId="19" fillId="0" borderId="5" xfId="0" applyNumberFormat="1" applyFont="1" applyFill="1" applyBorder="1" applyAlignment="1">
      <alignment horizontal="center" vertical="center" wrapText="1"/>
    </xf>
    <xf numFmtId="49" fontId="3" fillId="4" borderId="1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center"/>
    </xf>
    <xf numFmtId="0" fontId="17" fillId="4" borderId="2" xfId="0" applyFont="1" applyFill="1" applyBorder="1" applyAlignment="1">
      <alignment horizontal="center" vertical="center"/>
    </xf>
    <xf numFmtId="0" fontId="17" fillId="4" borderId="3" xfId="0" applyFont="1" applyFill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/>
    </xf>
    <xf numFmtId="0" fontId="17" fillId="4" borderId="10" xfId="0" applyFont="1" applyFill="1" applyBorder="1" applyAlignment="1">
      <alignment horizontal="center" vertical="center"/>
    </xf>
    <xf numFmtId="0" fontId="17" fillId="4" borderId="11" xfId="0" applyFont="1" applyFill="1" applyBorder="1" applyAlignment="1">
      <alignment horizontal="center" vertical="center"/>
    </xf>
    <xf numFmtId="0" fontId="17" fillId="4" borderId="12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wrapText="1"/>
    </xf>
    <xf numFmtId="0" fontId="14" fillId="4" borderId="1" xfId="0" applyFont="1" applyFill="1" applyBorder="1" applyAlignment="1">
      <alignment horizontal="center" wrapText="1"/>
    </xf>
    <xf numFmtId="0" fontId="17" fillId="0" borderId="2" xfId="0" applyFont="1" applyFill="1" applyBorder="1" applyAlignment="1">
      <alignment horizontal="center" vertical="center"/>
    </xf>
    <xf numFmtId="164" fontId="20" fillId="0" borderId="13" xfId="0" applyNumberFormat="1" applyFont="1" applyFill="1" applyBorder="1" applyAlignment="1">
      <alignment horizontal="center" vertical="center"/>
    </xf>
    <xf numFmtId="49" fontId="3" fillId="4" borderId="13" xfId="0" applyNumberFormat="1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</cellXfs>
  <cellStyles count="4">
    <cellStyle name="Normal" xfId="0" builtinId="0"/>
    <cellStyle name="Normal 2" xfId="1"/>
    <cellStyle name="Normal 3" xfId="3"/>
    <cellStyle name="Normal_IAM-ETo-İnput 2002-Hesaplama" xfId="2"/>
  </cellStyles>
  <dxfs count="0"/>
  <tableStyles count="0" defaultTableStyle="TableStyleMedium2" defaultPivotStyle="PivotStyleMedium9"/>
  <colors>
    <mruColors>
      <color rgb="FFCCD0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'2008'!$R$5:$R$369</c:f>
              <c:numCache>
                <c:formatCode>0.0</c:formatCode>
                <c:ptCount val="365"/>
                <c:pt idx="0">
                  <c:v>0.85170930069149997</c:v>
                </c:pt>
                <c:pt idx="1">
                  <c:v>0.839457935622</c:v>
                </c:pt>
                <c:pt idx="2">
                  <c:v>0.70911681927074999</c:v>
                </c:pt>
                <c:pt idx="3">
                  <c:v>0.34886553990749997</c:v>
                </c:pt>
                <c:pt idx="4">
                  <c:v>1.0064757934034998</c:v>
                </c:pt>
                <c:pt idx="5">
                  <c:v>1.1739651408810001</c:v>
                </c:pt>
                <c:pt idx="6">
                  <c:v>1.0663328837159998</c:v>
                </c:pt>
                <c:pt idx="7">
                  <c:v>0.64745112395249971</c:v>
                </c:pt>
                <c:pt idx="8">
                  <c:v>0.88696052249399993</c:v>
                </c:pt>
                <c:pt idx="9">
                  <c:v>0.77230012204799992</c:v>
                </c:pt>
                <c:pt idx="10">
                  <c:v>1.1547814038749999</c:v>
                </c:pt>
                <c:pt idx="11">
                  <c:v>1.0381662857309997</c:v>
                </c:pt>
                <c:pt idx="12">
                  <c:v>1.0945228106182499</c:v>
                </c:pt>
                <c:pt idx="13">
                  <c:v>1.1972105651640002</c:v>
                </c:pt>
                <c:pt idx="14">
                  <c:v>1.2385334446402494</c:v>
                </c:pt>
                <c:pt idx="15">
                  <c:v>0.3982712752919999</c:v>
                </c:pt>
                <c:pt idx="16">
                  <c:v>1.1033779764712499</c:v>
                </c:pt>
                <c:pt idx="17">
                  <c:v>1.4813027524079998</c:v>
                </c:pt>
                <c:pt idx="18">
                  <c:v>1.3145329178519998</c:v>
                </c:pt>
                <c:pt idx="19">
                  <c:v>1.4475961504949999</c:v>
                </c:pt>
                <c:pt idx="20">
                  <c:v>1.446206238162</c:v>
                </c:pt>
                <c:pt idx="21">
                  <c:v>1.2654562429844998</c:v>
                </c:pt>
                <c:pt idx="22">
                  <c:v>1.0717771162995</c:v>
                </c:pt>
                <c:pt idx="23">
                  <c:v>1.5483905792302495</c:v>
                </c:pt>
                <c:pt idx="24">
                  <c:v>1.465389975168</c:v>
                </c:pt>
                <c:pt idx="25">
                  <c:v>1.3169480747062499</c:v>
                </c:pt>
                <c:pt idx="26">
                  <c:v>1.4351335973324999</c:v>
                </c:pt>
                <c:pt idx="27">
                  <c:v>0.62027416319400008</c:v>
                </c:pt>
                <c:pt idx="28">
                  <c:v>0.16463094119549992</c:v>
                </c:pt>
                <c:pt idx="29">
                  <c:v>1.2850623561764998</c:v>
                </c:pt>
                <c:pt idx="30">
                  <c:v>1.3194454966897495</c:v>
                </c:pt>
                <c:pt idx="31">
                  <c:v>1.4718140222760001</c:v>
                </c:pt>
                <c:pt idx="32">
                  <c:v>1.5216924751942495</c:v>
                </c:pt>
                <c:pt idx="33">
                  <c:v>1.6855756631999996</c:v>
                </c:pt>
                <c:pt idx="34">
                  <c:v>1.7914508845447501</c:v>
                </c:pt>
                <c:pt idx="35">
                  <c:v>1.8111785536739999</c:v>
                </c:pt>
                <c:pt idx="36">
                  <c:v>1.9274351431949996</c:v>
                </c:pt>
                <c:pt idx="37">
                  <c:v>1.8222340047750001</c:v>
                </c:pt>
                <c:pt idx="38">
                  <c:v>1.3558514998961249</c:v>
                </c:pt>
                <c:pt idx="39">
                  <c:v>1.4096584196955</c:v>
                </c:pt>
                <c:pt idx="40">
                  <c:v>1.8033228477494994</c:v>
                </c:pt>
                <c:pt idx="41">
                  <c:v>1.0395402361732498</c:v>
                </c:pt>
                <c:pt idx="42">
                  <c:v>1.3838333082997498</c:v>
                </c:pt>
                <c:pt idx="43">
                  <c:v>1.2645058965659999</c:v>
                </c:pt>
                <c:pt idx="44">
                  <c:v>0.85159879529399973</c:v>
                </c:pt>
                <c:pt idx="45">
                  <c:v>1.8527187604319999</c:v>
                </c:pt>
                <c:pt idx="46">
                  <c:v>0.44878452032699989</c:v>
                </c:pt>
                <c:pt idx="47">
                  <c:v>0.38212766455500002</c:v>
                </c:pt>
                <c:pt idx="48">
                  <c:v>0.74598510339000002</c:v>
                </c:pt>
                <c:pt idx="49">
                  <c:v>1.4475470369849999</c:v>
                </c:pt>
                <c:pt idx="50">
                  <c:v>1.8576252000810001</c:v>
                </c:pt>
                <c:pt idx="51">
                  <c:v>1.7813470076999998</c:v>
                </c:pt>
                <c:pt idx="52">
                  <c:v>2.0313654695437497</c:v>
                </c:pt>
                <c:pt idx="53">
                  <c:v>2.2915504279574996</c:v>
                </c:pt>
                <c:pt idx="54">
                  <c:v>0.94432755784949984</c:v>
                </c:pt>
                <c:pt idx="55">
                  <c:v>1.3596817397572498</c:v>
                </c:pt>
                <c:pt idx="56">
                  <c:v>1.4919923078594997</c:v>
                </c:pt>
                <c:pt idx="57">
                  <c:v>2.5106826311999999</c:v>
                </c:pt>
                <c:pt idx="58">
                  <c:v>2.1901482195359998</c:v>
                </c:pt>
                <c:pt idx="59">
                  <c:v>2.3814060501779997</c:v>
                </c:pt>
                <c:pt idx="60">
                  <c:v>2.4008402660849999</c:v>
                </c:pt>
                <c:pt idx="61">
                  <c:v>2.4904748775105001</c:v>
                </c:pt>
                <c:pt idx="62">
                  <c:v>2.3010023229569994</c:v>
                </c:pt>
                <c:pt idx="63">
                  <c:v>2.7293470282597498</c:v>
                </c:pt>
                <c:pt idx="64">
                  <c:v>2.5905559325129994</c:v>
                </c:pt>
                <c:pt idx="65">
                  <c:v>2.9312956421909995</c:v>
                </c:pt>
                <c:pt idx="66">
                  <c:v>3.0379867617206253</c:v>
                </c:pt>
                <c:pt idx="67">
                  <c:v>3.0608558537332491</c:v>
                </c:pt>
                <c:pt idx="68">
                  <c:v>1.6183515463874998</c:v>
                </c:pt>
                <c:pt idx="69">
                  <c:v>1.3834981085939995</c:v>
                </c:pt>
                <c:pt idx="70">
                  <c:v>2.9001478541489991</c:v>
                </c:pt>
                <c:pt idx="71">
                  <c:v>2.4521589726839998</c:v>
                </c:pt>
                <c:pt idx="72">
                  <c:v>1.8702854351212495</c:v>
                </c:pt>
                <c:pt idx="73">
                  <c:v>0.73269498758399987</c:v>
                </c:pt>
                <c:pt idx="74">
                  <c:v>2.7933407039519991</c:v>
                </c:pt>
                <c:pt idx="75">
                  <c:v>2.7589219561439999</c:v>
                </c:pt>
                <c:pt idx="76">
                  <c:v>2.4412299888712492</c:v>
                </c:pt>
                <c:pt idx="77">
                  <c:v>2.5825848098399997</c:v>
                </c:pt>
                <c:pt idx="78">
                  <c:v>2.9974589071874997</c:v>
                </c:pt>
                <c:pt idx="79">
                  <c:v>2.7124875881145001</c:v>
                </c:pt>
                <c:pt idx="80">
                  <c:v>2.1422097502627504</c:v>
                </c:pt>
                <c:pt idx="81">
                  <c:v>2.3825258382059995</c:v>
                </c:pt>
                <c:pt idx="82">
                  <c:v>3.0169133824173748</c:v>
                </c:pt>
                <c:pt idx="83">
                  <c:v>3.9761389096064987</c:v>
                </c:pt>
                <c:pt idx="84">
                  <c:v>3.4965970536419988</c:v>
                </c:pt>
                <c:pt idx="85">
                  <c:v>3.3359737748624996</c:v>
                </c:pt>
                <c:pt idx="86">
                  <c:v>3.0695747295960003</c:v>
                </c:pt>
                <c:pt idx="87">
                  <c:v>2.4795624695073744</c:v>
                </c:pt>
                <c:pt idx="88">
                  <c:v>2.2207459362660003</c:v>
                </c:pt>
                <c:pt idx="89">
                  <c:v>1.5896864462759999</c:v>
                </c:pt>
                <c:pt idx="90">
                  <c:v>1.8549657035144995</c:v>
                </c:pt>
                <c:pt idx="91">
                  <c:v>2.6301168648180004</c:v>
                </c:pt>
                <c:pt idx="92">
                  <c:v>2.6344634104529998</c:v>
                </c:pt>
                <c:pt idx="93">
                  <c:v>3.35582791128</c:v>
                </c:pt>
                <c:pt idx="94">
                  <c:v>2.9097912918374997</c:v>
                </c:pt>
                <c:pt idx="95">
                  <c:v>2.5753651238699997</c:v>
                </c:pt>
                <c:pt idx="96">
                  <c:v>1.7156920675319998</c:v>
                </c:pt>
                <c:pt idx="97">
                  <c:v>2.9169557251087492</c:v>
                </c:pt>
                <c:pt idx="98">
                  <c:v>2.916532121084999</c:v>
                </c:pt>
                <c:pt idx="99">
                  <c:v>3.2225289337889995</c:v>
                </c:pt>
                <c:pt idx="100">
                  <c:v>2.3947330011164993</c:v>
                </c:pt>
                <c:pt idx="101">
                  <c:v>3.8584506612689995</c:v>
                </c:pt>
                <c:pt idx="102">
                  <c:v>3.5427846262837499</c:v>
                </c:pt>
                <c:pt idx="103">
                  <c:v>4.2544430696969986</c:v>
                </c:pt>
                <c:pt idx="104">
                  <c:v>4.2257632355324999</c:v>
                </c:pt>
                <c:pt idx="105">
                  <c:v>4.6131141218759995</c:v>
                </c:pt>
                <c:pt idx="106">
                  <c:v>3.320138351400749</c:v>
                </c:pt>
                <c:pt idx="107">
                  <c:v>4.0517909047350003</c:v>
                </c:pt>
                <c:pt idx="108">
                  <c:v>3.5818482842999995</c:v>
                </c:pt>
                <c:pt idx="109">
                  <c:v>4.1988809558339986</c:v>
                </c:pt>
                <c:pt idx="110">
                  <c:v>4.3160314112369997</c:v>
                </c:pt>
                <c:pt idx="111">
                  <c:v>4.0614932786355009</c:v>
                </c:pt>
                <c:pt idx="112">
                  <c:v>4.0696927791299995</c:v>
                </c:pt>
                <c:pt idx="113">
                  <c:v>4.044895367930998</c:v>
                </c:pt>
                <c:pt idx="114">
                  <c:v>4.5308686380299994</c:v>
                </c:pt>
                <c:pt idx="115">
                  <c:v>3.7361874894749998</c:v>
                </c:pt>
                <c:pt idx="116">
                  <c:v>4.5418602415680009</c:v>
                </c:pt>
                <c:pt idx="117">
                  <c:v>4.2767283248594987</c:v>
                </c:pt>
                <c:pt idx="118">
                  <c:v>3.9496397152860001</c:v>
                </c:pt>
                <c:pt idx="119">
                  <c:v>3.8515993266239996</c:v>
                </c:pt>
                <c:pt idx="120">
                  <c:v>3.1963686226874994</c:v>
                </c:pt>
                <c:pt idx="121">
                  <c:v>3.9216450145859985</c:v>
                </c:pt>
                <c:pt idx="122">
                  <c:v>4.2393996015839992</c:v>
                </c:pt>
                <c:pt idx="123">
                  <c:v>4.5926540475288755</c:v>
                </c:pt>
                <c:pt idx="124">
                  <c:v>4.2094600058879994</c:v>
                </c:pt>
                <c:pt idx="125">
                  <c:v>4.5245329952399986</c:v>
                </c:pt>
                <c:pt idx="126">
                  <c:v>4.135180119445125</c:v>
                </c:pt>
                <c:pt idx="127">
                  <c:v>3.2832725229570006</c:v>
                </c:pt>
                <c:pt idx="128">
                  <c:v>2.4733539079244995</c:v>
                </c:pt>
                <c:pt idx="129">
                  <c:v>2.8136368619595</c:v>
                </c:pt>
                <c:pt idx="130">
                  <c:v>3.7163996562959984</c:v>
                </c:pt>
                <c:pt idx="131">
                  <c:v>3.1631998137089994</c:v>
                </c:pt>
                <c:pt idx="132">
                  <c:v>4.2131508861645006</c:v>
                </c:pt>
                <c:pt idx="133">
                  <c:v>4.0610733581249994</c:v>
                </c:pt>
                <c:pt idx="134">
                  <c:v>4.4017467645644999</c:v>
                </c:pt>
                <c:pt idx="135">
                  <c:v>2.7506635194375</c:v>
                </c:pt>
                <c:pt idx="136">
                  <c:v>4.2038905338539996</c:v>
                </c:pt>
                <c:pt idx="137">
                  <c:v>4.9550620238999983</c:v>
                </c:pt>
                <c:pt idx="138">
                  <c:v>3.4456982675534999</c:v>
                </c:pt>
                <c:pt idx="139">
                  <c:v>4.891711121269875</c:v>
                </c:pt>
                <c:pt idx="140">
                  <c:v>4.3424643023190006</c:v>
                </c:pt>
                <c:pt idx="141">
                  <c:v>5.7165375283440003</c:v>
                </c:pt>
                <c:pt idx="142">
                  <c:v>5.3386041575429992</c:v>
                </c:pt>
                <c:pt idx="143">
                  <c:v>5.1907479356879991</c:v>
                </c:pt>
                <c:pt idx="144">
                  <c:v>4.8448513074599999</c:v>
                </c:pt>
                <c:pt idx="145">
                  <c:v>4.9131804782474999</c:v>
                </c:pt>
                <c:pt idx="146">
                  <c:v>4.435649820517499</c:v>
                </c:pt>
                <c:pt idx="147">
                  <c:v>5.2543253743829998</c:v>
                </c:pt>
                <c:pt idx="148">
                  <c:v>5.587867499170498</c:v>
                </c:pt>
                <c:pt idx="149">
                  <c:v>5.5344418229925001</c:v>
                </c:pt>
                <c:pt idx="150">
                  <c:v>5.3719988886674992</c:v>
                </c:pt>
                <c:pt idx="151">
                  <c:v>5.3727724264499974</c:v>
                </c:pt>
                <c:pt idx="152">
                  <c:v>5.6778778289474987</c:v>
                </c:pt>
                <c:pt idx="153">
                  <c:v>5.3444830446899987</c:v>
                </c:pt>
                <c:pt idx="154">
                  <c:v>4.5941513956650004</c:v>
                </c:pt>
                <c:pt idx="155">
                  <c:v>5.3714463616799994</c:v>
                </c:pt>
                <c:pt idx="156">
                  <c:v>5.4247836335400006</c:v>
                </c:pt>
                <c:pt idx="157">
                  <c:v>5.130014169222</c:v>
                </c:pt>
                <c:pt idx="158">
                  <c:v>5.0883315332849977</c:v>
                </c:pt>
                <c:pt idx="159">
                  <c:v>5.2964500319099992</c:v>
                </c:pt>
                <c:pt idx="160">
                  <c:v>5.3093699546343736</c:v>
                </c:pt>
                <c:pt idx="161">
                  <c:v>4.9560455219377486</c:v>
                </c:pt>
                <c:pt idx="162">
                  <c:v>4.4515994328900002</c:v>
                </c:pt>
                <c:pt idx="163">
                  <c:v>5.1915435745499989</c:v>
                </c:pt>
                <c:pt idx="164">
                  <c:v>5.240917386152999</c:v>
                </c:pt>
                <c:pt idx="165">
                  <c:v>4.8186246931199985</c:v>
                </c:pt>
                <c:pt idx="166">
                  <c:v>5.5439526542039967</c:v>
                </c:pt>
                <c:pt idx="167">
                  <c:v>5.5949324775839981</c:v>
                </c:pt>
                <c:pt idx="168">
                  <c:v>5.336688730653</c:v>
                </c:pt>
                <c:pt idx="169">
                  <c:v>6.1356685391707506</c:v>
                </c:pt>
                <c:pt idx="170">
                  <c:v>5.7693099948389994</c:v>
                </c:pt>
                <c:pt idx="171">
                  <c:v>6.4734945898679976</c:v>
                </c:pt>
                <c:pt idx="172">
                  <c:v>5.819523647462999</c:v>
                </c:pt>
                <c:pt idx="173">
                  <c:v>5.9332558025699988</c:v>
                </c:pt>
                <c:pt idx="174">
                  <c:v>5.8254614708219989</c:v>
                </c:pt>
                <c:pt idx="175">
                  <c:v>5.8680723520979976</c:v>
                </c:pt>
                <c:pt idx="176">
                  <c:v>5.9108011057979999</c:v>
                </c:pt>
                <c:pt idx="177">
                  <c:v>5.9967595709999992</c:v>
                </c:pt>
                <c:pt idx="178">
                  <c:v>5.1994557610109986</c:v>
                </c:pt>
                <c:pt idx="179">
                  <c:v>5.3128048307399993</c:v>
                </c:pt>
                <c:pt idx="180">
                  <c:v>5.585502683664</c:v>
                </c:pt>
                <c:pt idx="181">
                  <c:v>5.7996768780719998</c:v>
                </c:pt>
                <c:pt idx="182">
                  <c:v>5.4633868523999993</c:v>
                </c:pt>
                <c:pt idx="183">
                  <c:v>5.8695752255039988</c:v>
                </c:pt>
                <c:pt idx="184">
                  <c:v>5.5456028681400014</c:v>
                </c:pt>
                <c:pt idx="185">
                  <c:v>5.937764422787998</c:v>
                </c:pt>
                <c:pt idx="186">
                  <c:v>5.4446304029309998</c:v>
                </c:pt>
                <c:pt idx="187">
                  <c:v>5.1195382575390003</c:v>
                </c:pt>
                <c:pt idx="188">
                  <c:v>5.5267727484059979</c:v>
                </c:pt>
                <c:pt idx="189">
                  <c:v>5.704377023268</c:v>
                </c:pt>
                <c:pt idx="190">
                  <c:v>5.9962328286052502</c:v>
                </c:pt>
                <c:pt idx="191">
                  <c:v>5.8630296224587495</c:v>
                </c:pt>
                <c:pt idx="192">
                  <c:v>5.8023105900457494</c:v>
                </c:pt>
                <c:pt idx="193">
                  <c:v>5.809692350598751</c:v>
                </c:pt>
                <c:pt idx="194">
                  <c:v>5.4621639260009998</c:v>
                </c:pt>
                <c:pt idx="195">
                  <c:v>5.311287223281</c:v>
                </c:pt>
                <c:pt idx="196">
                  <c:v>5.2635930937199982</c:v>
                </c:pt>
                <c:pt idx="197">
                  <c:v>5.3876611870065005</c:v>
                </c:pt>
                <c:pt idx="198">
                  <c:v>5.3716231703159982</c:v>
                </c:pt>
                <c:pt idx="199">
                  <c:v>5.3919727392656238</c:v>
                </c:pt>
                <c:pt idx="200">
                  <c:v>4.9869416032410001</c:v>
                </c:pt>
                <c:pt idx="201">
                  <c:v>5.5837223189265002</c:v>
                </c:pt>
                <c:pt idx="202">
                  <c:v>5.5546201085759987</c:v>
                </c:pt>
                <c:pt idx="203">
                  <c:v>5.2479823645664991</c:v>
                </c:pt>
                <c:pt idx="204">
                  <c:v>5.5968773725799998</c:v>
                </c:pt>
                <c:pt idx="205">
                  <c:v>5.3279514372239989</c:v>
                </c:pt>
                <c:pt idx="206">
                  <c:v>5.2843865260162497</c:v>
                </c:pt>
                <c:pt idx="207">
                  <c:v>5.1252403360499992</c:v>
                </c:pt>
                <c:pt idx="208">
                  <c:v>4.8438935940150003</c:v>
                </c:pt>
                <c:pt idx="209">
                  <c:v>5.2301467934100003</c:v>
                </c:pt>
                <c:pt idx="210">
                  <c:v>4.8742236421155001</c:v>
                </c:pt>
                <c:pt idx="211">
                  <c:v>5.3207612193599996</c:v>
                </c:pt>
                <c:pt idx="212">
                  <c:v>5.0460448011749994</c:v>
                </c:pt>
                <c:pt idx="213">
                  <c:v>5.557169099744999</c:v>
                </c:pt>
                <c:pt idx="214">
                  <c:v>5.1345890926784987</c:v>
                </c:pt>
                <c:pt idx="215">
                  <c:v>5.4080310152789988</c:v>
                </c:pt>
                <c:pt idx="216">
                  <c:v>4.9427001534329991</c:v>
                </c:pt>
                <c:pt idx="217">
                  <c:v>5.040814212359999</c:v>
                </c:pt>
                <c:pt idx="218">
                  <c:v>4.9663188403919998</c:v>
                </c:pt>
                <c:pt idx="219">
                  <c:v>4.7182710581369998</c:v>
                </c:pt>
                <c:pt idx="220">
                  <c:v>4.7077755010499995</c:v>
                </c:pt>
                <c:pt idx="221">
                  <c:v>4.8312149414084997</c:v>
                </c:pt>
                <c:pt idx="222">
                  <c:v>4.8281760429772484</c:v>
                </c:pt>
                <c:pt idx="223">
                  <c:v>4.8052682740754991</c:v>
                </c:pt>
                <c:pt idx="224">
                  <c:v>4.7251223927819987</c:v>
                </c:pt>
                <c:pt idx="225">
                  <c:v>4.8221977009724997</c:v>
                </c:pt>
                <c:pt idx="226">
                  <c:v>4.9757928364709993</c:v>
                </c:pt>
                <c:pt idx="227">
                  <c:v>4.8538722314092499</c:v>
                </c:pt>
                <c:pt idx="228">
                  <c:v>4.8633572780280003</c:v>
                </c:pt>
                <c:pt idx="229">
                  <c:v>4.3472344519777497</c:v>
                </c:pt>
                <c:pt idx="230">
                  <c:v>4.5941513956649995</c:v>
                </c:pt>
                <c:pt idx="231">
                  <c:v>4.3979920367249994</c:v>
                </c:pt>
                <c:pt idx="232">
                  <c:v>4.7990922501929996</c:v>
                </c:pt>
                <c:pt idx="233">
                  <c:v>5.3822758906350003</c:v>
                </c:pt>
                <c:pt idx="234">
                  <c:v>4.0026381039269987</c:v>
                </c:pt>
                <c:pt idx="235">
                  <c:v>2.7991496043472499</c:v>
                </c:pt>
                <c:pt idx="236">
                  <c:v>2.1035390003264993</c:v>
                </c:pt>
                <c:pt idx="237">
                  <c:v>3.6424236596962487</c:v>
                </c:pt>
                <c:pt idx="238">
                  <c:v>3.4225019567804993</c:v>
                </c:pt>
                <c:pt idx="239">
                  <c:v>3.6868652470574999</c:v>
                </c:pt>
                <c:pt idx="240">
                  <c:v>3.397289536421999</c:v>
                </c:pt>
                <c:pt idx="241">
                  <c:v>4.0321995255959999</c:v>
                </c:pt>
                <c:pt idx="242">
                  <c:v>3.6712545179039995</c:v>
                </c:pt>
                <c:pt idx="243">
                  <c:v>3.7737151224660002</c:v>
                </c:pt>
                <c:pt idx="244">
                  <c:v>3.9897605416049986</c:v>
                </c:pt>
                <c:pt idx="245">
                  <c:v>3.7813414682987991</c:v>
                </c:pt>
                <c:pt idx="246">
                  <c:v>3.9968918232570005</c:v>
                </c:pt>
                <c:pt idx="247">
                  <c:v>3.9990245774287505</c:v>
                </c:pt>
                <c:pt idx="248">
                  <c:v>3.8278038310289992</c:v>
                </c:pt>
                <c:pt idx="249">
                  <c:v>3.8533895140634997</c:v>
                </c:pt>
                <c:pt idx="250">
                  <c:v>4.0244076672344997</c:v>
                </c:pt>
                <c:pt idx="251">
                  <c:v>3.4964349790589995</c:v>
                </c:pt>
                <c:pt idx="252">
                  <c:v>3.91749001164</c:v>
                </c:pt>
                <c:pt idx="253">
                  <c:v>3.4401066944400003</c:v>
                </c:pt>
                <c:pt idx="254">
                  <c:v>3.0923830436399995</c:v>
                </c:pt>
                <c:pt idx="255">
                  <c:v>3.5036988671880001</c:v>
                </c:pt>
                <c:pt idx="256">
                  <c:v>3.6813620782619991</c:v>
                </c:pt>
                <c:pt idx="257">
                  <c:v>3.0714975235124999</c:v>
                </c:pt>
                <c:pt idx="258">
                  <c:v>3.5409981223574998</c:v>
                </c:pt>
                <c:pt idx="259">
                  <c:v>3.2983651045799993</c:v>
                </c:pt>
                <c:pt idx="260">
                  <c:v>3.4930314128159998</c:v>
                </c:pt>
                <c:pt idx="261">
                  <c:v>3.0605022364612497</c:v>
                </c:pt>
                <c:pt idx="262">
                  <c:v>3.1361137129439998</c:v>
                </c:pt>
                <c:pt idx="263">
                  <c:v>2.7737444134619995</c:v>
                </c:pt>
                <c:pt idx="264">
                  <c:v>2.8291057758528741</c:v>
                </c:pt>
                <c:pt idx="265">
                  <c:v>2.2282357465410003</c:v>
                </c:pt>
                <c:pt idx="266">
                  <c:v>2.688021693107999</c:v>
                </c:pt>
                <c:pt idx="267">
                  <c:v>1.3585091547059995</c:v>
                </c:pt>
                <c:pt idx="268">
                  <c:v>2.7440104805891248</c:v>
                </c:pt>
                <c:pt idx="269">
                  <c:v>1.9648854224077494</c:v>
                </c:pt>
                <c:pt idx="270">
                  <c:v>0.48326220434700001</c:v>
                </c:pt>
                <c:pt idx="271">
                  <c:v>2.3600306227882499</c:v>
                </c:pt>
                <c:pt idx="272">
                  <c:v>1.45204092315</c:v>
                </c:pt>
                <c:pt idx="273">
                  <c:v>2.2753282356044995</c:v>
                </c:pt>
                <c:pt idx="274">
                  <c:v>3.1714386050114998</c:v>
                </c:pt>
                <c:pt idx="275">
                  <c:v>2.7662202237299987</c:v>
                </c:pt>
                <c:pt idx="276">
                  <c:v>2.9386663522042493</c:v>
                </c:pt>
                <c:pt idx="277">
                  <c:v>2.4967589511149995</c:v>
                </c:pt>
                <c:pt idx="278">
                  <c:v>2.4525125899559987</c:v>
                </c:pt>
                <c:pt idx="279">
                  <c:v>2.463946215083999</c:v>
                </c:pt>
                <c:pt idx="280">
                  <c:v>2.2392666408870001</c:v>
                </c:pt>
                <c:pt idx="281">
                  <c:v>2.9908064822579989</c:v>
                </c:pt>
                <c:pt idx="282">
                  <c:v>2.273272835210999</c:v>
                </c:pt>
                <c:pt idx="283">
                  <c:v>2.2209374789549994</c:v>
                </c:pt>
                <c:pt idx="284">
                  <c:v>1.8095774532479998</c:v>
                </c:pt>
                <c:pt idx="285">
                  <c:v>2.7081336754529994</c:v>
                </c:pt>
                <c:pt idx="286">
                  <c:v>2.6842301301360001</c:v>
                </c:pt>
                <c:pt idx="287">
                  <c:v>1.7152353118889998</c:v>
                </c:pt>
                <c:pt idx="288">
                  <c:v>1.0170671218349998</c:v>
                </c:pt>
                <c:pt idx="289">
                  <c:v>1.047060742392</c:v>
                </c:pt>
                <c:pt idx="290">
                  <c:v>2.4123328274249998</c:v>
                </c:pt>
                <c:pt idx="291">
                  <c:v>2.7492564173759999</c:v>
                </c:pt>
                <c:pt idx="292">
                  <c:v>2.1869460186839991</c:v>
                </c:pt>
                <c:pt idx="293">
                  <c:v>2.0952118047059995</c:v>
                </c:pt>
                <c:pt idx="294">
                  <c:v>1.9472598115064998</c:v>
                </c:pt>
                <c:pt idx="295">
                  <c:v>1.8401358791699998</c:v>
                </c:pt>
                <c:pt idx="296">
                  <c:v>1.488492970272</c:v>
                </c:pt>
                <c:pt idx="297">
                  <c:v>1.7969872049594995</c:v>
                </c:pt>
                <c:pt idx="298">
                  <c:v>1.8118906995689994</c:v>
                </c:pt>
                <c:pt idx="299">
                  <c:v>0.90954782574299986</c:v>
                </c:pt>
                <c:pt idx="300">
                  <c:v>1.2801976630109997</c:v>
                </c:pt>
                <c:pt idx="301">
                  <c:v>1.1017240790219998</c:v>
                </c:pt>
                <c:pt idx="302">
                  <c:v>1.0947278595225001</c:v>
                </c:pt>
                <c:pt idx="303">
                  <c:v>1.8568000931129998</c:v>
                </c:pt>
                <c:pt idx="304">
                  <c:v>1.6614560184389997</c:v>
                </c:pt>
                <c:pt idx="305">
                  <c:v>1.7706721863015</c:v>
                </c:pt>
                <c:pt idx="306">
                  <c:v>1.7909978124149999</c:v>
                </c:pt>
                <c:pt idx="307">
                  <c:v>1.9316343482999998</c:v>
                </c:pt>
                <c:pt idx="308">
                  <c:v>1.5324151822650001</c:v>
                </c:pt>
                <c:pt idx="309">
                  <c:v>1.7230222588994999</c:v>
                </c:pt>
                <c:pt idx="310">
                  <c:v>1.7548244844622503</c:v>
                </c:pt>
                <c:pt idx="311">
                  <c:v>1.6377857622944998</c:v>
                </c:pt>
                <c:pt idx="312">
                  <c:v>1.4666423696729995</c:v>
                </c:pt>
                <c:pt idx="313">
                  <c:v>1.1558422556909997</c:v>
                </c:pt>
                <c:pt idx="314">
                  <c:v>1.3923753755265</c:v>
                </c:pt>
                <c:pt idx="315">
                  <c:v>1.3269954710144998</c:v>
                </c:pt>
                <c:pt idx="316">
                  <c:v>1.202210320482</c:v>
                </c:pt>
                <c:pt idx="317">
                  <c:v>0.62523708337949979</c:v>
                </c:pt>
                <c:pt idx="318">
                  <c:v>0.91600379663249987</c:v>
                </c:pt>
                <c:pt idx="319">
                  <c:v>1.4031975374549999</c:v>
                </c:pt>
                <c:pt idx="320">
                  <c:v>1.4695842689219996</c:v>
                </c:pt>
                <c:pt idx="321">
                  <c:v>1.2880361792069999</c:v>
                </c:pt>
                <c:pt idx="322">
                  <c:v>1.1579786933759999</c:v>
                </c:pt>
                <c:pt idx="323">
                  <c:v>0.48854927369849993</c:v>
                </c:pt>
                <c:pt idx="324">
                  <c:v>0.65411521334062495</c:v>
                </c:pt>
                <c:pt idx="325">
                  <c:v>0.52329830986125003</c:v>
                </c:pt>
                <c:pt idx="326">
                  <c:v>0.99957780092400017</c:v>
                </c:pt>
                <c:pt idx="327">
                  <c:v>0.95207030270099968</c:v>
                </c:pt>
                <c:pt idx="328">
                  <c:v>0.72104526301199978</c:v>
                </c:pt>
                <c:pt idx="329">
                  <c:v>0.7631895659429998</c:v>
                </c:pt>
                <c:pt idx="330">
                  <c:v>1.105859436564</c:v>
                </c:pt>
                <c:pt idx="331">
                  <c:v>1.037596569015</c:v>
                </c:pt>
                <c:pt idx="332">
                  <c:v>0.52806845951999992</c:v>
                </c:pt>
                <c:pt idx="333">
                  <c:v>0.78768247337999986</c:v>
                </c:pt>
                <c:pt idx="334">
                  <c:v>0.84727373681962492</c:v>
                </c:pt>
                <c:pt idx="335">
                  <c:v>1.0227397322399996</c:v>
                </c:pt>
                <c:pt idx="336">
                  <c:v>0.95352406259699973</c:v>
                </c:pt>
                <c:pt idx="337">
                  <c:v>1.0285842399299996</c:v>
                </c:pt>
                <c:pt idx="338">
                  <c:v>1.0342568503349998</c:v>
                </c:pt>
                <c:pt idx="339">
                  <c:v>0.97085622027599972</c:v>
                </c:pt>
                <c:pt idx="340">
                  <c:v>0.87527764630274985</c:v>
                </c:pt>
                <c:pt idx="341">
                  <c:v>0.81174870719887471</c:v>
                </c:pt>
                <c:pt idx="342">
                  <c:v>0.44145801247274996</c:v>
                </c:pt>
                <c:pt idx="343">
                  <c:v>0.49494630837600001</c:v>
                </c:pt>
                <c:pt idx="344">
                  <c:v>0.91128644399699976</c:v>
                </c:pt>
                <c:pt idx="345">
                  <c:v>0.86144114269799976</c:v>
                </c:pt>
                <c:pt idx="346">
                  <c:v>0.93566761819874988</c:v>
                </c:pt>
                <c:pt idx="347">
                  <c:v>0.74654990875499982</c:v>
                </c:pt>
                <c:pt idx="348">
                  <c:v>0.84125549008799982</c:v>
                </c:pt>
                <c:pt idx="349">
                  <c:v>0.96365495187225003</c:v>
                </c:pt>
                <c:pt idx="350">
                  <c:v>0.8927657393759999</c:v>
                </c:pt>
                <c:pt idx="351">
                  <c:v>1.0168620729307496</c:v>
                </c:pt>
                <c:pt idx="352">
                  <c:v>0.82792117212299976</c:v>
                </c:pt>
                <c:pt idx="353">
                  <c:v>0.81537758166899965</c:v>
                </c:pt>
                <c:pt idx="354">
                  <c:v>0.35553269888999994</c:v>
                </c:pt>
                <c:pt idx="355">
                  <c:v>0.30234276756</c:v>
                </c:pt>
                <c:pt idx="356">
                  <c:v>0.184853428938</c:v>
                </c:pt>
                <c:pt idx="357">
                  <c:v>0.30988660269599988</c:v>
                </c:pt>
                <c:pt idx="358">
                  <c:v>0.67314362887125001</c:v>
                </c:pt>
                <c:pt idx="359">
                  <c:v>0.54987485795999991</c:v>
                </c:pt>
                <c:pt idx="360">
                  <c:v>0.49458532407749989</c:v>
                </c:pt>
                <c:pt idx="361">
                  <c:v>0.46204025667599996</c:v>
                </c:pt>
                <c:pt idx="362">
                  <c:v>0.11423925209775</c:v>
                </c:pt>
                <c:pt idx="363">
                  <c:v>0.47911211275199989</c:v>
                </c:pt>
                <c:pt idx="364">
                  <c:v>0.22859883229499997</c:v>
                </c:pt>
              </c:numCache>
            </c:numRef>
          </c:xVal>
          <c:yVal>
            <c:numRef>
              <c:f>'2008'!$S$5:$S$369</c:f>
              <c:numCache>
                <c:formatCode>0.0</c:formatCode>
                <c:ptCount val="365"/>
                <c:pt idx="0">
                  <c:v>0.6567886125102057</c:v>
                </c:pt>
                <c:pt idx="1">
                  <c:v>0.82918485807899145</c:v>
                </c:pt>
                <c:pt idx="2">
                  <c:v>0.81455016906894395</c:v>
                </c:pt>
                <c:pt idx="3">
                  <c:v>0.29832290261693695</c:v>
                </c:pt>
                <c:pt idx="4">
                  <c:v>0.60175761521849891</c:v>
                </c:pt>
                <c:pt idx="5">
                  <c:v>1.2343540971803606</c:v>
                </c:pt>
                <c:pt idx="6">
                  <c:v>1.110472456437261</c:v>
                </c:pt>
                <c:pt idx="7">
                  <c:v>0.37913161329776962</c:v>
                </c:pt>
                <c:pt idx="8">
                  <c:v>0.33536753491064619</c:v>
                </c:pt>
                <c:pt idx="9">
                  <c:v>0.27005536457613766</c:v>
                </c:pt>
                <c:pt idx="10">
                  <c:v>0.85285991130730954</c:v>
                </c:pt>
                <c:pt idx="11">
                  <c:v>0.5425754033727811</c:v>
                </c:pt>
                <c:pt idx="12">
                  <c:v>0.63313547617197008</c:v>
                </c:pt>
                <c:pt idx="13">
                  <c:v>0.88503145516388171</c:v>
                </c:pt>
                <c:pt idx="14">
                  <c:v>1.3295323575974887</c:v>
                </c:pt>
                <c:pt idx="15">
                  <c:v>0.18619865923073464</c:v>
                </c:pt>
                <c:pt idx="16">
                  <c:v>0.9637076482279574</c:v>
                </c:pt>
                <c:pt idx="17">
                  <c:v>1.5528141490625156</c:v>
                </c:pt>
                <c:pt idx="18">
                  <c:v>1.5514087288921234</c:v>
                </c:pt>
                <c:pt idx="19">
                  <c:v>1.6236877877864366</c:v>
                </c:pt>
                <c:pt idx="20">
                  <c:v>1.8526910833485937</c:v>
                </c:pt>
                <c:pt idx="21">
                  <c:v>1.4010087321260118</c:v>
                </c:pt>
                <c:pt idx="22">
                  <c:v>1.4024521021344598</c:v>
                </c:pt>
                <c:pt idx="23">
                  <c:v>2.2708993052131632</c:v>
                </c:pt>
                <c:pt idx="24">
                  <c:v>1.7914003983685409</c:v>
                </c:pt>
                <c:pt idx="25">
                  <c:v>1.4515387310680277</c:v>
                </c:pt>
                <c:pt idx="26">
                  <c:v>1.7634944015528651</c:v>
                </c:pt>
                <c:pt idx="27">
                  <c:v>0.45315262105380977</c:v>
                </c:pt>
                <c:pt idx="28">
                  <c:v>0.26654619379962646</c:v>
                </c:pt>
                <c:pt idx="29">
                  <c:v>0.83653101697156607</c:v>
                </c:pt>
                <c:pt idx="30">
                  <c:v>0.92364081341266902</c:v>
                </c:pt>
                <c:pt idx="31">
                  <c:v>1.4449150915520992</c:v>
                </c:pt>
                <c:pt idx="32">
                  <c:v>1.7096450819808642</c:v>
                </c:pt>
                <c:pt idx="33">
                  <c:v>2.131535101005992</c:v>
                </c:pt>
                <c:pt idx="34">
                  <c:v>2.1328862384684659</c:v>
                </c:pt>
                <c:pt idx="35">
                  <c:v>1.9160823602783636</c:v>
                </c:pt>
                <c:pt idx="36">
                  <c:v>2.1600998798752973</c:v>
                </c:pt>
                <c:pt idx="37">
                  <c:v>2.1201233708253087</c:v>
                </c:pt>
                <c:pt idx="38">
                  <c:v>1.4742878142818054</c:v>
                </c:pt>
                <c:pt idx="39">
                  <c:v>1.7167263802389432</c:v>
                </c:pt>
                <c:pt idx="40">
                  <c:v>2.283844295465022</c:v>
                </c:pt>
                <c:pt idx="41">
                  <c:v>1.2295262223538035</c:v>
                </c:pt>
                <c:pt idx="42">
                  <c:v>1.5763305303154969</c:v>
                </c:pt>
                <c:pt idx="43">
                  <c:v>1.2851129780352144</c:v>
                </c:pt>
                <c:pt idx="44">
                  <c:v>0.81656940244158205</c:v>
                </c:pt>
                <c:pt idx="45">
                  <c:v>2.0074521659152107</c:v>
                </c:pt>
                <c:pt idx="46">
                  <c:v>0.40129512986905913</c:v>
                </c:pt>
                <c:pt idx="47">
                  <c:v>0.38377774705467016</c:v>
                </c:pt>
                <c:pt idx="48">
                  <c:v>0.82254384795465618</c:v>
                </c:pt>
                <c:pt idx="49">
                  <c:v>0.61244516667459925</c:v>
                </c:pt>
                <c:pt idx="50">
                  <c:v>1.5496789951249472</c:v>
                </c:pt>
                <c:pt idx="51">
                  <c:v>1.9212541112631889</c:v>
                </c:pt>
                <c:pt idx="52">
                  <c:v>2.5525106025484137</c:v>
                </c:pt>
                <c:pt idx="53">
                  <c:v>2.8854236443398831</c:v>
                </c:pt>
                <c:pt idx="54">
                  <c:v>0.98726064151094883</c:v>
                </c:pt>
                <c:pt idx="55">
                  <c:v>1.6633513551057617</c:v>
                </c:pt>
                <c:pt idx="56">
                  <c:v>2.0532551047600012</c:v>
                </c:pt>
                <c:pt idx="57">
                  <c:v>3.972934929036378</c:v>
                </c:pt>
                <c:pt idx="58">
                  <c:v>3.1304044919788097</c:v>
                </c:pt>
                <c:pt idx="59">
                  <c:v>2.9941620123989585</c:v>
                </c:pt>
                <c:pt idx="60">
                  <c:v>2.8467067310157921</c:v>
                </c:pt>
                <c:pt idx="61">
                  <c:v>3.2212446890057782</c:v>
                </c:pt>
                <c:pt idx="62">
                  <c:v>2.5238112028530004</c:v>
                </c:pt>
                <c:pt idx="63">
                  <c:v>4.1004889286709654</c:v>
                </c:pt>
                <c:pt idx="64">
                  <c:v>3.8021552045167621</c:v>
                </c:pt>
                <c:pt idx="65">
                  <c:v>4.1965523851211559</c:v>
                </c:pt>
                <c:pt idx="66">
                  <c:v>4.4190840866783807</c:v>
                </c:pt>
                <c:pt idx="67">
                  <c:v>4.0806409925636036</c:v>
                </c:pt>
                <c:pt idx="68">
                  <c:v>2.0475626562550837</c:v>
                </c:pt>
                <c:pt idx="69">
                  <c:v>1.8660526704212856</c:v>
                </c:pt>
                <c:pt idx="70">
                  <c:v>4.1558910130723268</c:v>
                </c:pt>
                <c:pt idx="71">
                  <c:v>3.1881021157290776</c:v>
                </c:pt>
                <c:pt idx="72">
                  <c:v>2.3785148323962817</c:v>
                </c:pt>
                <c:pt idx="73">
                  <c:v>0.76444610345945707</c:v>
                </c:pt>
                <c:pt idx="74">
                  <c:v>3.4209979470558691</c:v>
                </c:pt>
                <c:pt idx="75">
                  <c:v>4.1115590596210918</c:v>
                </c:pt>
                <c:pt idx="76">
                  <c:v>3.6858929857892502</c:v>
                </c:pt>
                <c:pt idx="77">
                  <c:v>3.4056325894736839</c:v>
                </c:pt>
                <c:pt idx="78">
                  <c:v>4.1177729273642196</c:v>
                </c:pt>
                <c:pt idx="79">
                  <c:v>3.749088922792422</c:v>
                </c:pt>
                <c:pt idx="80">
                  <c:v>3.0854896163549212</c:v>
                </c:pt>
                <c:pt idx="81">
                  <c:v>3.3526515415034965</c:v>
                </c:pt>
                <c:pt idx="82">
                  <c:v>5.0590401536862144</c:v>
                </c:pt>
                <c:pt idx="83">
                  <c:v>5.627556673582319</c:v>
                </c:pt>
                <c:pt idx="84">
                  <c:v>4.8212028037566341</c:v>
                </c:pt>
                <c:pt idx="85">
                  <c:v>4.3705316606604772</c:v>
                </c:pt>
                <c:pt idx="86">
                  <c:v>4.6434804499382762</c:v>
                </c:pt>
                <c:pt idx="87">
                  <c:v>3.3903769798499974</c:v>
                </c:pt>
                <c:pt idx="88">
                  <c:v>3.0853962126560743</c:v>
                </c:pt>
                <c:pt idx="89">
                  <c:v>2.4557299748421988</c:v>
                </c:pt>
                <c:pt idx="90">
                  <c:v>2.2950532539011266</c:v>
                </c:pt>
                <c:pt idx="91">
                  <c:v>3.2591356191665701</c:v>
                </c:pt>
                <c:pt idx="92">
                  <c:v>3.7797162075408344</c:v>
                </c:pt>
                <c:pt idx="93">
                  <c:v>5.1041408865780298</c:v>
                </c:pt>
                <c:pt idx="94">
                  <c:v>3.525522964727331</c:v>
                </c:pt>
                <c:pt idx="95">
                  <c:v>3.545230911208674</c:v>
                </c:pt>
                <c:pt idx="96">
                  <c:v>2.4405469578896271</c:v>
                </c:pt>
                <c:pt idx="97">
                  <c:v>3.9449082954272998</c:v>
                </c:pt>
                <c:pt idx="98">
                  <c:v>4.0693626311620337</c:v>
                </c:pt>
                <c:pt idx="99">
                  <c:v>4.4412854377876032</c:v>
                </c:pt>
                <c:pt idx="100">
                  <c:v>3.1655897043944643</c:v>
                </c:pt>
                <c:pt idx="101">
                  <c:v>5.4530760510062262</c:v>
                </c:pt>
                <c:pt idx="102">
                  <c:v>5.0937580180792095</c:v>
                </c:pt>
                <c:pt idx="103">
                  <c:v>7.1877011316344896</c:v>
                </c:pt>
                <c:pt idx="104">
                  <c:v>6.1187083925951375</c:v>
                </c:pt>
                <c:pt idx="105">
                  <c:v>6.1750144361390245</c:v>
                </c:pt>
                <c:pt idx="106">
                  <c:v>4.7606664015620419</c:v>
                </c:pt>
                <c:pt idx="107">
                  <c:v>6.2995469592754283</c:v>
                </c:pt>
                <c:pt idx="108">
                  <c:v>5.2445738351939539</c:v>
                </c:pt>
                <c:pt idx="109">
                  <c:v>6.497431817963081</c:v>
                </c:pt>
                <c:pt idx="110">
                  <c:v>6.7781946157092126</c:v>
                </c:pt>
                <c:pt idx="111">
                  <c:v>6.8124171691988504</c:v>
                </c:pt>
                <c:pt idx="112">
                  <c:v>7.4330818955421449</c:v>
                </c:pt>
                <c:pt idx="113">
                  <c:v>7.5849178614115296</c:v>
                </c:pt>
                <c:pt idx="114">
                  <c:v>6.8710668594913651</c:v>
                </c:pt>
                <c:pt idx="115">
                  <c:v>4.7840137138890206</c:v>
                </c:pt>
                <c:pt idx="116">
                  <c:v>6.7260935044386434</c:v>
                </c:pt>
                <c:pt idx="117">
                  <c:v>5.9115814927951256</c:v>
                </c:pt>
                <c:pt idx="118">
                  <c:v>6.1315809053316173</c:v>
                </c:pt>
                <c:pt idx="119">
                  <c:v>5.4395747436547097</c:v>
                </c:pt>
                <c:pt idx="120">
                  <c:v>4.6642844400404</c:v>
                </c:pt>
                <c:pt idx="121">
                  <c:v>6.264158139431995</c:v>
                </c:pt>
                <c:pt idx="122">
                  <c:v>6.3061109150110539</c:v>
                </c:pt>
                <c:pt idx="123">
                  <c:v>7.1943415994154822</c:v>
                </c:pt>
                <c:pt idx="124">
                  <c:v>6.4928016931662267</c:v>
                </c:pt>
                <c:pt idx="125">
                  <c:v>7.1053091643087996</c:v>
                </c:pt>
                <c:pt idx="126">
                  <c:v>5.9514443447057461</c:v>
                </c:pt>
                <c:pt idx="127">
                  <c:v>4.3146874519047618</c:v>
                </c:pt>
                <c:pt idx="128">
                  <c:v>3.6326212750614406</c:v>
                </c:pt>
                <c:pt idx="129">
                  <c:v>3.6842183417054666</c:v>
                </c:pt>
                <c:pt idx="130">
                  <c:v>5.0337788371911119</c:v>
                </c:pt>
                <c:pt idx="131">
                  <c:v>4.7564385028719318</c:v>
                </c:pt>
                <c:pt idx="132">
                  <c:v>6.2027234882116895</c:v>
                </c:pt>
                <c:pt idx="133">
                  <c:v>6.3157107086917641</c:v>
                </c:pt>
                <c:pt idx="134">
                  <c:v>6.2006949482979721</c:v>
                </c:pt>
                <c:pt idx="135">
                  <c:v>3.0440632281838438</c:v>
                </c:pt>
                <c:pt idx="136">
                  <c:v>5.8606535654406073</c:v>
                </c:pt>
                <c:pt idx="137">
                  <c:v>7.6648251709835815</c:v>
                </c:pt>
                <c:pt idx="138">
                  <c:v>4.7399664747790444</c:v>
                </c:pt>
                <c:pt idx="139">
                  <c:v>9.5275912548019974</c:v>
                </c:pt>
                <c:pt idx="140">
                  <c:v>6.8795575941131899</c:v>
                </c:pt>
                <c:pt idx="141">
                  <c:v>8.3600911979831167</c:v>
                </c:pt>
                <c:pt idx="142">
                  <c:v>7.2528045452527383</c:v>
                </c:pt>
                <c:pt idx="143">
                  <c:v>8.1910059934503821</c:v>
                </c:pt>
                <c:pt idx="144">
                  <c:v>7.5333163130138043</c:v>
                </c:pt>
                <c:pt idx="145">
                  <c:v>7.9647208048015825</c:v>
                </c:pt>
                <c:pt idx="146">
                  <c:v>6.7127201292073444</c:v>
                </c:pt>
                <c:pt idx="147">
                  <c:v>8.4883222762578647</c:v>
                </c:pt>
                <c:pt idx="148">
                  <c:v>8.7439277239460527</c:v>
                </c:pt>
                <c:pt idx="149">
                  <c:v>8.9482412281782295</c:v>
                </c:pt>
                <c:pt idx="150">
                  <c:v>7.7544722929894778</c:v>
                </c:pt>
                <c:pt idx="151">
                  <c:v>8.5602807310781746</c:v>
                </c:pt>
                <c:pt idx="152">
                  <c:v>8.9115259052520095</c:v>
                </c:pt>
                <c:pt idx="153">
                  <c:v>8.1223133468160285</c:v>
                </c:pt>
                <c:pt idx="154">
                  <c:v>7.2094845519980373</c:v>
                </c:pt>
                <c:pt idx="155">
                  <c:v>8.6150626453637926</c:v>
                </c:pt>
                <c:pt idx="156">
                  <c:v>8.339948121406545</c:v>
                </c:pt>
                <c:pt idx="157">
                  <c:v>8.1430485373370178</c:v>
                </c:pt>
                <c:pt idx="158">
                  <c:v>7.4287333831173976</c:v>
                </c:pt>
                <c:pt idx="159">
                  <c:v>8.9910345439825345</c:v>
                </c:pt>
                <c:pt idx="160">
                  <c:v>10.049528627050153</c:v>
                </c:pt>
                <c:pt idx="161">
                  <c:v>8.0077172067295788</c:v>
                </c:pt>
                <c:pt idx="162">
                  <c:v>6.8987113367537658</c:v>
                </c:pt>
                <c:pt idx="163">
                  <c:v>8.9933500843436711</c:v>
                </c:pt>
                <c:pt idx="164">
                  <c:v>9.7274373423105907</c:v>
                </c:pt>
                <c:pt idx="165">
                  <c:v>7.7104630592425227</c:v>
                </c:pt>
                <c:pt idx="166">
                  <c:v>9.4077590223168581</c:v>
                </c:pt>
                <c:pt idx="167">
                  <c:v>10.179491401431084</c:v>
                </c:pt>
                <c:pt idx="168">
                  <c:v>9.3546286782647385</c:v>
                </c:pt>
                <c:pt idx="169">
                  <c:v>10.401989605096237</c:v>
                </c:pt>
                <c:pt idx="170">
                  <c:v>10.011041890806847</c:v>
                </c:pt>
                <c:pt idx="171">
                  <c:v>10.122655749331072</c:v>
                </c:pt>
                <c:pt idx="172">
                  <c:v>8.8977304225517511</c:v>
                </c:pt>
                <c:pt idx="173">
                  <c:v>8.8626648719373691</c:v>
                </c:pt>
                <c:pt idx="174">
                  <c:v>9.8146090783871518</c:v>
                </c:pt>
                <c:pt idx="175">
                  <c:v>10.265189892536714</c:v>
                </c:pt>
                <c:pt idx="176">
                  <c:v>10.136969921373874</c:v>
                </c:pt>
                <c:pt idx="177">
                  <c:v>10.62407981293082</c:v>
                </c:pt>
                <c:pt idx="178">
                  <c:v>12.279633455294116</c:v>
                </c:pt>
                <c:pt idx="179">
                  <c:v>10.096498244453365</c:v>
                </c:pt>
                <c:pt idx="180">
                  <c:v>11.349616177319703</c:v>
                </c:pt>
                <c:pt idx="181">
                  <c:v>10.683753548807857</c:v>
                </c:pt>
                <c:pt idx="182">
                  <c:v>9.8851665685101047</c:v>
                </c:pt>
                <c:pt idx="183">
                  <c:v>10.224569628357401</c:v>
                </c:pt>
                <c:pt idx="184">
                  <c:v>10.311229850698682</c:v>
                </c:pt>
                <c:pt idx="185">
                  <c:v>11.871895392263836</c:v>
                </c:pt>
                <c:pt idx="186">
                  <c:v>10.042655778958407</c:v>
                </c:pt>
                <c:pt idx="187">
                  <c:v>10.169042282335178</c:v>
                </c:pt>
                <c:pt idx="188">
                  <c:v>10.122886238993024</c:v>
                </c:pt>
                <c:pt idx="189">
                  <c:v>10.566086519999997</c:v>
                </c:pt>
                <c:pt idx="190">
                  <c:v>9.2628029051480354</c:v>
                </c:pt>
                <c:pt idx="191">
                  <c:v>8.9340728531472813</c:v>
                </c:pt>
                <c:pt idx="192">
                  <c:v>10.682767784016473</c:v>
                </c:pt>
                <c:pt idx="193">
                  <c:v>10.395615032051413</c:v>
                </c:pt>
                <c:pt idx="194">
                  <c:v>10.392060052014843</c:v>
                </c:pt>
                <c:pt idx="195">
                  <c:v>8.6520019560972763</c:v>
                </c:pt>
                <c:pt idx="196">
                  <c:v>9.386314833213067</c:v>
                </c:pt>
                <c:pt idx="197">
                  <c:v>10.7755624459533</c:v>
                </c:pt>
                <c:pt idx="198">
                  <c:v>10.409724074759739</c:v>
                </c:pt>
                <c:pt idx="199">
                  <c:v>10.283268489269302</c:v>
                </c:pt>
                <c:pt idx="200">
                  <c:v>8.7237345164357745</c:v>
                </c:pt>
                <c:pt idx="201">
                  <c:v>10.4967184244036</c:v>
                </c:pt>
                <c:pt idx="202">
                  <c:v>10.344106380969087</c:v>
                </c:pt>
                <c:pt idx="203">
                  <c:v>9.6023605952588049</c:v>
                </c:pt>
                <c:pt idx="204">
                  <c:v>10.336687504770822</c:v>
                </c:pt>
                <c:pt idx="205">
                  <c:v>10.558667304151024</c:v>
                </c:pt>
                <c:pt idx="206">
                  <c:v>10.153365906325027</c:v>
                </c:pt>
                <c:pt idx="207">
                  <c:v>8.6929069710519116</c:v>
                </c:pt>
                <c:pt idx="208">
                  <c:v>9.6292546574888842</c:v>
                </c:pt>
                <c:pt idx="209">
                  <c:v>9.9302283050416431</c:v>
                </c:pt>
                <c:pt idx="210">
                  <c:v>8.5460384023002494</c:v>
                </c:pt>
                <c:pt idx="211">
                  <c:v>10.841174704347827</c:v>
                </c:pt>
                <c:pt idx="212">
                  <c:v>9.6331502468196994</c:v>
                </c:pt>
                <c:pt idx="213">
                  <c:v>10.130056936657278</c:v>
                </c:pt>
                <c:pt idx="214">
                  <c:v>8.8866910314791667</c:v>
                </c:pt>
                <c:pt idx="215">
                  <c:v>7.6475765916334524</c:v>
                </c:pt>
                <c:pt idx="216">
                  <c:v>8.1987868369563799</c:v>
                </c:pt>
                <c:pt idx="217">
                  <c:v>7.8814029522708955</c:v>
                </c:pt>
                <c:pt idx="218">
                  <c:v>8.3416669992468115</c:v>
                </c:pt>
                <c:pt idx="219">
                  <c:v>8.208944821361257</c:v>
                </c:pt>
                <c:pt idx="220">
                  <c:v>7.5211785962840212</c:v>
                </c:pt>
                <c:pt idx="221">
                  <c:v>7.3832817411462646</c:v>
                </c:pt>
                <c:pt idx="222">
                  <c:v>8.3546169801442574</c:v>
                </c:pt>
                <c:pt idx="223">
                  <c:v>9.5196618637362551</c:v>
                </c:pt>
                <c:pt idx="224">
                  <c:v>9.1270963145447208</c:v>
                </c:pt>
                <c:pt idx="225">
                  <c:v>9.07663645803596</c:v>
                </c:pt>
                <c:pt idx="226">
                  <c:v>8.5030133556785916</c:v>
                </c:pt>
                <c:pt idx="227">
                  <c:v>7.5730382917665793</c:v>
                </c:pt>
                <c:pt idx="228">
                  <c:v>6.8916438982045571</c:v>
                </c:pt>
                <c:pt idx="229">
                  <c:v>6.9501621546646106</c:v>
                </c:pt>
                <c:pt idx="230">
                  <c:v>6.9492943712257764</c:v>
                </c:pt>
                <c:pt idx="231">
                  <c:v>7.157878942091628</c:v>
                </c:pt>
                <c:pt idx="232">
                  <c:v>7.7697973669145339</c:v>
                </c:pt>
                <c:pt idx="233">
                  <c:v>9.1898508733137199</c:v>
                </c:pt>
                <c:pt idx="234">
                  <c:v>6.225982379574468</c:v>
                </c:pt>
                <c:pt idx="235">
                  <c:v>4.2370399507089553</c:v>
                </c:pt>
                <c:pt idx="236">
                  <c:v>3.6722205790242453</c:v>
                </c:pt>
                <c:pt idx="237">
                  <c:v>6.4395723260346882</c:v>
                </c:pt>
                <c:pt idx="238">
                  <c:v>5.6932038552490987</c:v>
                </c:pt>
                <c:pt idx="239">
                  <c:v>7.0234399388321753</c:v>
                </c:pt>
                <c:pt idx="240">
                  <c:v>5.6440379094439193</c:v>
                </c:pt>
                <c:pt idx="241">
                  <c:v>5.6344292243454577</c:v>
                </c:pt>
                <c:pt idx="242">
                  <c:v>5.8239795604932567</c:v>
                </c:pt>
                <c:pt idx="243">
                  <c:v>5.7605941928628059</c:v>
                </c:pt>
                <c:pt idx="244">
                  <c:v>6.1932217904615916</c:v>
                </c:pt>
                <c:pt idx="245">
                  <c:v>6.0931556341559432</c:v>
                </c:pt>
                <c:pt idx="246">
                  <c:v>6.5354421553957538</c:v>
                </c:pt>
                <c:pt idx="247">
                  <c:v>6.5282257685362541</c:v>
                </c:pt>
                <c:pt idx="248">
                  <c:v>6.417847034934991</c:v>
                </c:pt>
                <c:pt idx="249">
                  <c:v>6.4119279398364251</c:v>
                </c:pt>
                <c:pt idx="250">
                  <c:v>5.6738354184826241</c:v>
                </c:pt>
                <c:pt idx="251">
                  <c:v>5.6395714381480984</c:v>
                </c:pt>
                <c:pt idx="252">
                  <c:v>5.9201548403370516</c:v>
                </c:pt>
                <c:pt idx="253">
                  <c:v>5.043654289215115</c:v>
                </c:pt>
                <c:pt idx="254">
                  <c:v>4.7679132453658912</c:v>
                </c:pt>
                <c:pt idx="255">
                  <c:v>5.5524377513352583</c:v>
                </c:pt>
                <c:pt idx="256">
                  <c:v>5.7498542637101959</c:v>
                </c:pt>
                <c:pt idx="257">
                  <c:v>5.1859747950203969</c:v>
                </c:pt>
                <c:pt idx="258">
                  <c:v>5.1171214430749252</c:v>
                </c:pt>
                <c:pt idx="259">
                  <c:v>5.2336625875853269</c:v>
                </c:pt>
                <c:pt idx="260">
                  <c:v>5.404192626618654</c:v>
                </c:pt>
                <c:pt idx="261">
                  <c:v>4.7695538100886372</c:v>
                </c:pt>
                <c:pt idx="262">
                  <c:v>4.0563316581922653</c:v>
                </c:pt>
                <c:pt idx="263">
                  <c:v>4.3338063970334826</c:v>
                </c:pt>
                <c:pt idx="264">
                  <c:v>4.5572135438101968</c:v>
                </c:pt>
                <c:pt idx="265">
                  <c:v>3.3514430860858058</c:v>
                </c:pt>
                <c:pt idx="266">
                  <c:v>3.413245142259397</c:v>
                </c:pt>
                <c:pt idx="267">
                  <c:v>1.9026641040698724</c:v>
                </c:pt>
                <c:pt idx="268">
                  <c:v>4.3495026870801361</c:v>
                </c:pt>
                <c:pt idx="269">
                  <c:v>2.8503380613096465</c:v>
                </c:pt>
                <c:pt idx="270">
                  <c:v>0.90768819337198403</c:v>
                </c:pt>
                <c:pt idx="271">
                  <c:v>3.5606026773568122</c:v>
                </c:pt>
                <c:pt idx="272">
                  <c:v>2.3322955568553256</c:v>
                </c:pt>
                <c:pt idx="273">
                  <c:v>3.1201307366311188</c:v>
                </c:pt>
                <c:pt idx="274">
                  <c:v>5.4427739353232631</c:v>
                </c:pt>
                <c:pt idx="275">
                  <c:v>4.5111719096541032</c:v>
                </c:pt>
                <c:pt idx="276">
                  <c:v>4.5960825004996</c:v>
                </c:pt>
                <c:pt idx="277">
                  <c:v>4.2085404785006268</c:v>
                </c:pt>
                <c:pt idx="278">
                  <c:v>3.6286812624502813</c:v>
                </c:pt>
                <c:pt idx="279">
                  <c:v>3.7692759216038816</c:v>
                </c:pt>
                <c:pt idx="280">
                  <c:v>3.2822204160885526</c:v>
                </c:pt>
                <c:pt idx="281">
                  <c:v>4.5093938612274087</c:v>
                </c:pt>
                <c:pt idx="282">
                  <c:v>3.5163538956735594</c:v>
                </c:pt>
                <c:pt idx="283">
                  <c:v>3.4830888728281417</c:v>
                </c:pt>
                <c:pt idx="284">
                  <c:v>2.8127398547117983</c:v>
                </c:pt>
                <c:pt idx="285">
                  <c:v>3.9612359922989033</c:v>
                </c:pt>
                <c:pt idx="286">
                  <c:v>4.5075460105624092</c:v>
                </c:pt>
                <c:pt idx="287">
                  <c:v>3.0681327630769233</c:v>
                </c:pt>
                <c:pt idx="288">
                  <c:v>1.9734108292358821</c:v>
                </c:pt>
                <c:pt idx="289">
                  <c:v>1.6683525759157527</c:v>
                </c:pt>
                <c:pt idx="290">
                  <c:v>3.7146600503517</c:v>
                </c:pt>
                <c:pt idx="291">
                  <c:v>4.5869804136310943</c:v>
                </c:pt>
                <c:pt idx="292">
                  <c:v>3.6393865983601854</c:v>
                </c:pt>
                <c:pt idx="293">
                  <c:v>3.4928172198633671</c:v>
                </c:pt>
                <c:pt idx="294">
                  <c:v>3.2110657652488173</c:v>
                </c:pt>
                <c:pt idx="295">
                  <c:v>2.8773383906192205</c:v>
                </c:pt>
                <c:pt idx="296">
                  <c:v>2.5284609512621778</c:v>
                </c:pt>
                <c:pt idx="297">
                  <c:v>2.9202945831811311</c:v>
                </c:pt>
                <c:pt idx="298">
                  <c:v>3.0832276848978859</c:v>
                </c:pt>
                <c:pt idx="299">
                  <c:v>1.4273704914205696</c:v>
                </c:pt>
                <c:pt idx="300">
                  <c:v>1.8630216225423726</c:v>
                </c:pt>
                <c:pt idx="301">
                  <c:v>1.814104903472185</c:v>
                </c:pt>
                <c:pt idx="302">
                  <c:v>1.5250788006175011</c:v>
                </c:pt>
                <c:pt idx="303">
                  <c:v>2.7394801517167378</c:v>
                </c:pt>
                <c:pt idx="304">
                  <c:v>2.5931974109963272</c:v>
                </c:pt>
                <c:pt idx="305">
                  <c:v>2.6404026056263667</c:v>
                </c:pt>
                <c:pt idx="306">
                  <c:v>2.5572769014067966</c:v>
                </c:pt>
                <c:pt idx="307">
                  <c:v>2.9732818401785077</c:v>
                </c:pt>
                <c:pt idx="308">
                  <c:v>2.5328079686430005</c:v>
                </c:pt>
                <c:pt idx="309">
                  <c:v>2.8134903111253817</c:v>
                </c:pt>
                <c:pt idx="310">
                  <c:v>2.8291855855910937</c:v>
                </c:pt>
                <c:pt idx="311">
                  <c:v>2.8347488434780765</c:v>
                </c:pt>
                <c:pt idx="312">
                  <c:v>2.4186045514717915</c:v>
                </c:pt>
                <c:pt idx="313">
                  <c:v>1.8726944038911724</c:v>
                </c:pt>
                <c:pt idx="314">
                  <c:v>2.1548104818342475</c:v>
                </c:pt>
                <c:pt idx="315">
                  <c:v>1.9546748620809384</c:v>
                </c:pt>
                <c:pt idx="316">
                  <c:v>1.8643299451188349</c:v>
                </c:pt>
                <c:pt idx="317">
                  <c:v>0.97184940183070068</c:v>
                </c:pt>
                <c:pt idx="318">
                  <c:v>1.5257279597188105</c:v>
                </c:pt>
                <c:pt idx="319">
                  <c:v>2.3968900890635805</c:v>
                </c:pt>
                <c:pt idx="320">
                  <c:v>2.3744352607366768</c:v>
                </c:pt>
                <c:pt idx="321">
                  <c:v>2.0327408683519614</c:v>
                </c:pt>
                <c:pt idx="322">
                  <c:v>1.6822815466666663</c:v>
                </c:pt>
                <c:pt idx="323">
                  <c:v>0.81524093647730456</c:v>
                </c:pt>
                <c:pt idx="324">
                  <c:v>0.93986252632689371</c:v>
                </c:pt>
                <c:pt idx="325">
                  <c:v>0.85338565704505553</c:v>
                </c:pt>
                <c:pt idx="326">
                  <c:v>1.5636130263727599</c:v>
                </c:pt>
                <c:pt idx="327">
                  <c:v>1.4236501067694884</c:v>
                </c:pt>
                <c:pt idx="328">
                  <c:v>1.2550128102799696</c:v>
                </c:pt>
                <c:pt idx="329">
                  <c:v>1.1968633449006805</c:v>
                </c:pt>
                <c:pt idx="330">
                  <c:v>1.8721566820627156</c:v>
                </c:pt>
                <c:pt idx="331">
                  <c:v>1.761301401652509</c:v>
                </c:pt>
                <c:pt idx="332">
                  <c:v>0.7883230272791466</c:v>
                </c:pt>
                <c:pt idx="333">
                  <c:v>1.0543444343406607</c:v>
                </c:pt>
                <c:pt idx="334">
                  <c:v>1.2472867910941201</c:v>
                </c:pt>
                <c:pt idx="335">
                  <c:v>1.7704803486157157</c:v>
                </c:pt>
                <c:pt idx="336">
                  <c:v>1.6325816697032136</c:v>
                </c:pt>
                <c:pt idx="337">
                  <c:v>1.5590222358280739</c:v>
                </c:pt>
                <c:pt idx="338">
                  <c:v>1.6544505627275592</c:v>
                </c:pt>
                <c:pt idx="339">
                  <c:v>1.567058319798452</c:v>
                </c:pt>
                <c:pt idx="340">
                  <c:v>1.4426838819450054</c:v>
                </c:pt>
                <c:pt idx="341">
                  <c:v>1.2293457510969255</c:v>
                </c:pt>
                <c:pt idx="342">
                  <c:v>0.74835566290816324</c:v>
                </c:pt>
                <c:pt idx="343">
                  <c:v>0.5460764446316142</c:v>
                </c:pt>
                <c:pt idx="344">
                  <c:v>1.1637476865453249</c:v>
                </c:pt>
                <c:pt idx="345">
                  <c:v>1.1111500153394824</c:v>
                </c:pt>
                <c:pt idx="346">
                  <c:v>1.3360864894278803</c:v>
                </c:pt>
                <c:pt idx="347">
                  <c:v>1.0142182963553572</c:v>
                </c:pt>
                <c:pt idx="348">
                  <c:v>1.1704297130675374</c:v>
                </c:pt>
                <c:pt idx="349">
                  <c:v>1.6172055784436619</c:v>
                </c:pt>
                <c:pt idx="350">
                  <c:v>1.3754065862349112</c:v>
                </c:pt>
                <c:pt idx="351">
                  <c:v>1.7384601993491893</c:v>
                </c:pt>
                <c:pt idx="352">
                  <c:v>1.271957649382792</c:v>
                </c:pt>
                <c:pt idx="353">
                  <c:v>1.3265456237272766</c:v>
                </c:pt>
                <c:pt idx="354">
                  <c:v>0.51886881038865285</c:v>
                </c:pt>
                <c:pt idx="355">
                  <c:v>0.45255436484178785</c:v>
                </c:pt>
                <c:pt idx="356">
                  <c:v>0.20301642772280562</c:v>
                </c:pt>
                <c:pt idx="357">
                  <c:v>0.35889150419819726</c:v>
                </c:pt>
                <c:pt idx="358">
                  <c:v>0.85204832965690891</c:v>
                </c:pt>
                <c:pt idx="359">
                  <c:v>0.70270988143122559</c:v>
                </c:pt>
                <c:pt idx="360">
                  <c:v>0.49156394231907413</c:v>
                </c:pt>
                <c:pt idx="361">
                  <c:v>0.62936112729674054</c:v>
                </c:pt>
                <c:pt idx="362">
                  <c:v>0.20199509731804893</c:v>
                </c:pt>
                <c:pt idx="363">
                  <c:v>0.35650363507924865</c:v>
                </c:pt>
                <c:pt idx="364">
                  <c:v>0.29113238730775282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157440"/>
        <c:axId val="198159360"/>
      </c:scatterChart>
      <c:valAx>
        <c:axId val="19815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8159360"/>
        <c:crosses val="autoZero"/>
        <c:crossBetween val="midCat"/>
      </c:valAx>
      <c:valAx>
        <c:axId val="198159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81574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4329478638052332"/>
                  <c:y val="0.1482667207431685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'2017'!$R$5:$R$369</c:f>
              <c:numCache>
                <c:formatCode>0.0</c:formatCode>
                <c:ptCount val="365"/>
                <c:pt idx="0">
                  <c:v>1.2266492030579998</c:v>
                </c:pt>
                <c:pt idx="1">
                  <c:v>0.27094450061700004</c:v>
                </c:pt>
                <c:pt idx="2">
                  <c:v>0.66549297185099998</c:v>
                </c:pt>
                <c:pt idx="3">
                  <c:v>0.46217789728777492</c:v>
                </c:pt>
                <c:pt idx="4">
                  <c:v>0.15688033818239999</c:v>
                </c:pt>
                <c:pt idx="5">
                  <c:v>1.5795798681881996</c:v>
                </c:pt>
                <c:pt idx="6">
                  <c:v>1.252517288775</c:v>
                </c:pt>
                <c:pt idx="7">
                  <c:v>0.34753456378649988</c:v>
                </c:pt>
                <c:pt idx="8">
                  <c:v>0.3536904511299</c:v>
                </c:pt>
                <c:pt idx="9">
                  <c:v>1.3154276432204248</c:v>
                </c:pt>
                <c:pt idx="10">
                  <c:v>1.5450729616297498</c:v>
                </c:pt>
                <c:pt idx="11">
                  <c:v>1.3950569731724998</c:v>
                </c:pt>
                <c:pt idx="12">
                  <c:v>1.6288694501215497</c:v>
                </c:pt>
                <c:pt idx="13">
                  <c:v>0.52684455085079995</c:v>
                </c:pt>
                <c:pt idx="14">
                  <c:v>0.76928332469624983</c:v>
                </c:pt>
                <c:pt idx="15">
                  <c:v>1.3579485239893498</c:v>
                </c:pt>
                <c:pt idx="16">
                  <c:v>1.3679461928687251</c:v>
                </c:pt>
                <c:pt idx="17">
                  <c:v>1.7009930079078743</c:v>
                </c:pt>
                <c:pt idx="18">
                  <c:v>2.0207849460844503</c:v>
                </c:pt>
                <c:pt idx="19">
                  <c:v>1.4433861404177999</c:v>
                </c:pt>
                <c:pt idx="20">
                  <c:v>1.7066959459052995</c:v>
                </c:pt>
                <c:pt idx="21">
                  <c:v>2.0503878686694001</c:v>
                </c:pt>
                <c:pt idx="22">
                  <c:v>2.0757412448015997</c:v>
                </c:pt>
                <c:pt idx="23">
                  <c:v>1.8019869602774998</c:v>
                </c:pt>
                <c:pt idx="24">
                  <c:v>0.8944085862854998</c:v>
                </c:pt>
                <c:pt idx="25">
                  <c:v>0.44691697910924999</c:v>
                </c:pt>
                <c:pt idx="26">
                  <c:v>0.7305806509785</c:v>
                </c:pt>
                <c:pt idx="27">
                  <c:v>1.6171416350686501</c:v>
                </c:pt>
                <c:pt idx="28">
                  <c:v>1.7742618927473999</c:v>
                </c:pt>
                <c:pt idx="29">
                  <c:v>1.1691520169009997</c:v>
                </c:pt>
                <c:pt idx="30">
                  <c:v>0.64589815476629986</c:v>
                </c:pt>
                <c:pt idx="31">
                  <c:v>1.5955505993699997</c:v>
                </c:pt>
                <c:pt idx="32">
                  <c:v>2.2494147198907499</c:v>
                </c:pt>
                <c:pt idx="33">
                  <c:v>2.3162564880278991</c:v>
                </c:pt>
                <c:pt idx="34">
                  <c:v>1.5209309702216995</c:v>
                </c:pt>
                <c:pt idx="35">
                  <c:v>0.96107477362439975</c:v>
                </c:pt>
                <c:pt idx="36">
                  <c:v>1.0343808619477495</c:v>
                </c:pt>
                <c:pt idx="37">
                  <c:v>1.54275431282265</c:v>
                </c:pt>
                <c:pt idx="38">
                  <c:v>1.812997595300625</c:v>
                </c:pt>
                <c:pt idx="39">
                  <c:v>1.4565768013660501</c:v>
                </c:pt>
                <c:pt idx="40">
                  <c:v>2.2341334196055747</c:v>
                </c:pt>
                <c:pt idx="41">
                  <c:v>2.3368743395258993</c:v>
                </c:pt>
                <c:pt idx="42">
                  <c:v>1.0401946736939998</c:v>
                </c:pt>
                <c:pt idx="43">
                  <c:v>1.7695352085449991</c:v>
                </c:pt>
                <c:pt idx="44">
                  <c:v>1.1206568459919</c:v>
                </c:pt>
                <c:pt idx="45">
                  <c:v>2.2381095265913995</c:v>
                </c:pt>
                <c:pt idx="46">
                  <c:v>2.4234373920359999</c:v>
                </c:pt>
                <c:pt idx="47">
                  <c:v>2.3749053859943996</c:v>
                </c:pt>
                <c:pt idx="48">
                  <c:v>2.3876073675181497</c:v>
                </c:pt>
                <c:pt idx="49">
                  <c:v>2.6234708246447989</c:v>
                </c:pt>
                <c:pt idx="50">
                  <c:v>2.6074883062206005</c:v>
                </c:pt>
                <c:pt idx="51">
                  <c:v>2.7894279533940751</c:v>
                </c:pt>
                <c:pt idx="52">
                  <c:v>2.8751220651284992</c:v>
                </c:pt>
                <c:pt idx="53">
                  <c:v>3.115999274923499</c:v>
                </c:pt>
                <c:pt idx="54">
                  <c:v>2.3814716167138501</c:v>
                </c:pt>
                <c:pt idx="55">
                  <c:v>3.322719880270125</c:v>
                </c:pt>
                <c:pt idx="56">
                  <c:v>3.0152494166985742</c:v>
                </c:pt>
                <c:pt idx="57">
                  <c:v>2.6031720881780243</c:v>
                </c:pt>
                <c:pt idx="58">
                  <c:v>2.5504056380880002</c:v>
                </c:pt>
                <c:pt idx="59">
                  <c:v>1.50731105719605</c:v>
                </c:pt>
                <c:pt idx="60">
                  <c:v>1.7859089160763497</c:v>
                </c:pt>
                <c:pt idx="61">
                  <c:v>0.29894656834349997</c:v>
                </c:pt>
                <c:pt idx="62">
                  <c:v>2.1105858067412995</c:v>
                </c:pt>
                <c:pt idx="63">
                  <c:v>3.6506651522418001</c:v>
                </c:pt>
                <c:pt idx="64">
                  <c:v>3.9381734296738493</c:v>
                </c:pt>
                <c:pt idx="65">
                  <c:v>3.4574162599043996</c:v>
                </c:pt>
                <c:pt idx="66">
                  <c:v>3.5894520379181998</c:v>
                </c:pt>
                <c:pt idx="67">
                  <c:v>3.3578174995700993</c:v>
                </c:pt>
                <c:pt idx="68">
                  <c:v>1.6501515618422995</c:v>
                </c:pt>
                <c:pt idx="69">
                  <c:v>0.88962738608699987</c:v>
                </c:pt>
                <c:pt idx="70">
                  <c:v>1.4501426859885</c:v>
                </c:pt>
                <c:pt idx="71">
                  <c:v>1.8692104631711253</c:v>
                </c:pt>
                <c:pt idx="72">
                  <c:v>2.2923309644151746</c:v>
                </c:pt>
                <c:pt idx="73">
                  <c:v>1.8326097248975994</c:v>
                </c:pt>
                <c:pt idx="74">
                  <c:v>1.9100150723330995</c:v>
                </c:pt>
                <c:pt idx="75">
                  <c:v>0.55285113666599994</c:v>
                </c:pt>
                <c:pt idx="76">
                  <c:v>3.1428668205689996</c:v>
                </c:pt>
                <c:pt idx="77">
                  <c:v>4.0843564770269243</c:v>
                </c:pt>
                <c:pt idx="78">
                  <c:v>3.0943873659830992</c:v>
                </c:pt>
                <c:pt idx="79">
                  <c:v>3.4207559714999984</c:v>
                </c:pt>
                <c:pt idx="80">
                  <c:v>2.5497561119182497</c:v>
                </c:pt>
                <c:pt idx="81">
                  <c:v>4.1531928675889498</c:v>
                </c:pt>
                <c:pt idx="82">
                  <c:v>4.6673232813222745</c:v>
                </c:pt>
                <c:pt idx="83">
                  <c:v>4.8497759191076986</c:v>
                </c:pt>
                <c:pt idx="84">
                  <c:v>4.404707695298625</c:v>
                </c:pt>
                <c:pt idx="85">
                  <c:v>3.554329984647</c:v>
                </c:pt>
                <c:pt idx="86">
                  <c:v>2.9503705927723494</c:v>
                </c:pt>
                <c:pt idx="87">
                  <c:v>4.2153081970912494</c:v>
                </c:pt>
                <c:pt idx="88">
                  <c:v>3.1950852866711994</c:v>
                </c:pt>
                <c:pt idx="89">
                  <c:v>1.8473801218950001</c:v>
                </c:pt>
                <c:pt idx="90">
                  <c:v>2.4519059153237248</c:v>
                </c:pt>
                <c:pt idx="91">
                  <c:v>3.0166598339219992</c:v>
                </c:pt>
                <c:pt idx="92">
                  <c:v>5.1078492421589985</c:v>
                </c:pt>
                <c:pt idx="93">
                  <c:v>5.0198601788860486</c:v>
                </c:pt>
                <c:pt idx="94">
                  <c:v>5.2354807661635503</c:v>
                </c:pt>
                <c:pt idx="95">
                  <c:v>5.1072633179846996</c:v>
                </c:pt>
                <c:pt idx="96">
                  <c:v>4.9406777818749736</c:v>
                </c:pt>
                <c:pt idx="97">
                  <c:v>1.6199690998393499</c:v>
                </c:pt>
                <c:pt idx="98">
                  <c:v>3.1288829764342494</c:v>
                </c:pt>
                <c:pt idx="99">
                  <c:v>4.4059101168071999</c:v>
                </c:pt>
                <c:pt idx="100">
                  <c:v>4.9364595452848494</c:v>
                </c:pt>
                <c:pt idx="101">
                  <c:v>3.3371299068878995</c:v>
                </c:pt>
                <c:pt idx="102">
                  <c:v>1.6543696756486497</c:v>
                </c:pt>
                <c:pt idx="103">
                  <c:v>3.2974387009976245</c:v>
                </c:pt>
                <c:pt idx="104">
                  <c:v>3.2311137297694499</c:v>
                </c:pt>
                <c:pt idx="105">
                  <c:v>3.9020818757152491</c:v>
                </c:pt>
                <c:pt idx="106">
                  <c:v>5.0231532397315499</c:v>
                </c:pt>
                <c:pt idx="107">
                  <c:v>4.6812167565986238</c:v>
                </c:pt>
                <c:pt idx="108">
                  <c:v>5.4062224102732497</c:v>
                </c:pt>
                <c:pt idx="109">
                  <c:v>5.6354413006319986</c:v>
                </c:pt>
                <c:pt idx="110">
                  <c:v>4.785984591076649</c:v>
                </c:pt>
                <c:pt idx="111">
                  <c:v>6.0966544857996006</c:v>
                </c:pt>
                <c:pt idx="112">
                  <c:v>5.7346245606717003</c:v>
                </c:pt>
                <c:pt idx="113">
                  <c:v>5.5085909270039997</c:v>
                </c:pt>
                <c:pt idx="114">
                  <c:v>6.0292835195921981</c:v>
                </c:pt>
                <c:pt idx="115">
                  <c:v>6.1085006644115998</c:v>
                </c:pt>
                <c:pt idx="116">
                  <c:v>5.0826842163376487</c:v>
                </c:pt>
                <c:pt idx="117">
                  <c:v>3.2307490619576993</c:v>
                </c:pt>
                <c:pt idx="118">
                  <c:v>6.0020653034852991</c:v>
                </c:pt>
                <c:pt idx="119">
                  <c:v>5.4317016397748246</c:v>
                </c:pt>
                <c:pt idx="120">
                  <c:v>3.3625447976913745</c:v>
                </c:pt>
                <c:pt idx="121">
                  <c:v>2.2872345782662493</c:v>
                </c:pt>
                <c:pt idx="122">
                  <c:v>2.5772873038676241</c:v>
                </c:pt>
                <c:pt idx="123">
                  <c:v>4.7330048655694483</c:v>
                </c:pt>
                <c:pt idx="124">
                  <c:v>4.2158246256488985</c:v>
                </c:pt>
                <c:pt idx="125">
                  <c:v>5.4473444154935997</c:v>
                </c:pt>
                <c:pt idx="126">
                  <c:v>5.3584843241207984</c:v>
                </c:pt>
                <c:pt idx="127">
                  <c:v>5.3941224375983232</c:v>
                </c:pt>
                <c:pt idx="128">
                  <c:v>5.028208616099624</c:v>
                </c:pt>
                <c:pt idx="129">
                  <c:v>7.1424316466077489</c:v>
                </c:pt>
                <c:pt idx="130">
                  <c:v>7.1163172566380988</c:v>
                </c:pt>
                <c:pt idx="131">
                  <c:v>7.4632488293055737</c:v>
                </c:pt>
                <c:pt idx="132">
                  <c:v>7.2174122600545472</c:v>
                </c:pt>
                <c:pt idx="133">
                  <c:v>6.7634738907719241</c:v>
                </c:pt>
                <c:pt idx="134">
                  <c:v>7.343219585513924</c:v>
                </c:pt>
                <c:pt idx="135">
                  <c:v>7.4744377463699996</c:v>
                </c:pt>
                <c:pt idx="136">
                  <c:v>7.1617556026847975</c:v>
                </c:pt>
                <c:pt idx="137">
                  <c:v>5.5108356599785502</c:v>
                </c:pt>
                <c:pt idx="138">
                  <c:v>5.4067672018829249</c:v>
                </c:pt>
                <c:pt idx="139">
                  <c:v>2.7725187858199494</c:v>
                </c:pt>
                <c:pt idx="140">
                  <c:v>6.0127197427771506</c:v>
                </c:pt>
                <c:pt idx="141">
                  <c:v>4.4803480259684987</c:v>
                </c:pt>
                <c:pt idx="142">
                  <c:v>3.9562731087303744</c:v>
                </c:pt>
                <c:pt idx="143">
                  <c:v>6.0863396664293967</c:v>
                </c:pt>
                <c:pt idx="144">
                  <c:v>5.4514581630912007</c:v>
                </c:pt>
                <c:pt idx="145">
                  <c:v>6.1564907028703502</c:v>
                </c:pt>
                <c:pt idx="146">
                  <c:v>6.8048369205425994</c:v>
                </c:pt>
                <c:pt idx="147">
                  <c:v>6.9329200432715989</c:v>
                </c:pt>
                <c:pt idx="148">
                  <c:v>7.5036442001454748</c:v>
                </c:pt>
                <c:pt idx="149">
                  <c:v>7.2254193583736237</c:v>
                </c:pt>
                <c:pt idx="150">
                  <c:v>6.9201334637268728</c:v>
                </c:pt>
                <c:pt idx="151">
                  <c:v>6.9758206942565995</c:v>
                </c:pt>
                <c:pt idx="152">
                  <c:v>7.4742314696279992</c:v>
                </c:pt>
                <c:pt idx="153">
                  <c:v>7.8677632912050006</c:v>
                </c:pt>
                <c:pt idx="154">
                  <c:v>7.7301423248339987</c:v>
                </c:pt>
                <c:pt idx="155">
                  <c:v>7.8234975302095489</c:v>
                </c:pt>
                <c:pt idx="156">
                  <c:v>7.5375908443385979</c:v>
                </c:pt>
                <c:pt idx="157">
                  <c:v>7.8870894573899983</c:v>
                </c:pt>
                <c:pt idx="158">
                  <c:v>8.4594705813074995</c:v>
                </c:pt>
                <c:pt idx="159">
                  <c:v>8.3644504279429466</c:v>
                </c:pt>
                <c:pt idx="160">
                  <c:v>7.5130085503133985</c:v>
                </c:pt>
                <c:pt idx="161">
                  <c:v>7.6041858170879983</c:v>
                </c:pt>
                <c:pt idx="162">
                  <c:v>8.0398422961919973</c:v>
                </c:pt>
                <c:pt idx="163">
                  <c:v>7.7741179477691249</c:v>
                </c:pt>
                <c:pt idx="164">
                  <c:v>4.9454692959105753</c:v>
                </c:pt>
                <c:pt idx="165">
                  <c:v>7.4349799524359987</c:v>
                </c:pt>
                <c:pt idx="166">
                  <c:v>8.0358213731282984</c:v>
                </c:pt>
                <c:pt idx="167">
                  <c:v>7.8045217889183984</c:v>
                </c:pt>
                <c:pt idx="168">
                  <c:v>7.3278044509139999</c:v>
                </c:pt>
                <c:pt idx="169">
                  <c:v>6.9284741655626227</c:v>
                </c:pt>
                <c:pt idx="170">
                  <c:v>6.9288475510223977</c:v>
                </c:pt>
                <c:pt idx="171">
                  <c:v>5.734169278433999</c:v>
                </c:pt>
                <c:pt idx="172">
                  <c:v>7.5531599497923727</c:v>
                </c:pt>
                <c:pt idx="173">
                  <c:v>8.1729397855082233</c:v>
                </c:pt>
                <c:pt idx="174">
                  <c:v>8.6034118424966248</c:v>
                </c:pt>
                <c:pt idx="175">
                  <c:v>8.843903020103026</c:v>
                </c:pt>
                <c:pt idx="176">
                  <c:v>8.8623107636510241</c:v>
                </c:pt>
                <c:pt idx="177">
                  <c:v>8.6700237594069733</c:v>
                </c:pt>
                <c:pt idx="178">
                  <c:v>8.3571867853814972</c:v>
                </c:pt>
                <c:pt idx="179">
                  <c:v>8.469859562077799</c:v>
                </c:pt>
                <c:pt idx="180">
                  <c:v>8.9833933694483985</c:v>
                </c:pt>
                <c:pt idx="181">
                  <c:v>9.1094291955130497</c:v>
                </c:pt>
                <c:pt idx="182">
                  <c:v>9.3734763175694216</c:v>
                </c:pt>
                <c:pt idx="183">
                  <c:v>9.3370754712815991</c:v>
                </c:pt>
                <c:pt idx="184">
                  <c:v>8.8838363555975999</c:v>
                </c:pt>
                <c:pt idx="185">
                  <c:v>8.7563003573699998</c:v>
                </c:pt>
                <c:pt idx="186">
                  <c:v>8.060821131988499</c:v>
                </c:pt>
                <c:pt idx="187">
                  <c:v>8.4472233908863519</c:v>
                </c:pt>
                <c:pt idx="188">
                  <c:v>8.4688684514459993</c:v>
                </c:pt>
                <c:pt idx="189">
                  <c:v>8.6208671523019493</c:v>
                </c:pt>
                <c:pt idx="190">
                  <c:v>8.6382339350055002</c:v>
                </c:pt>
                <c:pt idx="191">
                  <c:v>8.8588250550625514</c:v>
                </c:pt>
                <c:pt idx="192">
                  <c:v>9.1873391842637986</c:v>
                </c:pt>
                <c:pt idx="193">
                  <c:v>9.0638091294793472</c:v>
                </c:pt>
                <c:pt idx="194">
                  <c:v>8.6197799019743258</c:v>
                </c:pt>
                <c:pt idx="195">
                  <c:v>8.5634743323537013</c:v>
                </c:pt>
                <c:pt idx="196">
                  <c:v>8.3121724117098719</c:v>
                </c:pt>
                <c:pt idx="197">
                  <c:v>8.5548072712440018</c:v>
                </c:pt>
                <c:pt idx="198">
                  <c:v>8.5847536200476231</c:v>
                </c:pt>
                <c:pt idx="199">
                  <c:v>8.1110568856919976</c:v>
                </c:pt>
                <c:pt idx="200">
                  <c:v>8.2159231927575718</c:v>
                </c:pt>
                <c:pt idx="201">
                  <c:v>7.9032826727720984</c:v>
                </c:pt>
                <c:pt idx="202">
                  <c:v>7.9156526469682484</c:v>
                </c:pt>
                <c:pt idx="203">
                  <c:v>8.287020769319998</c:v>
                </c:pt>
                <c:pt idx="204">
                  <c:v>8.5674116396666236</c:v>
                </c:pt>
                <c:pt idx="205">
                  <c:v>8.1794238738822003</c:v>
                </c:pt>
                <c:pt idx="206">
                  <c:v>8.1413643415779013</c:v>
                </c:pt>
                <c:pt idx="207">
                  <c:v>8.1855149313923974</c:v>
                </c:pt>
                <c:pt idx="208">
                  <c:v>7.7830130183490001</c:v>
                </c:pt>
                <c:pt idx="209">
                  <c:v>7.5421510337420976</c:v>
                </c:pt>
                <c:pt idx="210">
                  <c:v>7.923522473026873</c:v>
                </c:pt>
                <c:pt idx="211">
                  <c:v>7.9896915088607985</c:v>
                </c:pt>
                <c:pt idx="212">
                  <c:v>8.5332488960294999</c:v>
                </c:pt>
                <c:pt idx="213">
                  <c:v>7.8256941319442967</c:v>
                </c:pt>
                <c:pt idx="214">
                  <c:v>7.6904404367553001</c:v>
                </c:pt>
                <c:pt idx="215">
                  <c:v>7.1136111022370976</c:v>
                </c:pt>
                <c:pt idx="216">
                  <c:v>7.4550361909471485</c:v>
                </c:pt>
                <c:pt idx="217">
                  <c:v>7.5168335104721997</c:v>
                </c:pt>
                <c:pt idx="218">
                  <c:v>7.5735979230599995</c:v>
                </c:pt>
                <c:pt idx="219">
                  <c:v>7.9489033527246731</c:v>
                </c:pt>
                <c:pt idx="220">
                  <c:v>7.7674464913545007</c:v>
                </c:pt>
                <c:pt idx="221">
                  <c:v>7.44984489294015</c:v>
                </c:pt>
                <c:pt idx="222">
                  <c:v>7.2781654263569981</c:v>
                </c:pt>
                <c:pt idx="223">
                  <c:v>7.149107400454497</c:v>
                </c:pt>
                <c:pt idx="224">
                  <c:v>6.8389030333487977</c:v>
                </c:pt>
                <c:pt idx="225">
                  <c:v>6.7335525898584008</c:v>
                </c:pt>
                <c:pt idx="226">
                  <c:v>6.9474247361798973</c:v>
                </c:pt>
                <c:pt idx="227">
                  <c:v>6.9797934860804993</c:v>
                </c:pt>
                <c:pt idx="228">
                  <c:v>6.7676257013397745</c:v>
                </c:pt>
                <c:pt idx="229">
                  <c:v>6.8211430969976972</c:v>
                </c:pt>
                <c:pt idx="230">
                  <c:v>6.7967616772283996</c:v>
                </c:pt>
                <c:pt idx="231">
                  <c:v>6.8635852733668496</c:v>
                </c:pt>
                <c:pt idx="232">
                  <c:v>6.5613606237983975</c:v>
                </c:pt>
                <c:pt idx="233">
                  <c:v>6.5054649064187231</c:v>
                </c:pt>
                <c:pt idx="234">
                  <c:v>6.7406671729169991</c:v>
                </c:pt>
                <c:pt idx="235">
                  <c:v>6.6468752256537771</c:v>
                </c:pt>
                <c:pt idx="236">
                  <c:v>6.724471133508076</c:v>
                </c:pt>
                <c:pt idx="237">
                  <c:v>6.3875975165534999</c:v>
                </c:pt>
                <c:pt idx="238">
                  <c:v>6.0138799266671246</c:v>
                </c:pt>
                <c:pt idx="239">
                  <c:v>6.478347986926198</c:v>
                </c:pt>
                <c:pt idx="240">
                  <c:v>5.8940292104843239</c:v>
                </c:pt>
                <c:pt idx="241">
                  <c:v>6.158255351284649</c:v>
                </c:pt>
                <c:pt idx="242">
                  <c:v>6.4199967168302985</c:v>
                </c:pt>
                <c:pt idx="243">
                  <c:v>6.4631515302295481</c:v>
                </c:pt>
                <c:pt idx="244">
                  <c:v>6.6200069433056248</c:v>
                </c:pt>
                <c:pt idx="245">
                  <c:v>6.6886176572891989</c:v>
                </c:pt>
                <c:pt idx="246">
                  <c:v>6.7096788809987231</c:v>
                </c:pt>
                <c:pt idx="247">
                  <c:v>6.3588503968802987</c:v>
                </c:pt>
                <c:pt idx="248">
                  <c:v>6.0360479233244995</c:v>
                </c:pt>
                <c:pt idx="249">
                  <c:v>6.1693136264124719</c:v>
                </c:pt>
                <c:pt idx="250">
                  <c:v>6.2591288527709992</c:v>
                </c:pt>
                <c:pt idx="251">
                  <c:v>6.5485636076327998</c:v>
                </c:pt>
                <c:pt idx="252">
                  <c:v>6.0027636975974987</c:v>
                </c:pt>
                <c:pt idx="253">
                  <c:v>5.6219139665727003</c:v>
                </c:pt>
                <c:pt idx="254">
                  <c:v>6.1362652683172501</c:v>
                </c:pt>
                <c:pt idx="255">
                  <c:v>6.1534120224959992</c:v>
                </c:pt>
                <c:pt idx="256">
                  <c:v>6.1325649336900732</c:v>
                </c:pt>
                <c:pt idx="257">
                  <c:v>4.4442888869264987</c:v>
                </c:pt>
                <c:pt idx="258">
                  <c:v>5.5375836142271986</c:v>
                </c:pt>
                <c:pt idx="259">
                  <c:v>5.6028336135052497</c:v>
                </c:pt>
                <c:pt idx="260">
                  <c:v>5.5752728306660995</c:v>
                </c:pt>
                <c:pt idx="261">
                  <c:v>5.9895688620008993</c:v>
                </c:pt>
                <c:pt idx="262">
                  <c:v>5.8633411248959248</c:v>
                </c:pt>
                <c:pt idx="263">
                  <c:v>5.1976574698423494</c:v>
                </c:pt>
                <c:pt idx="264">
                  <c:v>5.7614572357250973</c:v>
                </c:pt>
                <c:pt idx="265">
                  <c:v>5.2186802622302997</c:v>
                </c:pt>
                <c:pt idx="266">
                  <c:v>5.3008223621377493</c:v>
                </c:pt>
                <c:pt idx="267">
                  <c:v>4.8343171962676506</c:v>
                </c:pt>
                <c:pt idx="268">
                  <c:v>5.0196008595532486</c:v>
                </c:pt>
                <c:pt idx="269">
                  <c:v>5.169250338442124</c:v>
                </c:pt>
                <c:pt idx="270">
                  <c:v>5.141654071091998</c:v>
                </c:pt>
                <c:pt idx="271">
                  <c:v>5.1899509462044753</c:v>
                </c:pt>
                <c:pt idx="272">
                  <c:v>4.6809727852377003</c:v>
                </c:pt>
                <c:pt idx="273">
                  <c:v>4.5454860464437497</c:v>
                </c:pt>
                <c:pt idx="274">
                  <c:v>4.1991297157621483</c:v>
                </c:pt>
                <c:pt idx="275">
                  <c:v>4.0578289196543995</c:v>
                </c:pt>
                <c:pt idx="276">
                  <c:v>2.942241079029599</c:v>
                </c:pt>
                <c:pt idx="277">
                  <c:v>4.68174534075</c:v>
                </c:pt>
                <c:pt idx="278">
                  <c:v>4.5090644496979495</c:v>
                </c:pt>
                <c:pt idx="279">
                  <c:v>4.399432167621975</c:v>
                </c:pt>
                <c:pt idx="280">
                  <c:v>4.1536526928263244</c:v>
                </c:pt>
                <c:pt idx="281">
                  <c:v>3.1081862977526997</c:v>
                </c:pt>
                <c:pt idx="282">
                  <c:v>3.8904382903320016</c:v>
                </c:pt>
                <c:pt idx="283">
                  <c:v>3.5443962861143996</c:v>
                </c:pt>
                <c:pt idx="284">
                  <c:v>4.2266343864161238</c:v>
                </c:pt>
                <c:pt idx="285">
                  <c:v>4.2868624065129008</c:v>
                </c:pt>
                <c:pt idx="286">
                  <c:v>3.7761407159411244</c:v>
                </c:pt>
                <c:pt idx="287">
                  <c:v>4.3017553417177501</c:v>
                </c:pt>
                <c:pt idx="288">
                  <c:v>4.2427951868816249</c:v>
                </c:pt>
                <c:pt idx="289">
                  <c:v>4.0887924092501242</c:v>
                </c:pt>
                <c:pt idx="290">
                  <c:v>4.1760137055779998</c:v>
                </c:pt>
                <c:pt idx="291">
                  <c:v>3.0652517584457994</c:v>
                </c:pt>
                <c:pt idx="292">
                  <c:v>4.0632014465132986</c:v>
                </c:pt>
                <c:pt idx="293">
                  <c:v>4.0143335040632993</c:v>
                </c:pt>
                <c:pt idx="294">
                  <c:v>3.9139391048669996</c:v>
                </c:pt>
                <c:pt idx="295">
                  <c:v>3.7624715666216986</c:v>
                </c:pt>
                <c:pt idx="296">
                  <c:v>3.3565506165796504</c:v>
                </c:pt>
                <c:pt idx="297">
                  <c:v>2.5689324818977499</c:v>
                </c:pt>
                <c:pt idx="298">
                  <c:v>3.6061907816126246</c:v>
                </c:pt>
                <c:pt idx="299">
                  <c:v>3.7214892893372999</c:v>
                </c:pt>
                <c:pt idx="300">
                  <c:v>1.0102938776709001</c:v>
                </c:pt>
                <c:pt idx="301">
                  <c:v>1.9883843951861249</c:v>
                </c:pt>
                <c:pt idx="302">
                  <c:v>2.7161961492546003</c:v>
                </c:pt>
                <c:pt idx="303">
                  <c:v>1.7352058473251999</c:v>
                </c:pt>
                <c:pt idx="304">
                  <c:v>2.4338084463751506</c:v>
                </c:pt>
                <c:pt idx="305">
                  <c:v>2.4117618828712497</c:v>
                </c:pt>
                <c:pt idx="306">
                  <c:v>1.3294329745157996</c:v>
                </c:pt>
                <c:pt idx="307">
                  <c:v>2.3098423864056747</c:v>
                </c:pt>
                <c:pt idx="308">
                  <c:v>2.0712719153916002</c:v>
                </c:pt>
                <c:pt idx="309">
                  <c:v>2.1986203000109996</c:v>
                </c:pt>
                <c:pt idx="310">
                  <c:v>2.4901986140167498</c:v>
                </c:pt>
                <c:pt idx="311">
                  <c:v>2.6737340819138997</c:v>
                </c:pt>
                <c:pt idx="312">
                  <c:v>2.6854205188346247</c:v>
                </c:pt>
                <c:pt idx="313">
                  <c:v>2.737289910664499</c:v>
                </c:pt>
                <c:pt idx="314">
                  <c:v>2.8266927063227993</c:v>
                </c:pt>
                <c:pt idx="315">
                  <c:v>2.6493152130932249</c:v>
                </c:pt>
                <c:pt idx="316">
                  <c:v>2.3581608714625495</c:v>
                </c:pt>
                <c:pt idx="317">
                  <c:v>2.3053116651081744</c:v>
                </c:pt>
                <c:pt idx="318">
                  <c:v>2.7208000496819995</c:v>
                </c:pt>
                <c:pt idx="319">
                  <c:v>2.6465121822937494</c:v>
                </c:pt>
                <c:pt idx="320">
                  <c:v>2.5411942765037239</c:v>
                </c:pt>
                <c:pt idx="321">
                  <c:v>2.0418830049264747</c:v>
                </c:pt>
                <c:pt idx="322">
                  <c:v>1.3992537226019994</c:v>
                </c:pt>
                <c:pt idx="323">
                  <c:v>1.1658054223295999</c:v>
                </c:pt>
                <c:pt idx="324">
                  <c:v>1.6162902523727998</c:v>
                </c:pt>
                <c:pt idx="325">
                  <c:v>1.9759062484842</c:v>
                </c:pt>
                <c:pt idx="326">
                  <c:v>0.96343369550969982</c:v>
                </c:pt>
                <c:pt idx="327">
                  <c:v>1.9417792349256</c:v>
                </c:pt>
                <c:pt idx="328">
                  <c:v>1.3843426153984497</c:v>
                </c:pt>
                <c:pt idx="329">
                  <c:v>1.8563104314182997</c:v>
                </c:pt>
                <c:pt idx="330">
                  <c:v>1.747443951747</c:v>
                </c:pt>
                <c:pt idx="331">
                  <c:v>0.53005141748624995</c:v>
                </c:pt>
                <c:pt idx="332">
                  <c:v>0.48284559899842489</c:v>
                </c:pt>
                <c:pt idx="333">
                  <c:v>1.0366414340292751</c:v>
                </c:pt>
                <c:pt idx="334">
                  <c:v>3.0726823869412496</c:v>
                </c:pt>
                <c:pt idx="335">
                  <c:v>3.2772696241972499</c:v>
                </c:pt>
                <c:pt idx="336">
                  <c:v>3.4576365339967494</c:v>
                </c:pt>
                <c:pt idx="337">
                  <c:v>3.3836418742632</c:v>
                </c:pt>
                <c:pt idx="338">
                  <c:v>2.1816086079847499</c:v>
                </c:pt>
                <c:pt idx="339">
                  <c:v>2.7275646989818494</c:v>
                </c:pt>
                <c:pt idx="340">
                  <c:v>2.502701685825</c:v>
                </c:pt>
                <c:pt idx="341">
                  <c:v>2.5573748451570002</c:v>
                </c:pt>
                <c:pt idx="342">
                  <c:v>2.4391876035578992</c:v>
                </c:pt>
                <c:pt idx="343">
                  <c:v>2.1199267052082003</c:v>
                </c:pt>
                <c:pt idx="344">
                  <c:v>1.7706580661673745</c:v>
                </c:pt>
                <c:pt idx="345">
                  <c:v>2.736883864720574</c:v>
                </c:pt>
                <c:pt idx="346">
                  <c:v>2.9367190015327496</c:v>
                </c:pt>
                <c:pt idx="347">
                  <c:v>0.84308251265999989</c:v>
                </c:pt>
                <c:pt idx="348">
                  <c:v>1.6879809973522502</c:v>
                </c:pt>
                <c:pt idx="349">
                  <c:v>2.3676577053236998</c:v>
                </c:pt>
                <c:pt idx="350">
                  <c:v>1.5359598270654748</c:v>
                </c:pt>
                <c:pt idx="351">
                  <c:v>2.1893329352699995</c:v>
                </c:pt>
                <c:pt idx="352">
                  <c:v>2.0741152192692747</c:v>
                </c:pt>
                <c:pt idx="353">
                  <c:v>1.1783146333265997</c:v>
                </c:pt>
                <c:pt idx="354">
                  <c:v>2.1506648865767994</c:v>
                </c:pt>
                <c:pt idx="355">
                  <c:v>1.7359513904069994</c:v>
                </c:pt>
                <c:pt idx="356">
                  <c:v>1.9011599064800995</c:v>
                </c:pt>
                <c:pt idx="357">
                  <c:v>2.1220822971620996</c:v>
                </c:pt>
                <c:pt idx="358">
                  <c:v>2.1790177475484747</c:v>
                </c:pt>
                <c:pt idx="359">
                  <c:v>2.1896505768959251</c:v>
                </c:pt>
                <c:pt idx="360">
                  <c:v>2.3569946711676</c:v>
                </c:pt>
                <c:pt idx="361">
                  <c:v>2.3740802790263995</c:v>
                </c:pt>
                <c:pt idx="362">
                  <c:v>2.3085150937979249</c:v>
                </c:pt>
                <c:pt idx="363">
                  <c:v>2.0400511937872499</c:v>
                </c:pt>
                <c:pt idx="364">
                  <c:v>1.8286860465836998</c:v>
                </c:pt>
              </c:numCache>
            </c:numRef>
          </c:xVal>
          <c:yVal>
            <c:numRef>
              <c:f>'2017'!$S$5:$S$369</c:f>
              <c:numCache>
                <c:formatCode>0.0</c:formatCode>
                <c:ptCount val="365"/>
                <c:pt idx="0">
                  <c:v>1.1834157366761726</c:v>
                </c:pt>
                <c:pt idx="1">
                  <c:v>0.25545228705704293</c:v>
                </c:pt>
                <c:pt idx="2">
                  <c:v>0.60972295128835641</c:v>
                </c:pt>
                <c:pt idx="3">
                  <c:v>0.33458296155003253</c:v>
                </c:pt>
                <c:pt idx="4">
                  <c:v>0.20700540949011664</c:v>
                </c:pt>
                <c:pt idx="5">
                  <c:v>1.4932106464424932</c:v>
                </c:pt>
                <c:pt idx="6">
                  <c:v>1.1893684915432856</c:v>
                </c:pt>
                <c:pt idx="7">
                  <c:v>0.42543103416162059</c:v>
                </c:pt>
                <c:pt idx="8">
                  <c:v>0.34730843539253314</c:v>
                </c:pt>
                <c:pt idx="9">
                  <c:v>1.0248596843820001</c:v>
                </c:pt>
                <c:pt idx="10">
                  <c:v>1.5018649745622907</c:v>
                </c:pt>
                <c:pt idx="11">
                  <c:v>1.4331953895307452</c:v>
                </c:pt>
                <c:pt idx="12">
                  <c:v>1.7946001909246616</c:v>
                </c:pt>
                <c:pt idx="13">
                  <c:v>0.3707456998204956</c:v>
                </c:pt>
                <c:pt idx="14">
                  <c:v>0.69013811369102251</c:v>
                </c:pt>
                <c:pt idx="15">
                  <c:v>1.2530745822350227</c:v>
                </c:pt>
                <c:pt idx="16">
                  <c:v>1.3649855388150092</c:v>
                </c:pt>
                <c:pt idx="17">
                  <c:v>1.9571906901187857</c:v>
                </c:pt>
                <c:pt idx="18">
                  <c:v>2.6877959560451421</c:v>
                </c:pt>
                <c:pt idx="19">
                  <c:v>1.7852055662435713</c:v>
                </c:pt>
                <c:pt idx="20">
                  <c:v>1.9326413041047656</c:v>
                </c:pt>
                <c:pt idx="21">
                  <c:v>3.1523958734852271</c:v>
                </c:pt>
                <c:pt idx="22">
                  <c:v>2.9946020059187139</c:v>
                </c:pt>
                <c:pt idx="23">
                  <c:v>2.4660813973939377</c:v>
                </c:pt>
                <c:pt idx="24">
                  <c:v>0.76917514952488242</c:v>
                </c:pt>
                <c:pt idx="25">
                  <c:v>0.41167102089962909</c:v>
                </c:pt>
                <c:pt idx="26">
                  <c:v>0.67834207665942148</c:v>
                </c:pt>
                <c:pt idx="27">
                  <c:v>0.14847654668485472</c:v>
                </c:pt>
                <c:pt idx="28">
                  <c:v>0.71732122684736521</c:v>
                </c:pt>
                <c:pt idx="29">
                  <c:v>0.25401141333300736</c:v>
                </c:pt>
                <c:pt idx="30">
                  <c:v>2.0759158684711759E-2</c:v>
                </c:pt>
                <c:pt idx="31">
                  <c:v>-0.21541583873317971</c:v>
                </c:pt>
                <c:pt idx="32">
                  <c:v>3.6279947530727412</c:v>
                </c:pt>
                <c:pt idx="33">
                  <c:v>3.4504551563884771</c:v>
                </c:pt>
                <c:pt idx="34">
                  <c:v>1.5442919759122873</c:v>
                </c:pt>
                <c:pt idx="35">
                  <c:v>0.90506353970394038</c:v>
                </c:pt>
                <c:pt idx="36">
                  <c:v>1.0575709059574401</c:v>
                </c:pt>
                <c:pt idx="37">
                  <c:v>1.9315502846075312</c:v>
                </c:pt>
                <c:pt idx="38">
                  <c:v>2.1900631799284387</c:v>
                </c:pt>
                <c:pt idx="39">
                  <c:v>1.4738055722412406</c:v>
                </c:pt>
                <c:pt idx="40">
                  <c:v>2.9909760114729775</c:v>
                </c:pt>
                <c:pt idx="41">
                  <c:v>3.1248612064983714</c:v>
                </c:pt>
                <c:pt idx="42">
                  <c:v>1.0320516816081788</c:v>
                </c:pt>
                <c:pt idx="43">
                  <c:v>1.9815967096288465</c:v>
                </c:pt>
                <c:pt idx="44">
                  <c:v>1.0649411813266103</c:v>
                </c:pt>
                <c:pt idx="45">
                  <c:v>2.0699902413241507</c:v>
                </c:pt>
                <c:pt idx="46">
                  <c:v>2.6016021397301641</c:v>
                </c:pt>
                <c:pt idx="47">
                  <c:v>2.8678394974883883</c:v>
                </c:pt>
                <c:pt idx="48">
                  <c:v>2.9251049627490335</c:v>
                </c:pt>
                <c:pt idx="49">
                  <c:v>4.3613164809032217</c:v>
                </c:pt>
                <c:pt idx="50">
                  <c:v>4.4699004554447654</c:v>
                </c:pt>
                <c:pt idx="51">
                  <c:v>5.2603576614220442</c:v>
                </c:pt>
                <c:pt idx="52">
                  <c:v>4.9435045378886899</c:v>
                </c:pt>
                <c:pt idx="53">
                  <c:v>4.8497122105796162</c:v>
                </c:pt>
                <c:pt idx="54">
                  <c:v>3.4727414420011624</c:v>
                </c:pt>
                <c:pt idx="55">
                  <c:v>5.0168300290205874</c:v>
                </c:pt>
                <c:pt idx="56">
                  <c:v>5.4082095511399677</c:v>
                </c:pt>
                <c:pt idx="57">
                  <c:v>4.890701802420633</c:v>
                </c:pt>
                <c:pt idx="58">
                  <c:v>4.510080969720188</c:v>
                </c:pt>
                <c:pt idx="59">
                  <c:v>2.0348253648574754</c:v>
                </c:pt>
                <c:pt idx="60">
                  <c:v>2.0999560152942629</c:v>
                </c:pt>
                <c:pt idx="61">
                  <c:v>0.40734107766135907</c:v>
                </c:pt>
                <c:pt idx="62">
                  <c:v>2.6153414081824469</c:v>
                </c:pt>
                <c:pt idx="63">
                  <c:v>5.334516015829097</c:v>
                </c:pt>
                <c:pt idx="64">
                  <c:v>6.2328700010766163</c:v>
                </c:pt>
                <c:pt idx="65">
                  <c:v>5.5958816385365058</c:v>
                </c:pt>
                <c:pt idx="66">
                  <c:v>5.7454801305672998</c:v>
                </c:pt>
                <c:pt idx="67">
                  <c:v>5.1184447066036682</c:v>
                </c:pt>
                <c:pt idx="68">
                  <c:v>2.565050427497364</c:v>
                </c:pt>
                <c:pt idx="69">
                  <c:v>1.3215954609797389</c:v>
                </c:pt>
                <c:pt idx="70">
                  <c:v>1.8946726793736128</c:v>
                </c:pt>
                <c:pt idx="71">
                  <c:v>2.1627774728183025</c:v>
                </c:pt>
                <c:pt idx="72">
                  <c:v>2.793564026632088</c:v>
                </c:pt>
                <c:pt idx="73">
                  <c:v>2.1269670276939205</c:v>
                </c:pt>
                <c:pt idx="74">
                  <c:v>2.1024724779237407</c:v>
                </c:pt>
                <c:pt idx="75">
                  <c:v>0.56320779842707203</c:v>
                </c:pt>
                <c:pt idx="76">
                  <c:v>3.701947087937477</c:v>
                </c:pt>
                <c:pt idx="77">
                  <c:v>6.4112450885761225</c:v>
                </c:pt>
                <c:pt idx="78">
                  <c:v>4.1194700127433324</c:v>
                </c:pt>
                <c:pt idx="79">
                  <c:v>4.5216888502919135</c:v>
                </c:pt>
                <c:pt idx="80">
                  <c:v>3.3285746144883905</c:v>
                </c:pt>
                <c:pt idx="81">
                  <c:v>5.7501462794720117</c:v>
                </c:pt>
                <c:pt idx="82">
                  <c:v>8.5569964337030626</c:v>
                </c:pt>
                <c:pt idx="83">
                  <c:v>8.9001160475064154</c:v>
                </c:pt>
                <c:pt idx="84">
                  <c:v>7.2219980914321695</c:v>
                </c:pt>
                <c:pt idx="85">
                  <c:v>5.388439726500132</c:v>
                </c:pt>
                <c:pt idx="86">
                  <c:v>4.1698563503180814</c:v>
                </c:pt>
                <c:pt idx="87">
                  <c:v>6.1104684995052301</c:v>
                </c:pt>
                <c:pt idx="88">
                  <c:v>4.6490621057263875</c:v>
                </c:pt>
                <c:pt idx="89">
                  <c:v>2.1035386036827242</c:v>
                </c:pt>
                <c:pt idx="90">
                  <c:v>3.0259548460085472</c:v>
                </c:pt>
                <c:pt idx="91">
                  <c:v>3.60074336086686</c:v>
                </c:pt>
                <c:pt idx="92">
                  <c:v>7.7291135077929267</c:v>
                </c:pt>
                <c:pt idx="93">
                  <c:v>7.6291218783618566</c:v>
                </c:pt>
                <c:pt idx="94">
                  <c:v>7.8758265150804228</c:v>
                </c:pt>
                <c:pt idx="95">
                  <c:v>7.5323536133965092</c:v>
                </c:pt>
                <c:pt idx="96">
                  <c:v>6.5071550603413213</c:v>
                </c:pt>
                <c:pt idx="97">
                  <c:v>1.7471476414425609</c:v>
                </c:pt>
                <c:pt idx="98">
                  <c:v>3.6881839453499037</c:v>
                </c:pt>
                <c:pt idx="99">
                  <c:v>6.923461663840901</c:v>
                </c:pt>
                <c:pt idx="100">
                  <c:v>7.9700022248082796</c:v>
                </c:pt>
                <c:pt idx="101">
                  <c:v>5.014915890780193</c:v>
                </c:pt>
                <c:pt idx="102">
                  <c:v>2.0434383349775165</c:v>
                </c:pt>
                <c:pt idx="103">
                  <c:v>3.4945162233236289</c:v>
                </c:pt>
                <c:pt idx="104">
                  <c:v>4.1201030108370142</c:v>
                </c:pt>
                <c:pt idx="105">
                  <c:v>5.8748788612649134</c:v>
                </c:pt>
                <c:pt idx="106">
                  <c:v>7.4512980951544918</c:v>
                </c:pt>
                <c:pt idx="107">
                  <c:v>6.1163176352087349</c:v>
                </c:pt>
                <c:pt idx="108">
                  <c:v>7.8657787830389614</c:v>
                </c:pt>
                <c:pt idx="109">
                  <c:v>8.5998344547623464</c:v>
                </c:pt>
                <c:pt idx="110">
                  <c:v>8.4120395106307697</c:v>
                </c:pt>
                <c:pt idx="111">
                  <c:v>12.047579047016846</c:v>
                </c:pt>
                <c:pt idx="112">
                  <c:v>9.5223410912900555</c:v>
                </c:pt>
                <c:pt idx="113">
                  <c:v>8.196992794991024</c:v>
                </c:pt>
                <c:pt idx="114">
                  <c:v>10.067184983462083</c:v>
                </c:pt>
                <c:pt idx="115">
                  <c:v>12.733945870347315</c:v>
                </c:pt>
                <c:pt idx="116">
                  <c:v>11.350053367430073</c:v>
                </c:pt>
                <c:pt idx="117">
                  <c:v>5.6417546988096765</c:v>
                </c:pt>
                <c:pt idx="118">
                  <c:v>12.430965425996725</c:v>
                </c:pt>
                <c:pt idx="119">
                  <c:v>10.917636218121897</c:v>
                </c:pt>
                <c:pt idx="120">
                  <c:v>5.2080772401695885</c:v>
                </c:pt>
                <c:pt idx="121">
                  <c:v>3.4491224161553706</c:v>
                </c:pt>
                <c:pt idx="122">
                  <c:v>3.1493147216361277</c:v>
                </c:pt>
                <c:pt idx="123">
                  <c:v>6.3701420750308237</c:v>
                </c:pt>
                <c:pt idx="124">
                  <c:v>6.1484960354043201</c:v>
                </c:pt>
                <c:pt idx="125">
                  <c:v>7.871654514911798</c:v>
                </c:pt>
                <c:pt idx="126">
                  <c:v>7.0386368956184988</c:v>
                </c:pt>
                <c:pt idx="127">
                  <c:v>7.6472736456603982</c:v>
                </c:pt>
                <c:pt idx="128">
                  <c:v>9.1188206881491212</c:v>
                </c:pt>
                <c:pt idx="129">
                  <c:v>14.316841078275983</c:v>
                </c:pt>
                <c:pt idx="130">
                  <c:v>11.865114356908135</c:v>
                </c:pt>
                <c:pt idx="131">
                  <c:v>13.143478607983306</c:v>
                </c:pt>
                <c:pt idx="132">
                  <c:v>13.523468757231894</c:v>
                </c:pt>
                <c:pt idx="133">
                  <c:v>13.123362756944081</c:v>
                </c:pt>
                <c:pt idx="134">
                  <c:v>13.748847379371039</c:v>
                </c:pt>
                <c:pt idx="135">
                  <c:v>12.607319068691394</c:v>
                </c:pt>
                <c:pt idx="136">
                  <c:v>13.841239820039291</c:v>
                </c:pt>
                <c:pt idx="137">
                  <c:v>10.278967159051971</c:v>
                </c:pt>
                <c:pt idx="138">
                  <c:v>9.3795203943582557</c:v>
                </c:pt>
                <c:pt idx="139">
                  <c:v>3.56510200305866</c:v>
                </c:pt>
                <c:pt idx="140">
                  <c:v>8.3520681874104099</c:v>
                </c:pt>
                <c:pt idx="141">
                  <c:v>5.8859389775471334</c:v>
                </c:pt>
                <c:pt idx="142">
                  <c:v>5.1598408465903596</c:v>
                </c:pt>
                <c:pt idx="143">
                  <c:v>8.8984430755964041</c:v>
                </c:pt>
                <c:pt idx="144">
                  <c:v>8.4208246665640605</c:v>
                </c:pt>
                <c:pt idx="145">
                  <c:v>10.03062415456329</c:v>
                </c:pt>
                <c:pt idx="146">
                  <c:v>10.440368273872979</c:v>
                </c:pt>
                <c:pt idx="147">
                  <c:v>13.564472760274054</c:v>
                </c:pt>
                <c:pt idx="148">
                  <c:v>13.728968243586838</c:v>
                </c:pt>
                <c:pt idx="149">
                  <c:v>12.506931835641135</c:v>
                </c:pt>
                <c:pt idx="150">
                  <c:v>9.86330427313775</c:v>
                </c:pt>
                <c:pt idx="151">
                  <c:v>10.122574916830265</c:v>
                </c:pt>
                <c:pt idx="152">
                  <c:v>13.566739494080064</c:v>
                </c:pt>
                <c:pt idx="153">
                  <c:v>13.462524007294057</c:v>
                </c:pt>
                <c:pt idx="154">
                  <c:v>13.91374243780932</c:v>
                </c:pt>
                <c:pt idx="155">
                  <c:v>14.256727411139165</c:v>
                </c:pt>
                <c:pt idx="156">
                  <c:v>11.239766386296258</c:v>
                </c:pt>
                <c:pt idx="157">
                  <c:v>14.24392751980419</c:v>
                </c:pt>
                <c:pt idx="158">
                  <c:v>15.580707942517153</c:v>
                </c:pt>
                <c:pt idx="159">
                  <c:v>15.3166727611426</c:v>
                </c:pt>
                <c:pt idx="160">
                  <c:v>9.9092640718851577</c:v>
                </c:pt>
                <c:pt idx="161">
                  <c:v>10.866151115837322</c:v>
                </c:pt>
                <c:pt idx="162">
                  <c:v>13.613113017567331</c:v>
                </c:pt>
                <c:pt idx="163">
                  <c:v>11.628568557565133</c:v>
                </c:pt>
                <c:pt idx="164">
                  <c:v>6.2242703006480244</c:v>
                </c:pt>
                <c:pt idx="165">
                  <c:v>12.911495815931316</c:v>
                </c:pt>
                <c:pt idx="166">
                  <c:v>13.502694613012698</c:v>
                </c:pt>
                <c:pt idx="167">
                  <c:v>12.024621963515724</c:v>
                </c:pt>
                <c:pt idx="168">
                  <c:v>9.5978605843493145</c:v>
                </c:pt>
                <c:pt idx="169">
                  <c:v>9.269427487397035</c:v>
                </c:pt>
                <c:pt idx="170">
                  <c:v>8.8088990881959734</c:v>
                </c:pt>
                <c:pt idx="171">
                  <c:v>7.8625132352199882</c:v>
                </c:pt>
                <c:pt idx="172">
                  <c:v>11.620719113029411</c:v>
                </c:pt>
                <c:pt idx="173">
                  <c:v>15.148251632177589</c:v>
                </c:pt>
                <c:pt idx="174">
                  <c:v>14.94138625936778</c:v>
                </c:pt>
                <c:pt idx="175">
                  <c:v>16.765236727751738</c:v>
                </c:pt>
                <c:pt idx="176">
                  <c:v>15.59954800615794</c:v>
                </c:pt>
                <c:pt idx="177">
                  <c:v>16.545525801091944</c:v>
                </c:pt>
                <c:pt idx="178">
                  <c:v>14.633638168680433</c:v>
                </c:pt>
                <c:pt idx="179">
                  <c:v>15.195877191472746</c:v>
                </c:pt>
                <c:pt idx="180">
                  <c:v>16.902739088293782</c:v>
                </c:pt>
                <c:pt idx="181">
                  <c:v>18.793671809274006</c:v>
                </c:pt>
                <c:pt idx="182">
                  <c:v>15.764162437120957</c:v>
                </c:pt>
                <c:pt idx="183">
                  <c:v>16.878146463375774</c:v>
                </c:pt>
                <c:pt idx="184">
                  <c:v>17.186882268963569</c:v>
                </c:pt>
                <c:pt idx="185">
                  <c:v>16.828598154346121</c:v>
                </c:pt>
                <c:pt idx="186">
                  <c:v>11.470721146398169</c:v>
                </c:pt>
                <c:pt idx="187">
                  <c:v>13.648703624444844</c:v>
                </c:pt>
                <c:pt idx="188">
                  <c:v>15.317007963989754</c:v>
                </c:pt>
                <c:pt idx="189">
                  <c:v>16.238123822138213</c:v>
                </c:pt>
                <c:pt idx="190">
                  <c:v>16.483576155488127</c:v>
                </c:pt>
                <c:pt idx="191">
                  <c:v>16.880225152117575</c:v>
                </c:pt>
                <c:pt idx="192">
                  <c:v>17.285433259507055</c:v>
                </c:pt>
                <c:pt idx="193">
                  <c:v>17.290564073061674</c:v>
                </c:pt>
                <c:pt idx="194">
                  <c:v>17.058657191771623</c:v>
                </c:pt>
                <c:pt idx="195">
                  <c:v>15.120639578397356</c:v>
                </c:pt>
                <c:pt idx="196">
                  <c:v>13.496627546262447</c:v>
                </c:pt>
                <c:pt idx="197">
                  <c:v>15.976897996135076</c:v>
                </c:pt>
                <c:pt idx="198">
                  <c:v>15.871823105971208</c:v>
                </c:pt>
                <c:pt idx="199">
                  <c:v>12.458355451339774</c:v>
                </c:pt>
                <c:pt idx="200">
                  <c:v>13.849670568100244</c:v>
                </c:pt>
                <c:pt idx="201">
                  <c:v>11.626994511803193</c:v>
                </c:pt>
                <c:pt idx="202">
                  <c:v>12.279450998174303</c:v>
                </c:pt>
                <c:pt idx="203">
                  <c:v>14.602462970974839</c:v>
                </c:pt>
                <c:pt idx="204">
                  <c:v>15.054736332979967</c:v>
                </c:pt>
                <c:pt idx="205">
                  <c:v>14.377373416781571</c:v>
                </c:pt>
                <c:pt idx="206">
                  <c:v>15.228646656649607</c:v>
                </c:pt>
                <c:pt idx="207">
                  <c:v>15.658336214360613</c:v>
                </c:pt>
                <c:pt idx="208">
                  <c:v>10.993253519085087</c:v>
                </c:pt>
                <c:pt idx="209">
                  <c:v>12.870330963633794</c:v>
                </c:pt>
                <c:pt idx="210">
                  <c:v>14.111134619717374</c:v>
                </c:pt>
                <c:pt idx="211">
                  <c:v>13.868560993191535</c:v>
                </c:pt>
                <c:pt idx="212">
                  <c:v>15.339526945309766</c:v>
                </c:pt>
                <c:pt idx="213">
                  <c:v>11.759051544455485</c:v>
                </c:pt>
                <c:pt idx="214">
                  <c:v>10.737750483210881</c:v>
                </c:pt>
                <c:pt idx="215">
                  <c:v>10.572971738234203</c:v>
                </c:pt>
                <c:pt idx="216">
                  <c:v>12.161492673358385</c:v>
                </c:pt>
                <c:pt idx="217">
                  <c:v>13.253591930661022</c:v>
                </c:pt>
                <c:pt idx="218">
                  <c:v>17.113505421598905</c:v>
                </c:pt>
                <c:pt idx="219">
                  <c:v>13.652073719709442</c:v>
                </c:pt>
                <c:pt idx="220">
                  <c:v>11.808261808710935</c:v>
                </c:pt>
                <c:pt idx="221">
                  <c:v>10.951480427621412</c:v>
                </c:pt>
                <c:pt idx="222">
                  <c:v>11.047416312924694</c:v>
                </c:pt>
                <c:pt idx="223">
                  <c:v>10.897885645947328</c:v>
                </c:pt>
                <c:pt idx="224">
                  <c:v>9.3093329284968878</c:v>
                </c:pt>
                <c:pt idx="225">
                  <c:v>10.381293989408238</c:v>
                </c:pt>
                <c:pt idx="226">
                  <c:v>9.8820400975651719</c:v>
                </c:pt>
                <c:pt idx="227">
                  <c:v>9.9143836140870203</c:v>
                </c:pt>
                <c:pt idx="228">
                  <c:v>9.2167869682142562</c:v>
                </c:pt>
                <c:pt idx="229">
                  <c:v>10.053756935949043</c:v>
                </c:pt>
                <c:pt idx="230">
                  <c:v>9.9579705991947822</c:v>
                </c:pt>
                <c:pt idx="231">
                  <c:v>10.555879476010086</c:v>
                </c:pt>
                <c:pt idx="232">
                  <c:v>9.1006019923347115</c:v>
                </c:pt>
                <c:pt idx="233">
                  <c:v>10.365543977251699</c:v>
                </c:pt>
                <c:pt idx="234">
                  <c:v>9.762734847190826</c:v>
                </c:pt>
                <c:pt idx="235">
                  <c:v>10.198076468940856</c:v>
                </c:pt>
                <c:pt idx="236">
                  <c:v>12.191914405270625</c:v>
                </c:pt>
                <c:pt idx="237">
                  <c:v>11.027912772205113</c:v>
                </c:pt>
                <c:pt idx="238">
                  <c:v>8.5270756715663705</c:v>
                </c:pt>
                <c:pt idx="239">
                  <c:v>8.5865723312026638</c:v>
                </c:pt>
                <c:pt idx="240">
                  <c:v>8.5160032148675011</c:v>
                </c:pt>
                <c:pt idx="241">
                  <c:v>9.4718563719478652</c:v>
                </c:pt>
                <c:pt idx="242">
                  <c:v>10.339479408446991</c:v>
                </c:pt>
                <c:pt idx="243">
                  <c:v>11.174501607707862</c:v>
                </c:pt>
                <c:pt idx="244">
                  <c:v>10.779583673961485</c:v>
                </c:pt>
                <c:pt idx="245">
                  <c:v>13.872405197557427</c:v>
                </c:pt>
                <c:pt idx="246">
                  <c:v>11.57144097057723</c:v>
                </c:pt>
                <c:pt idx="247">
                  <c:v>9.1621554509074716</c:v>
                </c:pt>
                <c:pt idx="248">
                  <c:v>8.3489991378746851</c:v>
                </c:pt>
                <c:pt idx="249">
                  <c:v>10.892636185311963</c:v>
                </c:pt>
                <c:pt idx="250">
                  <c:v>13.476801364075229</c:v>
                </c:pt>
                <c:pt idx="251">
                  <c:v>11.308274243651251</c:v>
                </c:pt>
                <c:pt idx="252">
                  <c:v>9.9778001779090477</c:v>
                </c:pt>
                <c:pt idx="253">
                  <c:v>9.1908254827610314</c:v>
                </c:pt>
                <c:pt idx="254">
                  <c:v>9.1320113270984873</c:v>
                </c:pt>
                <c:pt idx="255">
                  <c:v>9.4874403609557536</c:v>
                </c:pt>
                <c:pt idx="256">
                  <c:v>9.9349897794618123</c:v>
                </c:pt>
                <c:pt idx="257">
                  <c:v>8.5817560961651953</c:v>
                </c:pt>
                <c:pt idx="258">
                  <c:v>8.559294923523046</c:v>
                </c:pt>
                <c:pt idx="259">
                  <c:v>9.2204968555735629</c:v>
                </c:pt>
                <c:pt idx="260">
                  <c:v>8.8157454539337543</c:v>
                </c:pt>
                <c:pt idx="261">
                  <c:v>9.6045642004064558</c:v>
                </c:pt>
                <c:pt idx="262">
                  <c:v>8.2895229226755553</c:v>
                </c:pt>
                <c:pt idx="263">
                  <c:v>7.5838070148215628</c:v>
                </c:pt>
                <c:pt idx="264">
                  <c:v>6.8283195005830688</c:v>
                </c:pt>
                <c:pt idx="265">
                  <c:v>7.4884288594055874</c:v>
                </c:pt>
                <c:pt idx="266">
                  <c:v>11.875533031030781</c:v>
                </c:pt>
                <c:pt idx="267">
                  <c:v>10.498771492002621</c:v>
                </c:pt>
                <c:pt idx="268">
                  <c:v>9.3766558990660069</c:v>
                </c:pt>
                <c:pt idx="269">
                  <c:v>9.6363949127083881</c:v>
                </c:pt>
                <c:pt idx="270">
                  <c:v>8.0838029647508005</c:v>
                </c:pt>
                <c:pt idx="271">
                  <c:v>7.2221129765697478</c:v>
                </c:pt>
                <c:pt idx="272">
                  <c:v>6.4194629541785115</c:v>
                </c:pt>
                <c:pt idx="273">
                  <c:v>8.0393098601540256</c:v>
                </c:pt>
                <c:pt idx="274">
                  <c:v>7.3376909441038833</c:v>
                </c:pt>
                <c:pt idx="275">
                  <c:v>7.9047955407739208</c:v>
                </c:pt>
                <c:pt idx="276">
                  <c:v>5.9211317099929923</c:v>
                </c:pt>
                <c:pt idx="277">
                  <c:v>8.9727972516588057</c:v>
                </c:pt>
                <c:pt idx="278">
                  <c:v>9.5779279707275187</c:v>
                </c:pt>
                <c:pt idx="279">
                  <c:v>9.2713744998354439</c:v>
                </c:pt>
                <c:pt idx="280">
                  <c:v>7.9631176120779612</c:v>
                </c:pt>
                <c:pt idx="281">
                  <c:v>4.8040643607993978</c:v>
                </c:pt>
                <c:pt idx="282">
                  <c:v>4.986698769683116</c:v>
                </c:pt>
                <c:pt idx="283">
                  <c:v>6.4200758378275751</c:v>
                </c:pt>
                <c:pt idx="284">
                  <c:v>7.3628018708518059</c:v>
                </c:pt>
                <c:pt idx="285">
                  <c:v>5.9592503986792043</c:v>
                </c:pt>
                <c:pt idx="286">
                  <c:v>6.1602876256634387</c:v>
                </c:pt>
                <c:pt idx="287">
                  <c:v>6.1242006012260415</c:v>
                </c:pt>
                <c:pt idx="288">
                  <c:v>6.5356464121292541</c:v>
                </c:pt>
                <c:pt idx="289">
                  <c:v>6.2024596791758162</c:v>
                </c:pt>
                <c:pt idx="290">
                  <c:v>6.1203188917833646</c:v>
                </c:pt>
                <c:pt idx="291">
                  <c:v>5.4303549340673003</c:v>
                </c:pt>
                <c:pt idx="292">
                  <c:v>6.0374106284995168</c:v>
                </c:pt>
                <c:pt idx="293">
                  <c:v>5.9120504741893987</c:v>
                </c:pt>
                <c:pt idx="294">
                  <c:v>6.1299197411844615</c:v>
                </c:pt>
                <c:pt idx="295">
                  <c:v>5.6147834896419226</c:v>
                </c:pt>
                <c:pt idx="296">
                  <c:v>4.4463220606618128</c:v>
                </c:pt>
                <c:pt idx="297">
                  <c:v>3.6020767032125924</c:v>
                </c:pt>
                <c:pt idx="298">
                  <c:v>5.0394970674402231</c:v>
                </c:pt>
                <c:pt idx="299">
                  <c:v>6.5517842871016461</c:v>
                </c:pt>
                <c:pt idx="300">
                  <c:v>1.6599811620910052</c:v>
                </c:pt>
                <c:pt idx="301">
                  <c:v>3.4350038550631568</c:v>
                </c:pt>
                <c:pt idx="302">
                  <c:v>3.7830239672209154</c:v>
                </c:pt>
                <c:pt idx="303">
                  <c:v>2.6926283532043009</c:v>
                </c:pt>
                <c:pt idx="304">
                  <c:v>4.1054536896344977</c:v>
                </c:pt>
                <c:pt idx="305">
                  <c:v>3.7391278089102271</c:v>
                </c:pt>
                <c:pt idx="306">
                  <c:v>2.0829556237408129</c:v>
                </c:pt>
                <c:pt idx="307">
                  <c:v>3.2783304008194047</c:v>
                </c:pt>
                <c:pt idx="308">
                  <c:v>2.6786749362011415</c:v>
                </c:pt>
                <c:pt idx="309">
                  <c:v>2.78266736710304</c:v>
                </c:pt>
                <c:pt idx="310">
                  <c:v>3.3561125137555199</c:v>
                </c:pt>
                <c:pt idx="311">
                  <c:v>3.6537681502348307</c:v>
                </c:pt>
                <c:pt idx="312">
                  <c:v>3.5427909008657079</c:v>
                </c:pt>
                <c:pt idx="313">
                  <c:v>3.8962378420882628</c:v>
                </c:pt>
                <c:pt idx="314">
                  <c:v>4.1749842174866805</c:v>
                </c:pt>
                <c:pt idx="315">
                  <c:v>3.8120224562151854</c:v>
                </c:pt>
                <c:pt idx="316">
                  <c:v>3.0293796042866066</c:v>
                </c:pt>
                <c:pt idx="317">
                  <c:v>3.0591617629333352</c:v>
                </c:pt>
                <c:pt idx="318">
                  <c:v>3.7655042129142942</c:v>
                </c:pt>
                <c:pt idx="319">
                  <c:v>3.8708870256466006</c:v>
                </c:pt>
                <c:pt idx="320">
                  <c:v>3.6371522979004323</c:v>
                </c:pt>
                <c:pt idx="321">
                  <c:v>2.5402355839428754</c:v>
                </c:pt>
                <c:pt idx="322">
                  <c:v>1.5669254071346927</c:v>
                </c:pt>
                <c:pt idx="323">
                  <c:v>1.4278097635132105</c:v>
                </c:pt>
                <c:pt idx="324">
                  <c:v>1.8154846836181784</c:v>
                </c:pt>
                <c:pt idx="325">
                  <c:v>2.2760046581774627</c:v>
                </c:pt>
                <c:pt idx="326">
                  <c:v>1.1582580794778019</c:v>
                </c:pt>
                <c:pt idx="327">
                  <c:v>2.5709086871158582</c:v>
                </c:pt>
                <c:pt idx="328">
                  <c:v>1.597181488585832</c:v>
                </c:pt>
                <c:pt idx="329">
                  <c:v>1.9704210641129394</c:v>
                </c:pt>
                <c:pt idx="330">
                  <c:v>2.0229900192187791</c:v>
                </c:pt>
                <c:pt idx="331">
                  <c:v>0.57699841155877984</c:v>
                </c:pt>
                <c:pt idx="332">
                  <c:v>0.54373596069607821</c:v>
                </c:pt>
                <c:pt idx="333">
                  <c:v>1.3638635518677296</c:v>
                </c:pt>
                <c:pt idx="334">
                  <c:v>3.7888329240736041</c:v>
                </c:pt>
                <c:pt idx="335">
                  <c:v>4.1996008239019105</c:v>
                </c:pt>
                <c:pt idx="336">
                  <c:v>5.1061883996533188</c:v>
                </c:pt>
                <c:pt idx="337">
                  <c:v>4.8887074624540201</c:v>
                </c:pt>
                <c:pt idx="338">
                  <c:v>2.3026078286681209</c:v>
                </c:pt>
                <c:pt idx="339">
                  <c:v>2.5942601821993754</c:v>
                </c:pt>
                <c:pt idx="340">
                  <c:v>2.4144984964127953</c:v>
                </c:pt>
                <c:pt idx="341">
                  <c:v>2.9541272890284138</c:v>
                </c:pt>
                <c:pt idx="342">
                  <c:v>2.5298768382304813</c:v>
                </c:pt>
                <c:pt idx="343">
                  <c:v>1.9828504294616562</c:v>
                </c:pt>
                <c:pt idx="344">
                  <c:v>2.3362380131929252</c:v>
                </c:pt>
                <c:pt idx="345">
                  <c:v>3.8340239324231074</c:v>
                </c:pt>
                <c:pt idx="346">
                  <c:v>3.8900375971736181</c:v>
                </c:pt>
                <c:pt idx="347">
                  <c:v>1.3954431934979008</c:v>
                </c:pt>
                <c:pt idx="348">
                  <c:v>2.2718594828595506</c:v>
                </c:pt>
                <c:pt idx="349">
                  <c:v>2.898875430225857</c:v>
                </c:pt>
                <c:pt idx="350">
                  <c:v>1.1370927586568103</c:v>
                </c:pt>
                <c:pt idx="351">
                  <c:v>2.6117960615073619</c:v>
                </c:pt>
                <c:pt idx="352">
                  <c:v>1.9027371803146071</c:v>
                </c:pt>
                <c:pt idx="353">
                  <c:v>1.308824780639825</c:v>
                </c:pt>
                <c:pt idx="354">
                  <c:v>2.6176625460451493</c:v>
                </c:pt>
                <c:pt idx="355">
                  <c:v>1.8435937554137463</c:v>
                </c:pt>
                <c:pt idx="356">
                  <c:v>1.5733815596943577</c:v>
                </c:pt>
                <c:pt idx="357">
                  <c:v>2.4834612830915614</c:v>
                </c:pt>
                <c:pt idx="358">
                  <c:v>2.7722560159736318</c:v>
                </c:pt>
                <c:pt idx="359">
                  <c:v>3.3502901654258377</c:v>
                </c:pt>
                <c:pt idx="360">
                  <c:v>3.0085402436007973</c:v>
                </c:pt>
                <c:pt idx="361">
                  <c:v>2.3177788701935156</c:v>
                </c:pt>
                <c:pt idx="362">
                  <c:v>2.6415074019538838</c:v>
                </c:pt>
                <c:pt idx="363">
                  <c:v>2.3099479874357898</c:v>
                </c:pt>
                <c:pt idx="364">
                  <c:v>2.0125083252412037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640960"/>
        <c:axId val="201667712"/>
      </c:scatterChart>
      <c:valAx>
        <c:axId val="20164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1667712"/>
        <c:crosses val="autoZero"/>
        <c:crossBetween val="midCat"/>
      </c:valAx>
      <c:valAx>
        <c:axId val="20166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16409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tr-TR"/>
              <a:t>Kilis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445603674540683"/>
          <c:y val="0.17171296296296296"/>
          <c:w val="0.82498840769903758"/>
          <c:h val="0.54600284339457572"/>
        </c:manualLayout>
      </c:layout>
      <c:lineChart>
        <c:grouping val="standard"/>
        <c:varyColors val="0"/>
        <c:ser>
          <c:idx val="0"/>
          <c:order val="0"/>
          <c:tx>
            <c:v>ETo-HS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'Monthly Average'!$P$5:$P$369</c:f>
              <c:numCache>
                <c:formatCode>0.0</c:formatCode>
                <c:ptCount val="365"/>
                <c:pt idx="0">
                  <c:v>1.0551199501451851</c:v>
                </c:pt>
                <c:pt idx="1">
                  <c:v>0.92524347215529001</c:v>
                </c:pt>
                <c:pt idx="2">
                  <c:v>0.70193668195467751</c:v>
                </c:pt>
                <c:pt idx="3">
                  <c:v>0.84008758309857734</c:v>
                </c:pt>
                <c:pt idx="4">
                  <c:v>0.96727284947288994</c:v>
                </c:pt>
                <c:pt idx="5">
                  <c:v>0.9995849837748374</c:v>
                </c:pt>
                <c:pt idx="6">
                  <c:v>0.79272921804869245</c:v>
                </c:pt>
                <c:pt idx="7">
                  <c:v>1.1351274050107498</c:v>
                </c:pt>
                <c:pt idx="8">
                  <c:v>1.0662218257915126</c:v>
                </c:pt>
                <c:pt idx="9">
                  <c:v>1.4391701998842674</c:v>
                </c:pt>
                <c:pt idx="10">
                  <c:v>1.4437460933325899</c:v>
                </c:pt>
                <c:pt idx="11">
                  <c:v>1.3454913733129499</c:v>
                </c:pt>
                <c:pt idx="12">
                  <c:v>1.1715677262822375</c:v>
                </c:pt>
                <c:pt idx="13">
                  <c:v>1.0735934689614524</c:v>
                </c:pt>
                <c:pt idx="14">
                  <c:v>1.3011649202975171</c:v>
                </c:pt>
                <c:pt idx="15">
                  <c:v>0.9031354062584922</c:v>
                </c:pt>
                <c:pt idx="16">
                  <c:v>1.30443734119044</c:v>
                </c:pt>
                <c:pt idx="17">
                  <c:v>1.1486521974459072</c:v>
                </c:pt>
                <c:pt idx="18">
                  <c:v>1.6132569160465571</c:v>
                </c:pt>
                <c:pt idx="19">
                  <c:v>1.7506186981469098</c:v>
                </c:pt>
                <c:pt idx="20">
                  <c:v>2.0188060645395298</c:v>
                </c:pt>
                <c:pt idx="21">
                  <c:v>1.5257057119936348</c:v>
                </c:pt>
                <c:pt idx="22">
                  <c:v>1.628173425736207</c:v>
                </c:pt>
                <c:pt idx="23">
                  <c:v>1.6340160425560721</c:v>
                </c:pt>
                <c:pt idx="24">
                  <c:v>1.799688767247315</c:v>
                </c:pt>
                <c:pt idx="25">
                  <c:v>1.7809988174708546</c:v>
                </c:pt>
                <c:pt idx="26">
                  <c:v>1.3959930889514773</c:v>
                </c:pt>
                <c:pt idx="27">
                  <c:v>1.7948785409644046</c:v>
                </c:pt>
                <c:pt idx="28">
                  <c:v>1.5830950571610525</c:v>
                </c:pt>
                <c:pt idx="29">
                  <c:v>2.0148092070957295</c:v>
                </c:pt>
                <c:pt idx="30">
                  <c:v>1.8871996122733947</c:v>
                </c:pt>
                <c:pt idx="31">
                  <c:v>2.4455605603371224</c:v>
                </c:pt>
                <c:pt idx="32">
                  <c:v>1.7750125190774848</c:v>
                </c:pt>
                <c:pt idx="33">
                  <c:v>1.8184299178579497</c:v>
                </c:pt>
                <c:pt idx="34">
                  <c:v>2.0520807376888346</c:v>
                </c:pt>
                <c:pt idx="35">
                  <c:v>2.0149155378448804</c:v>
                </c:pt>
                <c:pt idx="36">
                  <c:v>2.330130207394852</c:v>
                </c:pt>
                <c:pt idx="37">
                  <c:v>2.2685849752382543</c:v>
                </c:pt>
                <c:pt idx="38">
                  <c:v>2.7298626464444848</c:v>
                </c:pt>
                <c:pt idx="39">
                  <c:v>2.2467126296327025</c:v>
                </c:pt>
                <c:pt idx="40">
                  <c:v>2.3644323842868671</c:v>
                </c:pt>
                <c:pt idx="41">
                  <c:v>2.6029110621507523</c:v>
                </c:pt>
                <c:pt idx="42">
                  <c:v>2.1319544564666701</c:v>
                </c:pt>
                <c:pt idx="43">
                  <c:v>2.3123720268517345</c:v>
                </c:pt>
                <c:pt idx="44">
                  <c:v>2.1852702534444224</c:v>
                </c:pt>
                <c:pt idx="45">
                  <c:v>2.8075092639978605</c:v>
                </c:pt>
                <c:pt idx="46">
                  <c:v>2.7531570491753325</c:v>
                </c:pt>
                <c:pt idx="47">
                  <c:v>2.9281744909088774</c:v>
                </c:pt>
                <c:pt idx="48">
                  <c:v>2.4493960062303075</c:v>
                </c:pt>
                <c:pt idx="49">
                  <c:v>2.8354158796176749</c:v>
                </c:pt>
                <c:pt idx="50">
                  <c:v>2.6569782712747494</c:v>
                </c:pt>
                <c:pt idx="51">
                  <c:v>2.6930726369817974</c:v>
                </c:pt>
                <c:pt idx="52">
                  <c:v>3.3418839473153703</c:v>
                </c:pt>
                <c:pt idx="53">
                  <c:v>3.3448722956664518</c:v>
                </c:pt>
                <c:pt idx="54">
                  <c:v>2.8937787405019346</c:v>
                </c:pt>
                <c:pt idx="55">
                  <c:v>3.0175733574863774</c:v>
                </c:pt>
                <c:pt idx="56">
                  <c:v>3.0089928957731851</c:v>
                </c:pt>
                <c:pt idx="57">
                  <c:v>2.8698775035199051</c:v>
                </c:pt>
                <c:pt idx="58">
                  <c:v>3.0682328011622699</c:v>
                </c:pt>
                <c:pt idx="59">
                  <c:v>3.1520281846000939</c:v>
                </c:pt>
                <c:pt idx="60">
                  <c:v>3.4345268226202572</c:v>
                </c:pt>
                <c:pt idx="61">
                  <c:v>2.931502717027537</c:v>
                </c:pt>
                <c:pt idx="62">
                  <c:v>3.174258469466527</c:v>
                </c:pt>
                <c:pt idx="63">
                  <c:v>3.4542926529467772</c:v>
                </c:pt>
                <c:pt idx="64">
                  <c:v>3.4135289921737639</c:v>
                </c:pt>
                <c:pt idx="65">
                  <c:v>3.5211403392618821</c:v>
                </c:pt>
                <c:pt idx="66">
                  <c:v>3.742835531023732</c:v>
                </c:pt>
                <c:pt idx="67">
                  <c:v>3.8300760675691494</c:v>
                </c:pt>
                <c:pt idx="68">
                  <c:v>3.5315883790279563</c:v>
                </c:pt>
                <c:pt idx="69">
                  <c:v>3.4883085963025118</c:v>
                </c:pt>
                <c:pt idx="70">
                  <c:v>3.4586962684803977</c:v>
                </c:pt>
                <c:pt idx="71">
                  <c:v>3.5761890082129639</c:v>
                </c:pt>
                <c:pt idx="72">
                  <c:v>3.6842592964952763</c:v>
                </c:pt>
                <c:pt idx="73">
                  <c:v>3.0980278066848301</c:v>
                </c:pt>
                <c:pt idx="74">
                  <c:v>3.524782511214839</c:v>
                </c:pt>
                <c:pt idx="75">
                  <c:v>3.025276430900175</c:v>
                </c:pt>
                <c:pt idx="76">
                  <c:v>3.591130651741357</c:v>
                </c:pt>
                <c:pt idx="77">
                  <c:v>3.4770882465916877</c:v>
                </c:pt>
                <c:pt idx="78">
                  <c:v>3.5935816000660195</c:v>
                </c:pt>
                <c:pt idx="79">
                  <c:v>3.7887906862577849</c:v>
                </c:pt>
                <c:pt idx="80">
                  <c:v>3.5023399700365649</c:v>
                </c:pt>
                <c:pt idx="81">
                  <c:v>3.7688534006678545</c:v>
                </c:pt>
                <c:pt idx="82">
                  <c:v>3.7097758277076971</c:v>
                </c:pt>
                <c:pt idx="83">
                  <c:v>4.1068088163504441</c:v>
                </c:pt>
                <c:pt idx="84">
                  <c:v>4.1621308019846763</c:v>
                </c:pt>
                <c:pt idx="85">
                  <c:v>3.969009617051654</c:v>
                </c:pt>
                <c:pt idx="86">
                  <c:v>3.997645948924673</c:v>
                </c:pt>
                <c:pt idx="87">
                  <c:v>4.1337130866230467</c:v>
                </c:pt>
                <c:pt idx="88">
                  <c:v>3.8057839852745396</c:v>
                </c:pt>
                <c:pt idx="89">
                  <c:v>3.5320178889512848</c:v>
                </c:pt>
                <c:pt idx="90">
                  <c:v>3.5932437359523526</c:v>
                </c:pt>
                <c:pt idx="91">
                  <c:v>3.6971276868692842</c:v>
                </c:pt>
                <c:pt idx="92">
                  <c:v>4.1369146612777943</c:v>
                </c:pt>
                <c:pt idx="93">
                  <c:v>4.4894995427408393</c:v>
                </c:pt>
                <c:pt idx="94">
                  <c:v>4.496813391587887</c:v>
                </c:pt>
                <c:pt idx="95">
                  <c:v>4.5184021435083208</c:v>
                </c:pt>
                <c:pt idx="96">
                  <c:v>4.3131196308480071</c:v>
                </c:pt>
                <c:pt idx="97">
                  <c:v>4.0490900791498348</c:v>
                </c:pt>
                <c:pt idx="98">
                  <c:v>4.3039949177737498</c:v>
                </c:pt>
                <c:pt idx="99">
                  <c:v>4.1504854730718215</c:v>
                </c:pt>
                <c:pt idx="100">
                  <c:v>4.2482361165815767</c:v>
                </c:pt>
                <c:pt idx="101">
                  <c:v>4.3363335242575882</c:v>
                </c:pt>
                <c:pt idx="102">
                  <c:v>3.9986294960759325</c:v>
                </c:pt>
                <c:pt idx="103">
                  <c:v>4.2466943452756576</c:v>
                </c:pt>
                <c:pt idx="104">
                  <c:v>4.3572233540955896</c:v>
                </c:pt>
                <c:pt idx="105">
                  <c:v>4.5893261160912742</c:v>
                </c:pt>
                <c:pt idx="106">
                  <c:v>4.7108386124416795</c:v>
                </c:pt>
                <c:pt idx="107">
                  <c:v>4.7308213280283606</c:v>
                </c:pt>
                <c:pt idx="108">
                  <c:v>4.5800800558121839</c:v>
                </c:pt>
                <c:pt idx="109">
                  <c:v>4.8311457036377767</c:v>
                </c:pt>
                <c:pt idx="110">
                  <c:v>4.739057197077015</c:v>
                </c:pt>
                <c:pt idx="111">
                  <c:v>4.7002329305868811</c:v>
                </c:pt>
                <c:pt idx="112">
                  <c:v>4.5353797384802546</c:v>
                </c:pt>
                <c:pt idx="113">
                  <c:v>4.5138029825346369</c:v>
                </c:pt>
                <c:pt idx="114">
                  <c:v>4.4706659727827622</c:v>
                </c:pt>
                <c:pt idx="115">
                  <c:v>5.0338958377738487</c:v>
                </c:pt>
                <c:pt idx="116">
                  <c:v>4.826885978410079</c:v>
                </c:pt>
                <c:pt idx="117">
                  <c:v>4.2700776434596044</c:v>
                </c:pt>
                <c:pt idx="118">
                  <c:v>4.7351534711265515</c:v>
                </c:pt>
                <c:pt idx="119">
                  <c:v>4.8814612422382719</c:v>
                </c:pt>
                <c:pt idx="120">
                  <c:v>4.4907098592461479</c:v>
                </c:pt>
                <c:pt idx="121">
                  <c:v>4.5487340088086921</c:v>
                </c:pt>
                <c:pt idx="122">
                  <c:v>4.7044708862512721</c:v>
                </c:pt>
                <c:pt idx="123">
                  <c:v>4.9386902072387846</c:v>
                </c:pt>
                <c:pt idx="124">
                  <c:v>4.8326412345740319</c:v>
                </c:pt>
                <c:pt idx="125">
                  <c:v>4.7302092631883621</c:v>
                </c:pt>
                <c:pt idx="126">
                  <c:v>4.4900566863982787</c:v>
                </c:pt>
                <c:pt idx="127">
                  <c:v>4.5789851806121318</c:v>
                </c:pt>
                <c:pt idx="128">
                  <c:v>4.5186465077773272</c:v>
                </c:pt>
                <c:pt idx="129">
                  <c:v>4.9700209799406663</c:v>
                </c:pt>
                <c:pt idx="130">
                  <c:v>5.2088618085489147</c:v>
                </c:pt>
                <c:pt idx="131">
                  <c:v>4.9949039100389543</c:v>
                </c:pt>
                <c:pt idx="132">
                  <c:v>4.6872087767159094</c:v>
                </c:pt>
                <c:pt idx="133">
                  <c:v>4.9047123759668096</c:v>
                </c:pt>
                <c:pt idx="134">
                  <c:v>4.8593837863365819</c:v>
                </c:pt>
                <c:pt idx="135">
                  <c:v>4.9359528043670471</c:v>
                </c:pt>
                <c:pt idx="136">
                  <c:v>5.0118530191750867</c:v>
                </c:pt>
                <c:pt idx="137">
                  <c:v>4.8998877348687149</c:v>
                </c:pt>
                <c:pt idx="138">
                  <c:v>4.7348875705834121</c:v>
                </c:pt>
                <c:pt idx="139">
                  <c:v>4.3611496108687637</c:v>
                </c:pt>
                <c:pt idx="140">
                  <c:v>4.6455493591907624</c:v>
                </c:pt>
                <c:pt idx="141">
                  <c:v>4.7333970615035543</c:v>
                </c:pt>
                <c:pt idx="142">
                  <c:v>4.3390651194567669</c:v>
                </c:pt>
                <c:pt idx="143">
                  <c:v>4.7320490429945838</c:v>
                </c:pt>
                <c:pt idx="144">
                  <c:v>4.8083062025149284</c:v>
                </c:pt>
                <c:pt idx="145">
                  <c:v>4.5246893726558399</c:v>
                </c:pt>
                <c:pt idx="146">
                  <c:v>4.8233356364424456</c:v>
                </c:pt>
                <c:pt idx="147">
                  <c:v>4.8271949515014905</c:v>
                </c:pt>
                <c:pt idx="148">
                  <c:v>4.9019046057136197</c:v>
                </c:pt>
                <c:pt idx="149">
                  <c:v>5.096253149539919</c:v>
                </c:pt>
                <c:pt idx="150">
                  <c:v>5.2182255570763427</c:v>
                </c:pt>
                <c:pt idx="151">
                  <c:v>5.3895985676354687</c:v>
                </c:pt>
                <c:pt idx="152">
                  <c:v>5.3373412281901045</c:v>
                </c:pt>
                <c:pt idx="153">
                  <c:v>5.5988097681877056</c:v>
                </c:pt>
                <c:pt idx="154">
                  <c:v>5.7544841855239408</c:v>
                </c:pt>
                <c:pt idx="155">
                  <c:v>5.8591082402014418</c:v>
                </c:pt>
                <c:pt idx="156">
                  <c:v>5.7236063990031658</c:v>
                </c:pt>
                <c:pt idx="157">
                  <c:v>5.8165995518613736</c:v>
                </c:pt>
                <c:pt idx="158">
                  <c:v>5.3952724181565959</c:v>
                </c:pt>
                <c:pt idx="159">
                  <c:v>5.650548235678297</c:v>
                </c:pt>
                <c:pt idx="160">
                  <c:v>5.961129082394903</c:v>
                </c:pt>
                <c:pt idx="161">
                  <c:v>5.8283637723035611</c:v>
                </c:pt>
                <c:pt idx="162">
                  <c:v>5.7878273965764517</c:v>
                </c:pt>
                <c:pt idx="163">
                  <c:v>5.9844655999605747</c:v>
                </c:pt>
                <c:pt idx="164">
                  <c:v>5.8025024274158081</c:v>
                </c:pt>
                <c:pt idx="165">
                  <c:v>5.4028833669040113</c:v>
                </c:pt>
                <c:pt idx="166">
                  <c:v>5.9693161203362397</c:v>
                </c:pt>
                <c:pt idx="167">
                  <c:v>6.1012898434301546</c:v>
                </c:pt>
                <c:pt idx="168">
                  <c:v>6.4447107701244519</c:v>
                </c:pt>
                <c:pt idx="169">
                  <c:v>6.2278044402686605</c:v>
                </c:pt>
                <c:pt idx="170">
                  <c:v>6.036604600403594</c:v>
                </c:pt>
                <c:pt idx="171">
                  <c:v>6.274117043628495</c:v>
                </c:pt>
                <c:pt idx="172">
                  <c:v>6.4542044361642068</c:v>
                </c:pt>
                <c:pt idx="173">
                  <c:v>6.4199574751358099</c:v>
                </c:pt>
                <c:pt idx="174">
                  <c:v>6.3660457839412263</c:v>
                </c:pt>
                <c:pt idx="175">
                  <c:v>6.390853484420572</c:v>
                </c:pt>
                <c:pt idx="176">
                  <c:v>6.3814895639958591</c:v>
                </c:pt>
                <c:pt idx="177">
                  <c:v>6.1852383259570258</c:v>
                </c:pt>
                <c:pt idx="178">
                  <c:v>6.1200957256469675</c:v>
                </c:pt>
                <c:pt idx="179">
                  <c:v>5.8971438665047486</c:v>
                </c:pt>
                <c:pt idx="180">
                  <c:v>5.3300119945360489</c:v>
                </c:pt>
                <c:pt idx="181">
                  <c:v>5.7424593687976948</c:v>
                </c:pt>
                <c:pt idx="182">
                  <c:v>6.0659009932942558</c:v>
                </c:pt>
                <c:pt idx="183">
                  <c:v>6.1570669762399346</c:v>
                </c:pt>
                <c:pt idx="184">
                  <c:v>6.0165221475564818</c:v>
                </c:pt>
                <c:pt idx="185">
                  <c:v>5.9458756171915192</c:v>
                </c:pt>
                <c:pt idx="186">
                  <c:v>5.8166206952274297</c:v>
                </c:pt>
                <c:pt idx="187">
                  <c:v>5.857596538642019</c:v>
                </c:pt>
                <c:pt idx="188">
                  <c:v>5.5658773056977022</c:v>
                </c:pt>
                <c:pt idx="189">
                  <c:v>5.5725266855895814</c:v>
                </c:pt>
                <c:pt idx="190">
                  <c:v>5.9667310430157681</c:v>
                </c:pt>
                <c:pt idx="191">
                  <c:v>6.1916600401733017</c:v>
                </c:pt>
                <c:pt idx="192">
                  <c:v>6.0755177991819602</c:v>
                </c:pt>
                <c:pt idx="193">
                  <c:v>5.7959678749103087</c:v>
                </c:pt>
                <c:pt idx="194">
                  <c:v>6.0949432851625573</c:v>
                </c:pt>
                <c:pt idx="195">
                  <c:v>6.0732795737474845</c:v>
                </c:pt>
                <c:pt idx="196">
                  <c:v>5.8278081880000636</c:v>
                </c:pt>
                <c:pt idx="197">
                  <c:v>5.5462797259780645</c:v>
                </c:pt>
                <c:pt idx="198">
                  <c:v>5.4705894100333854</c:v>
                </c:pt>
                <c:pt idx="199">
                  <c:v>5.4750282890671871</c:v>
                </c:pt>
                <c:pt idx="200">
                  <c:v>5.6609703066759582</c:v>
                </c:pt>
                <c:pt idx="201">
                  <c:v>5.6978054146192036</c:v>
                </c:pt>
                <c:pt idx="202">
                  <c:v>5.4510535537174416</c:v>
                </c:pt>
                <c:pt idx="203">
                  <c:v>5.872254379752877</c:v>
                </c:pt>
                <c:pt idx="204">
                  <c:v>5.7559154145972284</c:v>
                </c:pt>
                <c:pt idx="205">
                  <c:v>5.6417748192626922</c:v>
                </c:pt>
                <c:pt idx="206">
                  <c:v>5.5082508650607593</c:v>
                </c:pt>
                <c:pt idx="207">
                  <c:v>6.183769365429681</c:v>
                </c:pt>
                <c:pt idx="208">
                  <c:v>6.010329191791409</c:v>
                </c:pt>
                <c:pt idx="209">
                  <c:v>5.8039381258185072</c:v>
                </c:pt>
                <c:pt idx="210">
                  <c:v>5.9339990987087159</c:v>
                </c:pt>
                <c:pt idx="211">
                  <c:v>6.0055455850309194</c:v>
                </c:pt>
                <c:pt idx="212">
                  <c:v>5.7632948545368823</c:v>
                </c:pt>
                <c:pt idx="213">
                  <c:v>5.8736596277793733</c:v>
                </c:pt>
                <c:pt idx="214">
                  <c:v>5.9385616210039425</c:v>
                </c:pt>
                <c:pt idx="215">
                  <c:v>5.9303366183193749</c:v>
                </c:pt>
                <c:pt idx="216">
                  <c:v>5.7977252054116191</c:v>
                </c:pt>
                <c:pt idx="217">
                  <c:v>5.9134897880678166</c:v>
                </c:pt>
                <c:pt idx="218">
                  <c:v>5.3829090128924095</c:v>
                </c:pt>
                <c:pt idx="219">
                  <c:v>5.413333813232077</c:v>
                </c:pt>
                <c:pt idx="220">
                  <c:v>5.4736617179298142</c:v>
                </c:pt>
                <c:pt idx="221">
                  <c:v>5.7349181857912344</c:v>
                </c:pt>
                <c:pt idx="222">
                  <c:v>5.6333417963065191</c:v>
                </c:pt>
                <c:pt idx="223">
                  <c:v>5.3895203052572844</c:v>
                </c:pt>
                <c:pt idx="224">
                  <c:v>4.9796211609052348</c:v>
                </c:pt>
                <c:pt idx="225">
                  <c:v>5.2615684629405148</c:v>
                </c:pt>
                <c:pt idx="226">
                  <c:v>5.1942975900664932</c:v>
                </c:pt>
                <c:pt idx="227">
                  <c:v>5.0862366947429694</c:v>
                </c:pt>
                <c:pt idx="228">
                  <c:v>5.3750156491841166</c:v>
                </c:pt>
                <c:pt idx="229">
                  <c:v>4.527894139688736</c:v>
                </c:pt>
                <c:pt idx="230">
                  <c:v>4.8353412866214143</c:v>
                </c:pt>
                <c:pt idx="231">
                  <c:v>4.9578797396389644</c:v>
                </c:pt>
                <c:pt idx="232">
                  <c:v>4.5738801259286923</c:v>
                </c:pt>
                <c:pt idx="233">
                  <c:v>4.6237308297137911</c:v>
                </c:pt>
                <c:pt idx="234">
                  <c:v>4.903682416548599</c:v>
                </c:pt>
                <c:pt idx="235">
                  <c:v>4.6579038626312625</c:v>
                </c:pt>
                <c:pt idx="236">
                  <c:v>4.3640458836669742</c:v>
                </c:pt>
                <c:pt idx="237">
                  <c:v>4.3934901818930019</c:v>
                </c:pt>
                <c:pt idx="238">
                  <c:v>4.1628360842666536</c:v>
                </c:pt>
                <c:pt idx="239">
                  <c:v>4.3240574673709338</c:v>
                </c:pt>
                <c:pt idx="240">
                  <c:v>4.6001224197567598</c:v>
                </c:pt>
                <c:pt idx="241">
                  <c:v>4.5602057828555846</c:v>
                </c:pt>
                <c:pt idx="242">
                  <c:v>4.3678960267780269</c:v>
                </c:pt>
                <c:pt idx="243">
                  <c:v>4.7847670057718616</c:v>
                </c:pt>
                <c:pt idx="244">
                  <c:v>4.5309814149273375</c:v>
                </c:pt>
                <c:pt idx="245">
                  <c:v>4.7282814228587089</c:v>
                </c:pt>
                <c:pt idx="246">
                  <c:v>4.6663794670006045</c:v>
                </c:pt>
                <c:pt idx="247">
                  <c:v>4.3510810834728373</c:v>
                </c:pt>
                <c:pt idx="248">
                  <c:v>4.0867305872651922</c:v>
                </c:pt>
                <c:pt idx="249">
                  <c:v>4.3987720329340636</c:v>
                </c:pt>
                <c:pt idx="250">
                  <c:v>4.6065960592314825</c:v>
                </c:pt>
                <c:pt idx="251">
                  <c:v>4.6882014344232754</c:v>
                </c:pt>
                <c:pt idx="252">
                  <c:v>4.5581978875046314</c:v>
                </c:pt>
                <c:pt idx="253">
                  <c:v>3.6089547057797624</c:v>
                </c:pt>
                <c:pt idx="254">
                  <c:v>4.1285910386651477</c:v>
                </c:pt>
                <c:pt idx="255">
                  <c:v>4.3876467669785999</c:v>
                </c:pt>
                <c:pt idx="256">
                  <c:v>4.1870829944104413</c:v>
                </c:pt>
                <c:pt idx="257">
                  <c:v>3.7697598396084144</c:v>
                </c:pt>
                <c:pt idx="258">
                  <c:v>4.1401083286574316</c:v>
                </c:pt>
                <c:pt idx="259">
                  <c:v>3.9499193062200519</c:v>
                </c:pt>
                <c:pt idx="260">
                  <c:v>3.8094094709124753</c:v>
                </c:pt>
                <c:pt idx="261">
                  <c:v>3.7713402386899495</c:v>
                </c:pt>
                <c:pt idx="262">
                  <c:v>3.2574146405717022</c:v>
                </c:pt>
                <c:pt idx="263">
                  <c:v>3.2609262810934565</c:v>
                </c:pt>
                <c:pt idx="264">
                  <c:v>3.2195235062148142</c:v>
                </c:pt>
                <c:pt idx="265">
                  <c:v>3.403060312455112</c:v>
                </c:pt>
                <c:pt idx="266">
                  <c:v>3.3970631845327866</c:v>
                </c:pt>
                <c:pt idx="267">
                  <c:v>2.6050879202544825</c:v>
                </c:pt>
                <c:pt idx="268">
                  <c:v>3.1296259533351516</c:v>
                </c:pt>
                <c:pt idx="269">
                  <c:v>3.2404849681071517</c:v>
                </c:pt>
                <c:pt idx="270">
                  <c:v>3.1029206910050702</c:v>
                </c:pt>
                <c:pt idx="271">
                  <c:v>2.8254645493349853</c:v>
                </c:pt>
                <c:pt idx="272">
                  <c:v>3.0685697689543798</c:v>
                </c:pt>
                <c:pt idx="273">
                  <c:v>3.4378184223388346</c:v>
                </c:pt>
                <c:pt idx="274">
                  <c:v>3.6952452519796268</c:v>
                </c:pt>
                <c:pt idx="275">
                  <c:v>3.2034287634202641</c:v>
                </c:pt>
                <c:pt idx="276">
                  <c:v>3.1516355220876449</c:v>
                </c:pt>
                <c:pt idx="277">
                  <c:v>2.8204729100245118</c:v>
                </c:pt>
                <c:pt idx="278">
                  <c:v>3.1516602507399294</c:v>
                </c:pt>
                <c:pt idx="279">
                  <c:v>2.9024232216754116</c:v>
                </c:pt>
                <c:pt idx="280">
                  <c:v>2.9863213874112899</c:v>
                </c:pt>
                <c:pt idx="281">
                  <c:v>2.8953545965837941</c:v>
                </c:pt>
                <c:pt idx="282">
                  <c:v>2.7703480914617247</c:v>
                </c:pt>
                <c:pt idx="283">
                  <c:v>2.7581159911665223</c:v>
                </c:pt>
                <c:pt idx="284">
                  <c:v>2.774008963383614</c:v>
                </c:pt>
                <c:pt idx="285">
                  <c:v>2.6465110158478873</c:v>
                </c:pt>
                <c:pt idx="286">
                  <c:v>2.421867797926665</c:v>
                </c:pt>
                <c:pt idx="287">
                  <c:v>2.589934180033155</c:v>
                </c:pt>
                <c:pt idx="288">
                  <c:v>2.6695795455462452</c:v>
                </c:pt>
                <c:pt idx="289">
                  <c:v>2.3431838539285796</c:v>
                </c:pt>
                <c:pt idx="290">
                  <c:v>2.6507821108531493</c:v>
                </c:pt>
                <c:pt idx="291">
                  <c:v>2.5175489209087947</c:v>
                </c:pt>
                <c:pt idx="292">
                  <c:v>2.6962795650091342</c:v>
                </c:pt>
                <c:pt idx="293">
                  <c:v>2.7416645001137097</c:v>
                </c:pt>
                <c:pt idx="294">
                  <c:v>2.6115911997324894</c:v>
                </c:pt>
                <c:pt idx="295">
                  <c:v>2.0743420131800772</c:v>
                </c:pt>
                <c:pt idx="296">
                  <c:v>1.9808544837302098</c:v>
                </c:pt>
                <c:pt idx="297">
                  <c:v>2.5825080699806251</c:v>
                </c:pt>
                <c:pt idx="298">
                  <c:v>2.8130387821914749</c:v>
                </c:pt>
                <c:pt idx="299">
                  <c:v>2.0751493165007022</c:v>
                </c:pt>
                <c:pt idx="300">
                  <c:v>2.04877576681716</c:v>
                </c:pt>
                <c:pt idx="301">
                  <c:v>1.6963805985648672</c:v>
                </c:pt>
                <c:pt idx="302">
                  <c:v>1.6698585173487075</c:v>
                </c:pt>
                <c:pt idx="303">
                  <c:v>1.92954977448156</c:v>
                </c:pt>
                <c:pt idx="304">
                  <c:v>2.276712168367657</c:v>
                </c:pt>
                <c:pt idx="305">
                  <c:v>2.4805889173096198</c:v>
                </c:pt>
                <c:pt idx="306">
                  <c:v>2.0113178872887372</c:v>
                </c:pt>
                <c:pt idx="307">
                  <c:v>1.6106655890319375</c:v>
                </c:pt>
                <c:pt idx="308">
                  <c:v>2.1986096669360848</c:v>
                </c:pt>
                <c:pt idx="309">
                  <c:v>1.7870300547258746</c:v>
                </c:pt>
                <c:pt idx="310">
                  <c:v>1.6608615485139602</c:v>
                </c:pt>
                <c:pt idx="311">
                  <c:v>2.0360456432521792</c:v>
                </c:pt>
                <c:pt idx="312">
                  <c:v>2.1907335175130473</c:v>
                </c:pt>
                <c:pt idx="313">
                  <c:v>2.0280515108997448</c:v>
                </c:pt>
                <c:pt idx="314">
                  <c:v>1.9989411722633399</c:v>
                </c:pt>
                <c:pt idx="315">
                  <c:v>2.1972443604715948</c:v>
                </c:pt>
                <c:pt idx="316">
                  <c:v>2.1467688591690299</c:v>
                </c:pt>
                <c:pt idx="317">
                  <c:v>2.1428144112411145</c:v>
                </c:pt>
                <c:pt idx="318">
                  <c:v>1.7913471445332525</c:v>
                </c:pt>
                <c:pt idx="319">
                  <c:v>1.8762981197478674</c:v>
                </c:pt>
                <c:pt idx="320">
                  <c:v>1.6535539493610596</c:v>
                </c:pt>
                <c:pt idx="321">
                  <c:v>1.9043000769689702</c:v>
                </c:pt>
                <c:pt idx="322">
                  <c:v>2.0547104960250295</c:v>
                </c:pt>
                <c:pt idx="323">
                  <c:v>1.88831534843682</c:v>
                </c:pt>
                <c:pt idx="324">
                  <c:v>1.5634508564420471</c:v>
                </c:pt>
                <c:pt idx="325">
                  <c:v>1.21280621646993</c:v>
                </c:pt>
                <c:pt idx="326">
                  <c:v>1.7065503980184147</c:v>
                </c:pt>
                <c:pt idx="327">
                  <c:v>1.9934970747419922</c:v>
                </c:pt>
                <c:pt idx="328">
                  <c:v>1.4890224507449321</c:v>
                </c:pt>
                <c:pt idx="329">
                  <c:v>1.4558309881599449</c:v>
                </c:pt>
                <c:pt idx="330">
                  <c:v>1.7269063640027174</c:v>
                </c:pt>
                <c:pt idx="331">
                  <c:v>1.656229444653442</c:v>
                </c:pt>
                <c:pt idx="332">
                  <c:v>1.6493340429115946</c:v>
                </c:pt>
                <c:pt idx="333">
                  <c:v>1.6890371711064223</c:v>
                </c:pt>
                <c:pt idx="334">
                  <c:v>1.7288944297740074</c:v>
                </c:pt>
                <c:pt idx="335">
                  <c:v>1.7774439325035449</c:v>
                </c:pt>
                <c:pt idx="336">
                  <c:v>2.0386963485003897</c:v>
                </c:pt>
                <c:pt idx="337">
                  <c:v>1.7188240606214549</c:v>
                </c:pt>
                <c:pt idx="338">
                  <c:v>1.6829242335275172</c:v>
                </c:pt>
                <c:pt idx="339">
                  <c:v>1.4780840371382622</c:v>
                </c:pt>
                <c:pt idx="340">
                  <c:v>1.5817993445402325</c:v>
                </c:pt>
                <c:pt idx="341">
                  <c:v>1.6386779705955372</c:v>
                </c:pt>
                <c:pt idx="342">
                  <c:v>1.6071826185216449</c:v>
                </c:pt>
                <c:pt idx="343">
                  <c:v>1.5299729515883622</c:v>
                </c:pt>
                <c:pt idx="344">
                  <c:v>1.6896094785600748</c:v>
                </c:pt>
                <c:pt idx="345">
                  <c:v>1.7494928937139349</c:v>
                </c:pt>
                <c:pt idx="346">
                  <c:v>1.7651604226417497</c:v>
                </c:pt>
                <c:pt idx="347">
                  <c:v>1.7200556309982151</c:v>
                </c:pt>
                <c:pt idx="348">
                  <c:v>1.6358082682062371</c:v>
                </c:pt>
                <c:pt idx="349">
                  <c:v>1.56874410181743</c:v>
                </c:pt>
                <c:pt idx="350">
                  <c:v>1.4887519703669849</c:v>
                </c:pt>
                <c:pt idx="351">
                  <c:v>1.5897129675713999</c:v>
                </c:pt>
                <c:pt idx="352">
                  <c:v>1.4982145843900423</c:v>
                </c:pt>
                <c:pt idx="353">
                  <c:v>1.3471344043981124</c:v>
                </c:pt>
                <c:pt idx="354">
                  <c:v>1.5457734185093699</c:v>
                </c:pt>
                <c:pt idx="355">
                  <c:v>1.4922929684893425</c:v>
                </c:pt>
                <c:pt idx="356">
                  <c:v>1.2973333175364898</c:v>
                </c:pt>
                <c:pt idx="357">
                  <c:v>1.2604057902458023</c:v>
                </c:pt>
                <c:pt idx="358">
                  <c:v>1.1542001577625274</c:v>
                </c:pt>
                <c:pt idx="359">
                  <c:v>1.3520128739031674</c:v>
                </c:pt>
                <c:pt idx="360">
                  <c:v>1.6928486496067272</c:v>
                </c:pt>
                <c:pt idx="361">
                  <c:v>1.5456961015662523</c:v>
                </c:pt>
                <c:pt idx="362">
                  <c:v>1.5292831768971671</c:v>
                </c:pt>
                <c:pt idx="363">
                  <c:v>1.5476544291072372</c:v>
                </c:pt>
                <c:pt idx="364">
                  <c:v>1.4213789045570322</c:v>
                </c:pt>
              </c:numCache>
            </c:numRef>
          </c:val>
          <c:smooth val="0"/>
        </c:ser>
        <c:ser>
          <c:idx val="1"/>
          <c:order val="1"/>
          <c:tx>
            <c:v>ETo-Turc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'Monthly Average'!$AQ$5:$AQ$369</c:f>
              <c:numCache>
                <c:formatCode>0.0</c:formatCode>
                <c:ptCount val="365"/>
                <c:pt idx="0">
                  <c:v>1.0144168634777748</c:v>
                </c:pt>
                <c:pt idx="1">
                  <c:v>0.83932219230106409</c:v>
                </c:pt>
                <c:pt idx="2">
                  <c:v>0.80595743205470893</c:v>
                </c:pt>
                <c:pt idx="3">
                  <c:v>0.80424911739227478</c:v>
                </c:pt>
                <c:pt idx="4">
                  <c:v>0.8878641481049474</c:v>
                </c:pt>
                <c:pt idx="5">
                  <c:v>1.0514054874695666</c:v>
                </c:pt>
                <c:pt idx="6">
                  <c:v>0.78622583110572108</c:v>
                </c:pt>
                <c:pt idx="7">
                  <c:v>1.0651825622012396</c:v>
                </c:pt>
                <c:pt idx="8">
                  <c:v>0.92576538854893242</c:v>
                </c:pt>
                <c:pt idx="9">
                  <c:v>1.2360002977735522</c:v>
                </c:pt>
                <c:pt idx="10">
                  <c:v>1.0897755861206755</c:v>
                </c:pt>
                <c:pt idx="11">
                  <c:v>1.0635460765869018</c:v>
                </c:pt>
                <c:pt idx="12">
                  <c:v>0.93562865070593126</c:v>
                </c:pt>
                <c:pt idx="13">
                  <c:v>0.94746803313613748</c:v>
                </c:pt>
                <c:pt idx="14">
                  <c:v>1.2884021251566413</c:v>
                </c:pt>
                <c:pt idx="15">
                  <c:v>0.86608240860992469</c:v>
                </c:pt>
                <c:pt idx="16">
                  <c:v>1.2533043870125851</c:v>
                </c:pt>
                <c:pt idx="17">
                  <c:v>1.3363842009615958</c:v>
                </c:pt>
                <c:pt idx="18">
                  <c:v>1.7738561302962552</c:v>
                </c:pt>
                <c:pt idx="19">
                  <c:v>1.7802274665935542</c:v>
                </c:pt>
                <c:pt idx="20">
                  <c:v>1.9796666701970864</c:v>
                </c:pt>
                <c:pt idx="21">
                  <c:v>1.5461500208946393</c:v>
                </c:pt>
                <c:pt idx="22">
                  <c:v>1.747542266227208</c:v>
                </c:pt>
                <c:pt idx="23">
                  <c:v>1.7848909966076765</c:v>
                </c:pt>
                <c:pt idx="24">
                  <c:v>1.4947169947570369</c:v>
                </c:pt>
                <c:pt idx="25">
                  <c:v>1.1648028069783012</c:v>
                </c:pt>
                <c:pt idx="26">
                  <c:v>1.1049073492095458</c:v>
                </c:pt>
                <c:pt idx="27">
                  <c:v>1.5141199346520851</c:v>
                </c:pt>
                <c:pt idx="28">
                  <c:v>1.540643069491769</c:v>
                </c:pt>
                <c:pt idx="29">
                  <c:v>2.0452036629193477</c:v>
                </c:pt>
                <c:pt idx="30">
                  <c:v>1.5871385622958827</c:v>
                </c:pt>
                <c:pt idx="31">
                  <c:v>2.2871242553809354</c:v>
                </c:pt>
                <c:pt idx="32">
                  <c:v>2.1090458033501966</c:v>
                </c:pt>
                <c:pt idx="33">
                  <c:v>2.158911497882356</c:v>
                </c:pt>
                <c:pt idx="34">
                  <c:v>2.103666083529864</c:v>
                </c:pt>
                <c:pt idx="35">
                  <c:v>2.2343524234251637</c:v>
                </c:pt>
                <c:pt idx="36">
                  <c:v>2.4920410542359801</c:v>
                </c:pt>
                <c:pt idx="37">
                  <c:v>2.4612943533167106</c:v>
                </c:pt>
                <c:pt idx="38">
                  <c:v>3.1108982907794434</c:v>
                </c:pt>
                <c:pt idx="39">
                  <c:v>2.3198868102527253</c:v>
                </c:pt>
                <c:pt idx="40">
                  <c:v>2.7183554635974767</c:v>
                </c:pt>
                <c:pt idx="41">
                  <c:v>2.8283379223489833</c:v>
                </c:pt>
                <c:pt idx="42">
                  <c:v>2.3939410287856342</c:v>
                </c:pt>
                <c:pt idx="43">
                  <c:v>2.6305246341239288</c:v>
                </c:pt>
                <c:pt idx="44">
                  <c:v>2.5041685457595291</c:v>
                </c:pt>
                <c:pt idx="45">
                  <c:v>2.8038046873958073</c:v>
                </c:pt>
                <c:pt idx="46">
                  <c:v>3.1879027454072295</c:v>
                </c:pt>
                <c:pt idx="47">
                  <c:v>3.5894113882933554</c:v>
                </c:pt>
                <c:pt idx="48">
                  <c:v>3.320480322306623</c:v>
                </c:pt>
                <c:pt idx="49">
                  <c:v>3.7787726418168703</c:v>
                </c:pt>
                <c:pt idx="50">
                  <c:v>3.137664239680753</c:v>
                </c:pt>
                <c:pt idx="51">
                  <c:v>3.2740623575013279</c:v>
                </c:pt>
                <c:pt idx="52">
                  <c:v>3.8736187632099153</c:v>
                </c:pt>
                <c:pt idx="53">
                  <c:v>3.704372449641498</c:v>
                </c:pt>
                <c:pt idx="54">
                  <c:v>3.443320108842097</c:v>
                </c:pt>
                <c:pt idx="55">
                  <c:v>3.5750515153647244</c:v>
                </c:pt>
                <c:pt idx="56">
                  <c:v>3.8828533880829914</c:v>
                </c:pt>
                <c:pt idx="57">
                  <c:v>3.4947607911130816</c:v>
                </c:pt>
                <c:pt idx="58">
                  <c:v>3.7473888953813996</c:v>
                </c:pt>
                <c:pt idx="59">
                  <c:v>3.8024859305179755</c:v>
                </c:pt>
                <c:pt idx="60">
                  <c:v>4.1934664789262595</c:v>
                </c:pt>
                <c:pt idx="61">
                  <c:v>3.5863601743344757</c:v>
                </c:pt>
                <c:pt idx="62">
                  <c:v>3.8312125009139977</c:v>
                </c:pt>
                <c:pt idx="63">
                  <c:v>4.425399164428752</c:v>
                </c:pt>
                <c:pt idx="64">
                  <c:v>4.5892537214817679</c:v>
                </c:pt>
                <c:pt idx="65">
                  <c:v>4.7330006745159219</c:v>
                </c:pt>
                <c:pt idx="66">
                  <c:v>4.5962194094217734</c:v>
                </c:pt>
                <c:pt idx="67">
                  <c:v>5.1284158106888711</c:v>
                </c:pt>
                <c:pt idx="68">
                  <c:v>4.7462467648573785</c:v>
                </c:pt>
                <c:pt idx="69">
                  <c:v>4.3079338671590603</c:v>
                </c:pt>
                <c:pt idx="70">
                  <c:v>4.5311610240586573</c:v>
                </c:pt>
                <c:pt idx="71">
                  <c:v>4.4503322890431729</c:v>
                </c:pt>
                <c:pt idx="72">
                  <c:v>4.7920111062318336</c:v>
                </c:pt>
                <c:pt idx="73">
                  <c:v>3.823673198167242</c:v>
                </c:pt>
                <c:pt idx="74">
                  <c:v>4.458332421429879</c:v>
                </c:pt>
                <c:pt idx="75">
                  <c:v>4.1048169346540515</c:v>
                </c:pt>
                <c:pt idx="76">
                  <c:v>4.8794020957084872</c:v>
                </c:pt>
                <c:pt idx="77">
                  <c:v>4.9064600812770855</c:v>
                </c:pt>
                <c:pt idx="78">
                  <c:v>4.7469685339423773</c:v>
                </c:pt>
                <c:pt idx="79">
                  <c:v>5.0691635885216151</c:v>
                </c:pt>
                <c:pt idx="80">
                  <c:v>4.861713243489608</c:v>
                </c:pt>
                <c:pt idx="81">
                  <c:v>5.5289927500642602</c:v>
                </c:pt>
                <c:pt idx="82">
                  <c:v>5.6587309373993868</c:v>
                </c:pt>
                <c:pt idx="83">
                  <c:v>6.1452602748574474</c:v>
                </c:pt>
                <c:pt idx="84">
                  <c:v>6.0228487838616687</c:v>
                </c:pt>
                <c:pt idx="85">
                  <c:v>5.708911191552196</c:v>
                </c:pt>
                <c:pt idx="86">
                  <c:v>5.4267801149509154</c:v>
                </c:pt>
                <c:pt idx="87">
                  <c:v>5.2352851345395841</c:v>
                </c:pt>
                <c:pt idx="88">
                  <c:v>4.9884797206447216</c:v>
                </c:pt>
                <c:pt idx="89">
                  <c:v>4.9963539753879944</c:v>
                </c:pt>
                <c:pt idx="90">
                  <c:v>4.8799761452436616</c:v>
                </c:pt>
                <c:pt idx="91">
                  <c:v>5.4130363245438939</c:v>
                </c:pt>
                <c:pt idx="92">
                  <c:v>6.544007544415031</c:v>
                </c:pt>
                <c:pt idx="93">
                  <c:v>6.6212517954777592</c:v>
                </c:pt>
                <c:pt idx="94">
                  <c:v>6.8094887437429676</c:v>
                </c:pt>
                <c:pt idx="95">
                  <c:v>7.0942830607660046</c:v>
                </c:pt>
                <c:pt idx="96">
                  <c:v>6.4864193527969691</c:v>
                </c:pt>
                <c:pt idx="97">
                  <c:v>6.1043722515578374</c:v>
                </c:pt>
                <c:pt idx="98">
                  <c:v>6.386468996385573</c:v>
                </c:pt>
                <c:pt idx="99">
                  <c:v>5.6597662877829631</c:v>
                </c:pt>
                <c:pt idx="100">
                  <c:v>5.8366504396013257</c:v>
                </c:pt>
                <c:pt idx="101">
                  <c:v>5.7655646427301104</c:v>
                </c:pt>
                <c:pt idx="102">
                  <c:v>5.5477209490339572</c:v>
                </c:pt>
                <c:pt idx="103">
                  <c:v>6.1514462661689642</c:v>
                </c:pt>
                <c:pt idx="104">
                  <c:v>6.322779360929669</c:v>
                </c:pt>
                <c:pt idx="105">
                  <c:v>6.3724351497373046</c:v>
                </c:pt>
                <c:pt idx="106">
                  <c:v>7.014074160508434</c:v>
                </c:pt>
                <c:pt idx="107">
                  <c:v>7.1172826275345829</c:v>
                </c:pt>
                <c:pt idx="108">
                  <c:v>7.0436342948876369</c:v>
                </c:pt>
                <c:pt idx="109">
                  <c:v>7.3893856732511214</c:v>
                </c:pt>
                <c:pt idx="110">
                  <c:v>7.5032869655615091</c:v>
                </c:pt>
                <c:pt idx="111">
                  <c:v>7.2294328227756299</c:v>
                </c:pt>
                <c:pt idx="112">
                  <c:v>7.4126140525021267</c:v>
                </c:pt>
                <c:pt idx="113">
                  <c:v>7.3682397754233353</c:v>
                </c:pt>
                <c:pt idx="114">
                  <c:v>6.8332496981658561</c:v>
                </c:pt>
                <c:pt idx="115">
                  <c:v>7.9484481978154964</c:v>
                </c:pt>
                <c:pt idx="116">
                  <c:v>7.6855423346613119</c:v>
                </c:pt>
                <c:pt idx="117">
                  <c:v>6.2127827156154485</c:v>
                </c:pt>
                <c:pt idx="118">
                  <c:v>7.9742034085184086</c:v>
                </c:pt>
                <c:pt idx="119">
                  <c:v>8.3191449188022784</c:v>
                </c:pt>
                <c:pt idx="120">
                  <c:v>7.0486060732090037</c:v>
                </c:pt>
                <c:pt idx="121">
                  <c:v>6.8500990454624029</c:v>
                </c:pt>
                <c:pt idx="122">
                  <c:v>6.6281013274550888</c:v>
                </c:pt>
                <c:pt idx="123">
                  <c:v>7.4082975001710114</c:v>
                </c:pt>
                <c:pt idx="124">
                  <c:v>7.21497914100906</c:v>
                </c:pt>
                <c:pt idx="125">
                  <c:v>7.1851329058205904</c:v>
                </c:pt>
                <c:pt idx="126">
                  <c:v>7.0904162339542705</c:v>
                </c:pt>
                <c:pt idx="127">
                  <c:v>6.860113720745824</c:v>
                </c:pt>
                <c:pt idx="128">
                  <c:v>7.0510490006927968</c:v>
                </c:pt>
                <c:pt idx="129">
                  <c:v>7.8893183734226167</c:v>
                </c:pt>
                <c:pt idx="130">
                  <c:v>7.4244680978881137</c:v>
                </c:pt>
                <c:pt idx="131">
                  <c:v>7.6968600408801366</c:v>
                </c:pt>
                <c:pt idx="132">
                  <c:v>7.3359897311163689</c:v>
                </c:pt>
                <c:pt idx="133">
                  <c:v>7.9539217863954548</c:v>
                </c:pt>
                <c:pt idx="134">
                  <c:v>7.940113477122682</c:v>
                </c:pt>
                <c:pt idx="135">
                  <c:v>7.8629730874622457</c:v>
                </c:pt>
                <c:pt idx="136">
                  <c:v>7.7169062228290883</c:v>
                </c:pt>
                <c:pt idx="137">
                  <c:v>7.6611336441304756</c:v>
                </c:pt>
                <c:pt idx="138">
                  <c:v>7.6718003374177046</c:v>
                </c:pt>
                <c:pt idx="139">
                  <c:v>7.0944465170783388</c:v>
                </c:pt>
                <c:pt idx="140">
                  <c:v>7.2346914359517998</c:v>
                </c:pt>
                <c:pt idx="141">
                  <c:v>7.3714816180974667</c:v>
                </c:pt>
                <c:pt idx="142">
                  <c:v>7.0076894651779087</c:v>
                </c:pt>
                <c:pt idx="143">
                  <c:v>7.1781296006101609</c:v>
                </c:pt>
                <c:pt idx="144">
                  <c:v>7.4226046325668635</c:v>
                </c:pt>
                <c:pt idx="145">
                  <c:v>7.3746827799155001</c:v>
                </c:pt>
                <c:pt idx="146">
                  <c:v>7.7500794660660599</c:v>
                </c:pt>
                <c:pt idx="147">
                  <c:v>7.9034725521723654</c:v>
                </c:pt>
                <c:pt idx="148">
                  <c:v>7.8653732744614642</c:v>
                </c:pt>
                <c:pt idx="149">
                  <c:v>8.6407541102930754</c:v>
                </c:pt>
                <c:pt idx="150">
                  <c:v>8.2656335890177584</c:v>
                </c:pt>
                <c:pt idx="151">
                  <c:v>8.2822303101888757</c:v>
                </c:pt>
                <c:pt idx="152">
                  <c:v>8.575745864358268</c:v>
                </c:pt>
                <c:pt idx="153">
                  <c:v>9.0866883060431096</c:v>
                </c:pt>
                <c:pt idx="154">
                  <c:v>10.011677360103572</c:v>
                </c:pt>
                <c:pt idx="155">
                  <c:v>10.050923090278879</c:v>
                </c:pt>
                <c:pt idx="156">
                  <c:v>9.2908866485030401</c:v>
                </c:pt>
                <c:pt idx="157">
                  <c:v>9.8561424052316653</c:v>
                </c:pt>
                <c:pt idx="158">
                  <c:v>9.0479397359041052</c:v>
                </c:pt>
                <c:pt idx="159">
                  <c:v>10.292902322678025</c:v>
                </c:pt>
                <c:pt idx="160">
                  <c:v>10.028213645565804</c:v>
                </c:pt>
                <c:pt idx="161">
                  <c:v>9.8422047627343296</c:v>
                </c:pt>
                <c:pt idx="162">
                  <c:v>9.8852796682894244</c:v>
                </c:pt>
                <c:pt idx="163">
                  <c:v>9.9091615051405135</c:v>
                </c:pt>
                <c:pt idx="164">
                  <c:v>9.9480681748552406</c:v>
                </c:pt>
                <c:pt idx="165">
                  <c:v>9.5076786854733761</c:v>
                </c:pt>
                <c:pt idx="166">
                  <c:v>10.521866580989236</c:v>
                </c:pt>
                <c:pt idx="167">
                  <c:v>10.545234082048484</c:v>
                </c:pt>
                <c:pt idx="168">
                  <c:v>10.745188590980439</c:v>
                </c:pt>
                <c:pt idx="169">
                  <c:v>10.368187775160283</c:v>
                </c:pt>
                <c:pt idx="170">
                  <c:v>10.392931705479777</c:v>
                </c:pt>
                <c:pt idx="171">
                  <c:v>10.552866893373221</c:v>
                </c:pt>
                <c:pt idx="172">
                  <c:v>11.16716951688699</c:v>
                </c:pt>
                <c:pt idx="173">
                  <c:v>10.784855557035444</c:v>
                </c:pt>
                <c:pt idx="174">
                  <c:v>10.823433605493168</c:v>
                </c:pt>
                <c:pt idx="175">
                  <c:v>11.02306059837073</c:v>
                </c:pt>
                <c:pt idx="176">
                  <c:v>10.801193312705298</c:v>
                </c:pt>
                <c:pt idx="177">
                  <c:v>10.634341866986802</c:v>
                </c:pt>
                <c:pt idx="178">
                  <c:v>10.83935413010879</c:v>
                </c:pt>
                <c:pt idx="179">
                  <c:v>10.639384125284357</c:v>
                </c:pt>
                <c:pt idx="180">
                  <c:v>9.7505647547985212</c:v>
                </c:pt>
                <c:pt idx="181">
                  <c:v>10.809431938874743</c:v>
                </c:pt>
                <c:pt idx="182">
                  <c:v>10.869678081684087</c:v>
                </c:pt>
                <c:pt idx="183">
                  <c:v>11.084004219608701</c:v>
                </c:pt>
                <c:pt idx="184">
                  <c:v>10.759817646482869</c:v>
                </c:pt>
                <c:pt idx="185">
                  <c:v>10.45524364315256</c:v>
                </c:pt>
                <c:pt idx="186">
                  <c:v>9.9210863120653414</c:v>
                </c:pt>
                <c:pt idx="187">
                  <c:v>10.290563727146582</c:v>
                </c:pt>
                <c:pt idx="188">
                  <c:v>10.242495082434299</c:v>
                </c:pt>
                <c:pt idx="189">
                  <c:v>10.007548617451096</c:v>
                </c:pt>
                <c:pt idx="190">
                  <c:v>10.202851383150408</c:v>
                </c:pt>
                <c:pt idx="191">
                  <c:v>10.159941866174229</c:v>
                </c:pt>
                <c:pt idx="192">
                  <c:v>10.554420710912336</c:v>
                </c:pt>
                <c:pt idx="193">
                  <c:v>10.177019465509639</c:v>
                </c:pt>
                <c:pt idx="194">
                  <c:v>10.661702312885748</c:v>
                </c:pt>
                <c:pt idx="195">
                  <c:v>10.3107913904966</c:v>
                </c:pt>
                <c:pt idx="196">
                  <c:v>10.477495945700522</c:v>
                </c:pt>
                <c:pt idx="197">
                  <c:v>10.192129484804715</c:v>
                </c:pt>
                <c:pt idx="198">
                  <c:v>9.9135951117022429</c:v>
                </c:pt>
                <c:pt idx="199">
                  <c:v>9.937363467811041</c:v>
                </c:pt>
                <c:pt idx="200">
                  <c:v>9.856342569275407</c:v>
                </c:pt>
                <c:pt idx="201">
                  <c:v>9.879871320029384</c:v>
                </c:pt>
                <c:pt idx="202">
                  <c:v>9.3348390022855021</c:v>
                </c:pt>
                <c:pt idx="203">
                  <c:v>10.31207738813926</c:v>
                </c:pt>
                <c:pt idx="204">
                  <c:v>10.472296970760745</c:v>
                </c:pt>
                <c:pt idx="205">
                  <c:v>9.5893726175111684</c:v>
                </c:pt>
                <c:pt idx="206">
                  <c:v>9.8015333328823342</c:v>
                </c:pt>
                <c:pt idx="207">
                  <c:v>10.689393193782498</c:v>
                </c:pt>
                <c:pt idx="208">
                  <c:v>10.470757420620046</c:v>
                </c:pt>
                <c:pt idx="209">
                  <c:v>10.416024895037577</c:v>
                </c:pt>
                <c:pt idx="210">
                  <c:v>9.9116818434369325</c:v>
                </c:pt>
                <c:pt idx="211">
                  <c:v>10.491462840114298</c:v>
                </c:pt>
                <c:pt idx="212">
                  <c:v>9.52506527730824</c:v>
                </c:pt>
                <c:pt idx="213">
                  <c:v>9.1724303182757154</c:v>
                </c:pt>
                <c:pt idx="214">
                  <c:v>9.2740994123228155</c:v>
                </c:pt>
                <c:pt idx="215">
                  <c:v>9.024443174641215</c:v>
                </c:pt>
                <c:pt idx="216">
                  <c:v>9.1534834755143244</c:v>
                </c:pt>
                <c:pt idx="217">
                  <c:v>9.0700563699436874</c:v>
                </c:pt>
                <c:pt idx="218">
                  <c:v>8.9071499613403269</c:v>
                </c:pt>
                <c:pt idx="219">
                  <c:v>8.8040599641538595</c:v>
                </c:pt>
                <c:pt idx="220">
                  <c:v>8.2705394134922265</c:v>
                </c:pt>
                <c:pt idx="221">
                  <c:v>8.544651990371074</c:v>
                </c:pt>
                <c:pt idx="222">
                  <c:v>9.1645667189753048</c:v>
                </c:pt>
                <c:pt idx="223">
                  <c:v>8.783565263060833</c:v>
                </c:pt>
                <c:pt idx="224">
                  <c:v>7.8613735628388213</c:v>
                </c:pt>
                <c:pt idx="225">
                  <c:v>8.3360551511093419</c:v>
                </c:pt>
                <c:pt idx="226">
                  <c:v>7.8498713353944396</c:v>
                </c:pt>
                <c:pt idx="227">
                  <c:v>7.8360063998225353</c:v>
                </c:pt>
                <c:pt idx="228">
                  <c:v>8.0881179149749123</c:v>
                </c:pt>
                <c:pt idx="229">
                  <c:v>7.2766434888371005</c:v>
                </c:pt>
                <c:pt idx="230">
                  <c:v>7.5186526047581621</c:v>
                </c:pt>
                <c:pt idx="231">
                  <c:v>7.7766098685030869</c:v>
                </c:pt>
                <c:pt idx="232">
                  <c:v>7.3667152037857617</c:v>
                </c:pt>
                <c:pt idx="233">
                  <c:v>7.4048187055269734</c:v>
                </c:pt>
                <c:pt idx="234">
                  <c:v>7.4268722483263634</c:v>
                </c:pt>
                <c:pt idx="235">
                  <c:v>7.3261974326006456</c:v>
                </c:pt>
                <c:pt idx="236">
                  <c:v>7.34534768187231</c:v>
                </c:pt>
                <c:pt idx="237">
                  <c:v>7.2285950743538478</c:v>
                </c:pt>
                <c:pt idx="238">
                  <c:v>6.693235003615202</c:v>
                </c:pt>
                <c:pt idx="239">
                  <c:v>7.1984494299554571</c:v>
                </c:pt>
                <c:pt idx="240">
                  <c:v>7.6359821430416002</c:v>
                </c:pt>
                <c:pt idx="241">
                  <c:v>7.211969856963421</c:v>
                </c:pt>
                <c:pt idx="242">
                  <c:v>7.3298078484140632</c:v>
                </c:pt>
                <c:pt idx="243">
                  <c:v>7.6835584392542415</c:v>
                </c:pt>
                <c:pt idx="244">
                  <c:v>6.9515277052916975</c:v>
                </c:pt>
                <c:pt idx="245">
                  <c:v>7.6314435083037413</c:v>
                </c:pt>
                <c:pt idx="246">
                  <c:v>7.4592171611441085</c:v>
                </c:pt>
                <c:pt idx="247">
                  <c:v>7.1136326342162119</c:v>
                </c:pt>
                <c:pt idx="248">
                  <c:v>6.5729065233438941</c:v>
                </c:pt>
                <c:pt idx="249">
                  <c:v>7.2692740835838352</c:v>
                </c:pt>
                <c:pt idx="250">
                  <c:v>7.7625356979858591</c:v>
                </c:pt>
                <c:pt idx="251">
                  <c:v>7.5579434268597483</c:v>
                </c:pt>
                <c:pt idx="252">
                  <c:v>7.1653753680456678</c:v>
                </c:pt>
                <c:pt idx="253">
                  <c:v>5.7945144555526156</c:v>
                </c:pt>
                <c:pt idx="254">
                  <c:v>6.3682267206359198</c:v>
                </c:pt>
                <c:pt idx="255">
                  <c:v>6.7873778483174139</c:v>
                </c:pt>
                <c:pt idx="256">
                  <c:v>7.3199628357583162</c:v>
                </c:pt>
                <c:pt idx="257">
                  <c:v>6.6447702763093943</c:v>
                </c:pt>
                <c:pt idx="258">
                  <c:v>7.0961615561907418</c:v>
                </c:pt>
                <c:pt idx="259">
                  <c:v>6.7680103852796281</c:v>
                </c:pt>
                <c:pt idx="260">
                  <c:v>6.6499399230529992</c:v>
                </c:pt>
                <c:pt idx="261">
                  <c:v>6.1114501867252624</c:v>
                </c:pt>
                <c:pt idx="262">
                  <c:v>5.3665130478996161</c:v>
                </c:pt>
                <c:pt idx="263">
                  <c:v>5.2111288074082251</c:v>
                </c:pt>
                <c:pt idx="264">
                  <c:v>4.9742247875030774</c:v>
                </c:pt>
                <c:pt idx="265">
                  <c:v>5.2503060604576861</c:v>
                </c:pt>
                <c:pt idx="266">
                  <c:v>5.3943212152842346</c:v>
                </c:pt>
                <c:pt idx="267">
                  <c:v>4.3465937681358735</c:v>
                </c:pt>
                <c:pt idx="268">
                  <c:v>5.6210133548427947</c:v>
                </c:pt>
                <c:pt idx="269">
                  <c:v>5.2694697917882882</c:v>
                </c:pt>
                <c:pt idx="270">
                  <c:v>4.8164579563076604</c:v>
                </c:pt>
                <c:pt idx="271">
                  <c:v>4.6413374290941745</c:v>
                </c:pt>
                <c:pt idx="272">
                  <c:v>4.7190214256872762</c:v>
                </c:pt>
                <c:pt idx="273">
                  <c:v>5.6064958494958983</c:v>
                </c:pt>
                <c:pt idx="274">
                  <c:v>5.7691686241615958</c:v>
                </c:pt>
                <c:pt idx="275">
                  <c:v>5.1233899892257693</c:v>
                </c:pt>
                <c:pt idx="276">
                  <c:v>5.011527262562895</c:v>
                </c:pt>
                <c:pt idx="277">
                  <c:v>4.9614810593368173</c:v>
                </c:pt>
                <c:pt idx="278">
                  <c:v>5.2803123908298346</c:v>
                </c:pt>
                <c:pt idx="279">
                  <c:v>4.7796739414856209</c:v>
                </c:pt>
                <c:pt idx="280">
                  <c:v>4.5296770770356503</c:v>
                </c:pt>
                <c:pt idx="281">
                  <c:v>4.3533950550165601</c:v>
                </c:pt>
                <c:pt idx="282">
                  <c:v>4.220889300382054</c:v>
                </c:pt>
                <c:pt idx="283">
                  <c:v>4.4157500473186477</c:v>
                </c:pt>
                <c:pt idx="284">
                  <c:v>4.2379859585215343</c:v>
                </c:pt>
                <c:pt idx="285">
                  <c:v>3.9556877397474892</c:v>
                </c:pt>
                <c:pt idx="286">
                  <c:v>3.8531230449073837</c:v>
                </c:pt>
                <c:pt idx="287">
                  <c:v>4.3059281066468946</c:v>
                </c:pt>
                <c:pt idx="288">
                  <c:v>4.3052859613189192</c:v>
                </c:pt>
                <c:pt idx="289">
                  <c:v>4.0093947630922404</c:v>
                </c:pt>
                <c:pt idx="290">
                  <c:v>4.2989105530045029</c:v>
                </c:pt>
                <c:pt idx="291">
                  <c:v>3.946987064378253</c:v>
                </c:pt>
                <c:pt idx="292">
                  <c:v>4.1260845666935779</c:v>
                </c:pt>
                <c:pt idx="293">
                  <c:v>3.9536738771462994</c:v>
                </c:pt>
                <c:pt idx="294">
                  <c:v>4.0141529024008928</c:v>
                </c:pt>
                <c:pt idx="295">
                  <c:v>3.1948585061389112</c:v>
                </c:pt>
                <c:pt idx="296">
                  <c:v>3.0708765373274938</c:v>
                </c:pt>
                <c:pt idx="297">
                  <c:v>3.5756784447494967</c:v>
                </c:pt>
                <c:pt idx="298">
                  <c:v>4.036930289896036</c:v>
                </c:pt>
                <c:pt idx="299">
                  <c:v>3.1009208349481794</c:v>
                </c:pt>
                <c:pt idx="300">
                  <c:v>2.7691539107481824</c:v>
                </c:pt>
                <c:pt idx="301">
                  <c:v>2.3604857479595185</c:v>
                </c:pt>
                <c:pt idx="302">
                  <c:v>2.3712848290720689</c:v>
                </c:pt>
                <c:pt idx="303">
                  <c:v>2.7832639332628979</c:v>
                </c:pt>
                <c:pt idx="304">
                  <c:v>3.4372183158299294</c:v>
                </c:pt>
                <c:pt idx="305">
                  <c:v>3.5210344079013942</c:v>
                </c:pt>
                <c:pt idx="306">
                  <c:v>2.8651066472873854</c:v>
                </c:pt>
                <c:pt idx="307">
                  <c:v>2.4378835098596943</c:v>
                </c:pt>
                <c:pt idx="308">
                  <c:v>2.9370503068995508</c:v>
                </c:pt>
                <c:pt idx="309">
                  <c:v>2.6122205311548869</c:v>
                </c:pt>
                <c:pt idx="310">
                  <c:v>2.5644389533582421</c:v>
                </c:pt>
                <c:pt idx="311">
                  <c:v>3.1261035197723848</c:v>
                </c:pt>
                <c:pt idx="312">
                  <c:v>3.286002943673032</c:v>
                </c:pt>
                <c:pt idx="313">
                  <c:v>3.1334742076660627</c:v>
                </c:pt>
                <c:pt idx="314">
                  <c:v>2.9595431896087767</c:v>
                </c:pt>
                <c:pt idx="315">
                  <c:v>3.3631473963629759</c:v>
                </c:pt>
                <c:pt idx="316">
                  <c:v>3.1927556893125253</c:v>
                </c:pt>
                <c:pt idx="317">
                  <c:v>3.1038146826218873</c:v>
                </c:pt>
                <c:pt idx="318">
                  <c:v>2.636350828668184</c:v>
                </c:pt>
                <c:pt idx="319">
                  <c:v>2.3200677527997118</c:v>
                </c:pt>
                <c:pt idx="320">
                  <c:v>2.2809882855977133</c:v>
                </c:pt>
                <c:pt idx="321">
                  <c:v>2.6973693019253182</c:v>
                </c:pt>
                <c:pt idx="322">
                  <c:v>2.9126127475777346</c:v>
                </c:pt>
                <c:pt idx="323">
                  <c:v>2.7235759636495596</c:v>
                </c:pt>
                <c:pt idx="324">
                  <c:v>2.3750510900090229</c:v>
                </c:pt>
                <c:pt idx="325">
                  <c:v>1.8154102676658959</c:v>
                </c:pt>
                <c:pt idx="326">
                  <c:v>2.8073753040667357</c:v>
                </c:pt>
                <c:pt idx="327">
                  <c:v>3.1226841683471078</c:v>
                </c:pt>
                <c:pt idx="328">
                  <c:v>2.0360737178985024</c:v>
                </c:pt>
                <c:pt idx="329">
                  <c:v>1.7944703511470617</c:v>
                </c:pt>
                <c:pt idx="330">
                  <c:v>2.2758118615293497</c:v>
                </c:pt>
                <c:pt idx="331">
                  <c:v>2.2510030955439211</c:v>
                </c:pt>
                <c:pt idx="332">
                  <c:v>2.2361122616701641</c:v>
                </c:pt>
                <c:pt idx="333">
                  <c:v>1.9818927468597778</c:v>
                </c:pt>
                <c:pt idx="334">
                  <c:v>2.2471514506821788</c:v>
                </c:pt>
                <c:pt idx="335">
                  <c:v>2.235252799556692</c:v>
                </c:pt>
                <c:pt idx="336">
                  <c:v>2.5969792008318362</c:v>
                </c:pt>
                <c:pt idx="337">
                  <c:v>2.2190676636405859</c:v>
                </c:pt>
                <c:pt idx="338">
                  <c:v>1.979567366883159</c:v>
                </c:pt>
                <c:pt idx="339">
                  <c:v>2.0358933061087283</c:v>
                </c:pt>
                <c:pt idx="340">
                  <c:v>1.9964547308596565</c:v>
                </c:pt>
                <c:pt idx="341">
                  <c:v>2.2004565567377141</c:v>
                </c:pt>
                <c:pt idx="342">
                  <c:v>2.0855832710870286</c:v>
                </c:pt>
                <c:pt idx="343">
                  <c:v>1.6078472963761221</c:v>
                </c:pt>
                <c:pt idx="344">
                  <c:v>1.8197143558006452</c:v>
                </c:pt>
                <c:pt idx="345">
                  <c:v>1.8293985279280254</c:v>
                </c:pt>
                <c:pt idx="346">
                  <c:v>1.7745172926514521</c:v>
                </c:pt>
                <c:pt idx="347">
                  <c:v>1.8902588743765993</c:v>
                </c:pt>
                <c:pt idx="348">
                  <c:v>1.9191253206762913</c:v>
                </c:pt>
                <c:pt idx="349">
                  <c:v>1.709270457012213</c:v>
                </c:pt>
                <c:pt idx="350">
                  <c:v>1.1818821876614301</c:v>
                </c:pt>
                <c:pt idx="351">
                  <c:v>1.5846487313081348</c:v>
                </c:pt>
                <c:pt idx="352">
                  <c:v>1.5319901948398926</c:v>
                </c:pt>
                <c:pt idx="353">
                  <c:v>1.5369274082800477</c:v>
                </c:pt>
                <c:pt idx="354">
                  <c:v>1.7821122661994937</c:v>
                </c:pt>
                <c:pt idx="355">
                  <c:v>1.6823006900585984</c:v>
                </c:pt>
                <c:pt idx="356">
                  <c:v>1.7034392306069404</c:v>
                </c:pt>
                <c:pt idx="357">
                  <c:v>1.6807660865744012</c:v>
                </c:pt>
                <c:pt idx="358">
                  <c:v>1.6389286075555316</c:v>
                </c:pt>
                <c:pt idx="359">
                  <c:v>1.8213395876106333</c:v>
                </c:pt>
                <c:pt idx="360">
                  <c:v>2.1243787471318911</c:v>
                </c:pt>
                <c:pt idx="361">
                  <c:v>1.8091874132779129</c:v>
                </c:pt>
                <c:pt idx="362">
                  <c:v>1.5753153293994597</c:v>
                </c:pt>
                <c:pt idx="363">
                  <c:v>1.5570674866682785</c:v>
                </c:pt>
                <c:pt idx="364">
                  <c:v>1.3477819946574994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45056"/>
        <c:axId val="203246976"/>
      </c:lineChart>
      <c:catAx>
        <c:axId val="203245056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r-TR"/>
                  <a:t>DOY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solidFill>
            <a:sysClr val="window" lastClr="FFFFFF"/>
          </a:solidFill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tr-TR"/>
          </a:p>
        </c:txPr>
        <c:crossAx val="203246976"/>
        <c:crosses val="autoZero"/>
        <c:auto val="1"/>
        <c:lblAlgn val="ctr"/>
        <c:lblOffset val="100"/>
        <c:noMultiLvlLbl val="0"/>
      </c:catAx>
      <c:valAx>
        <c:axId val="203246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r-TR"/>
                  <a:t>ETo-, mm day-1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tr-TR"/>
          </a:p>
        </c:txPr>
        <c:crossAx val="203245056"/>
        <c:crosses val="autoZero"/>
        <c:crossBetween val="between"/>
      </c:valAx>
      <c:spPr>
        <a:noFill/>
        <a:ln w="12700"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>
              <a:solidFill>
                <a:sysClr val="windowText" lastClr="000000"/>
              </a:solidFill>
            </a:defRPr>
          </a:pPr>
          <a:endParaRPr lang="tr-T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tr-TR"/>
              <a:t>Kilis</a:t>
            </a:r>
            <a:endParaRPr lang="en-US"/>
          </a:p>
        </c:rich>
      </c:tx>
      <c:layout>
        <c:manualLayout>
          <c:xMode val="edge"/>
          <c:yMode val="edge"/>
          <c:x val="0.44235988982811286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7383642826944581"/>
          <c:y val="0.15095774992985325"/>
          <c:w val="0.77109689072119558"/>
          <c:h val="0.61688224437936934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 cmpd="sng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2932558430196226"/>
                  <c:y val="3.591043899295981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/>
                  </a:pPr>
                  <a:endParaRPr lang="tr-TR"/>
                </a:p>
              </c:txPr>
            </c:trendlineLbl>
          </c:trendline>
          <c:xVal>
            <c:numRef>
              <c:f>'Monthly Average'!$P$5:$P$369</c:f>
              <c:numCache>
                <c:formatCode>0.0</c:formatCode>
                <c:ptCount val="365"/>
                <c:pt idx="0">
                  <c:v>1.0551199501451851</c:v>
                </c:pt>
                <c:pt idx="1">
                  <c:v>0.92524347215529001</c:v>
                </c:pt>
                <c:pt idx="2">
                  <c:v>0.70193668195467751</c:v>
                </c:pt>
                <c:pt idx="3">
                  <c:v>0.84008758309857734</c:v>
                </c:pt>
                <c:pt idx="4">
                  <c:v>0.96727284947288994</c:v>
                </c:pt>
                <c:pt idx="5">
                  <c:v>0.9995849837748374</c:v>
                </c:pt>
                <c:pt idx="6">
                  <c:v>0.79272921804869245</c:v>
                </c:pt>
                <c:pt idx="7">
                  <c:v>1.1351274050107498</c:v>
                </c:pt>
                <c:pt idx="8">
                  <c:v>1.0662218257915126</c:v>
                </c:pt>
                <c:pt idx="9">
                  <c:v>1.4391701998842674</c:v>
                </c:pt>
                <c:pt idx="10">
                  <c:v>1.4437460933325899</c:v>
                </c:pt>
                <c:pt idx="11">
                  <c:v>1.3454913733129499</c:v>
                </c:pt>
                <c:pt idx="12">
                  <c:v>1.1715677262822375</c:v>
                </c:pt>
                <c:pt idx="13">
                  <c:v>1.0735934689614524</c:v>
                </c:pt>
                <c:pt idx="14">
                  <c:v>1.3011649202975171</c:v>
                </c:pt>
                <c:pt idx="15">
                  <c:v>0.9031354062584922</c:v>
                </c:pt>
                <c:pt idx="16">
                  <c:v>1.30443734119044</c:v>
                </c:pt>
                <c:pt idx="17">
                  <c:v>1.1486521974459072</c:v>
                </c:pt>
                <c:pt idx="18">
                  <c:v>1.6132569160465571</c:v>
                </c:pt>
                <c:pt idx="19">
                  <c:v>1.7506186981469098</c:v>
                </c:pt>
                <c:pt idx="20">
                  <c:v>2.0188060645395298</c:v>
                </c:pt>
                <c:pt idx="21">
                  <c:v>1.5257057119936348</c:v>
                </c:pt>
                <c:pt idx="22">
                  <c:v>1.628173425736207</c:v>
                </c:pt>
                <c:pt idx="23">
                  <c:v>1.6340160425560721</c:v>
                </c:pt>
                <c:pt idx="24">
                  <c:v>1.799688767247315</c:v>
                </c:pt>
                <c:pt idx="25">
                  <c:v>1.7809988174708546</c:v>
                </c:pt>
                <c:pt idx="26">
                  <c:v>1.3959930889514773</c:v>
                </c:pt>
                <c:pt idx="27">
                  <c:v>1.7948785409644046</c:v>
                </c:pt>
                <c:pt idx="28">
                  <c:v>1.5830950571610525</c:v>
                </c:pt>
                <c:pt idx="29">
                  <c:v>2.0148092070957295</c:v>
                </c:pt>
                <c:pt idx="30">
                  <c:v>1.8871996122733947</c:v>
                </c:pt>
                <c:pt idx="31">
                  <c:v>2.4455605603371224</c:v>
                </c:pt>
                <c:pt idx="32">
                  <c:v>1.7750125190774848</c:v>
                </c:pt>
                <c:pt idx="33">
                  <c:v>1.8184299178579497</c:v>
                </c:pt>
                <c:pt idx="34">
                  <c:v>2.0520807376888346</c:v>
                </c:pt>
                <c:pt idx="35">
                  <c:v>2.0149155378448804</c:v>
                </c:pt>
                <c:pt idx="36">
                  <c:v>2.330130207394852</c:v>
                </c:pt>
                <c:pt idx="37">
                  <c:v>2.2685849752382543</c:v>
                </c:pt>
                <c:pt idx="38">
                  <c:v>2.7298626464444848</c:v>
                </c:pt>
                <c:pt idx="39">
                  <c:v>2.2467126296327025</c:v>
                </c:pt>
                <c:pt idx="40">
                  <c:v>2.3644323842868671</c:v>
                </c:pt>
                <c:pt idx="41">
                  <c:v>2.6029110621507523</c:v>
                </c:pt>
                <c:pt idx="42">
                  <c:v>2.1319544564666701</c:v>
                </c:pt>
                <c:pt idx="43">
                  <c:v>2.3123720268517345</c:v>
                </c:pt>
                <c:pt idx="44">
                  <c:v>2.1852702534444224</c:v>
                </c:pt>
                <c:pt idx="45">
                  <c:v>2.8075092639978605</c:v>
                </c:pt>
                <c:pt idx="46">
                  <c:v>2.7531570491753325</c:v>
                </c:pt>
                <c:pt idx="47">
                  <c:v>2.9281744909088774</c:v>
                </c:pt>
                <c:pt idx="48">
                  <c:v>2.4493960062303075</c:v>
                </c:pt>
                <c:pt idx="49">
                  <c:v>2.8354158796176749</c:v>
                </c:pt>
                <c:pt idx="50">
                  <c:v>2.6569782712747494</c:v>
                </c:pt>
                <c:pt idx="51">
                  <c:v>2.6930726369817974</c:v>
                </c:pt>
                <c:pt idx="52">
                  <c:v>3.3418839473153703</c:v>
                </c:pt>
                <c:pt idx="53">
                  <c:v>3.3448722956664518</c:v>
                </c:pt>
                <c:pt idx="54">
                  <c:v>2.8937787405019346</c:v>
                </c:pt>
                <c:pt idx="55">
                  <c:v>3.0175733574863774</c:v>
                </c:pt>
                <c:pt idx="56">
                  <c:v>3.0089928957731851</c:v>
                </c:pt>
                <c:pt idx="57">
                  <c:v>2.8698775035199051</c:v>
                </c:pt>
                <c:pt idx="58">
                  <c:v>3.0682328011622699</c:v>
                </c:pt>
                <c:pt idx="59">
                  <c:v>3.1520281846000939</c:v>
                </c:pt>
                <c:pt idx="60">
                  <c:v>3.4345268226202572</c:v>
                </c:pt>
                <c:pt idx="61">
                  <c:v>2.931502717027537</c:v>
                </c:pt>
                <c:pt idx="62">
                  <c:v>3.174258469466527</c:v>
                </c:pt>
                <c:pt idx="63">
                  <c:v>3.4542926529467772</c:v>
                </c:pt>
                <c:pt idx="64">
                  <c:v>3.4135289921737639</c:v>
                </c:pt>
                <c:pt idx="65">
                  <c:v>3.5211403392618821</c:v>
                </c:pt>
                <c:pt idx="66">
                  <c:v>3.742835531023732</c:v>
                </c:pt>
                <c:pt idx="67">
                  <c:v>3.8300760675691494</c:v>
                </c:pt>
                <c:pt idx="68">
                  <c:v>3.5315883790279563</c:v>
                </c:pt>
                <c:pt idx="69">
                  <c:v>3.4883085963025118</c:v>
                </c:pt>
                <c:pt idx="70">
                  <c:v>3.4586962684803977</c:v>
                </c:pt>
                <c:pt idx="71">
                  <c:v>3.5761890082129639</c:v>
                </c:pt>
                <c:pt idx="72">
                  <c:v>3.6842592964952763</c:v>
                </c:pt>
                <c:pt idx="73">
                  <c:v>3.0980278066848301</c:v>
                </c:pt>
                <c:pt idx="74">
                  <c:v>3.524782511214839</c:v>
                </c:pt>
                <c:pt idx="75">
                  <c:v>3.025276430900175</c:v>
                </c:pt>
                <c:pt idx="76">
                  <c:v>3.591130651741357</c:v>
                </c:pt>
                <c:pt idx="77">
                  <c:v>3.4770882465916877</c:v>
                </c:pt>
                <c:pt idx="78">
                  <c:v>3.5935816000660195</c:v>
                </c:pt>
                <c:pt idx="79">
                  <c:v>3.7887906862577849</c:v>
                </c:pt>
                <c:pt idx="80">
                  <c:v>3.5023399700365649</c:v>
                </c:pt>
                <c:pt idx="81">
                  <c:v>3.7688534006678545</c:v>
                </c:pt>
                <c:pt idx="82">
                  <c:v>3.7097758277076971</c:v>
                </c:pt>
                <c:pt idx="83">
                  <c:v>4.1068088163504441</c:v>
                </c:pt>
                <c:pt idx="84">
                  <c:v>4.1621308019846763</c:v>
                </c:pt>
                <c:pt idx="85">
                  <c:v>3.969009617051654</c:v>
                </c:pt>
                <c:pt idx="86">
                  <c:v>3.997645948924673</c:v>
                </c:pt>
                <c:pt idx="87">
                  <c:v>4.1337130866230467</c:v>
                </c:pt>
                <c:pt idx="88">
                  <c:v>3.8057839852745396</c:v>
                </c:pt>
                <c:pt idx="89">
                  <c:v>3.5320178889512848</c:v>
                </c:pt>
                <c:pt idx="90">
                  <c:v>3.5932437359523526</c:v>
                </c:pt>
                <c:pt idx="91">
                  <c:v>3.6971276868692842</c:v>
                </c:pt>
                <c:pt idx="92">
                  <c:v>4.1369146612777943</c:v>
                </c:pt>
                <c:pt idx="93">
                  <c:v>4.4894995427408393</c:v>
                </c:pt>
                <c:pt idx="94">
                  <c:v>4.496813391587887</c:v>
                </c:pt>
                <c:pt idx="95">
                  <c:v>4.5184021435083208</c:v>
                </c:pt>
                <c:pt idx="96">
                  <c:v>4.3131196308480071</c:v>
                </c:pt>
                <c:pt idx="97">
                  <c:v>4.0490900791498348</c:v>
                </c:pt>
                <c:pt idx="98">
                  <c:v>4.3039949177737498</c:v>
                </c:pt>
                <c:pt idx="99">
                  <c:v>4.1504854730718215</c:v>
                </c:pt>
                <c:pt idx="100">
                  <c:v>4.2482361165815767</c:v>
                </c:pt>
                <c:pt idx="101">
                  <c:v>4.3363335242575882</c:v>
                </c:pt>
                <c:pt idx="102">
                  <c:v>3.9986294960759325</c:v>
                </c:pt>
                <c:pt idx="103">
                  <c:v>4.2466943452756576</c:v>
                </c:pt>
                <c:pt idx="104">
                  <c:v>4.3572233540955896</c:v>
                </c:pt>
                <c:pt idx="105">
                  <c:v>4.5893261160912742</c:v>
                </c:pt>
                <c:pt idx="106">
                  <c:v>4.7108386124416795</c:v>
                </c:pt>
                <c:pt idx="107">
                  <c:v>4.7308213280283606</c:v>
                </c:pt>
                <c:pt idx="108">
                  <c:v>4.5800800558121839</c:v>
                </c:pt>
                <c:pt idx="109">
                  <c:v>4.8311457036377767</c:v>
                </c:pt>
                <c:pt idx="110">
                  <c:v>4.739057197077015</c:v>
                </c:pt>
                <c:pt idx="111">
                  <c:v>4.7002329305868811</c:v>
                </c:pt>
                <c:pt idx="112">
                  <c:v>4.5353797384802546</c:v>
                </c:pt>
                <c:pt idx="113">
                  <c:v>4.5138029825346369</c:v>
                </c:pt>
                <c:pt idx="114">
                  <c:v>4.4706659727827622</c:v>
                </c:pt>
                <c:pt idx="115">
                  <c:v>5.0338958377738487</c:v>
                </c:pt>
                <c:pt idx="116">
                  <c:v>4.826885978410079</c:v>
                </c:pt>
                <c:pt idx="117">
                  <c:v>4.2700776434596044</c:v>
                </c:pt>
                <c:pt idx="118">
                  <c:v>4.7351534711265515</c:v>
                </c:pt>
                <c:pt idx="119">
                  <c:v>4.8814612422382719</c:v>
                </c:pt>
                <c:pt idx="120">
                  <c:v>4.4907098592461479</c:v>
                </c:pt>
                <c:pt idx="121">
                  <c:v>4.5487340088086921</c:v>
                </c:pt>
                <c:pt idx="122">
                  <c:v>4.7044708862512721</c:v>
                </c:pt>
                <c:pt idx="123">
                  <c:v>4.9386902072387846</c:v>
                </c:pt>
                <c:pt idx="124">
                  <c:v>4.8326412345740319</c:v>
                </c:pt>
                <c:pt idx="125">
                  <c:v>4.7302092631883621</c:v>
                </c:pt>
                <c:pt idx="126">
                  <c:v>4.4900566863982787</c:v>
                </c:pt>
                <c:pt idx="127">
                  <c:v>4.5789851806121318</c:v>
                </c:pt>
                <c:pt idx="128">
                  <c:v>4.5186465077773272</c:v>
                </c:pt>
                <c:pt idx="129">
                  <c:v>4.9700209799406663</c:v>
                </c:pt>
                <c:pt idx="130">
                  <c:v>5.2088618085489147</c:v>
                </c:pt>
                <c:pt idx="131">
                  <c:v>4.9949039100389543</c:v>
                </c:pt>
                <c:pt idx="132">
                  <c:v>4.6872087767159094</c:v>
                </c:pt>
                <c:pt idx="133">
                  <c:v>4.9047123759668096</c:v>
                </c:pt>
                <c:pt idx="134">
                  <c:v>4.8593837863365819</c:v>
                </c:pt>
                <c:pt idx="135">
                  <c:v>4.9359528043670471</c:v>
                </c:pt>
                <c:pt idx="136">
                  <c:v>5.0118530191750867</c:v>
                </c:pt>
                <c:pt idx="137">
                  <c:v>4.8998877348687149</c:v>
                </c:pt>
                <c:pt idx="138">
                  <c:v>4.7348875705834121</c:v>
                </c:pt>
                <c:pt idx="139">
                  <c:v>4.3611496108687637</c:v>
                </c:pt>
                <c:pt idx="140">
                  <c:v>4.6455493591907624</c:v>
                </c:pt>
                <c:pt idx="141">
                  <c:v>4.7333970615035543</c:v>
                </c:pt>
                <c:pt idx="142">
                  <c:v>4.3390651194567669</c:v>
                </c:pt>
                <c:pt idx="143">
                  <c:v>4.7320490429945838</c:v>
                </c:pt>
                <c:pt idx="144">
                  <c:v>4.8083062025149284</c:v>
                </c:pt>
                <c:pt idx="145">
                  <c:v>4.5246893726558399</c:v>
                </c:pt>
                <c:pt idx="146">
                  <c:v>4.8233356364424456</c:v>
                </c:pt>
                <c:pt idx="147">
                  <c:v>4.8271949515014905</c:v>
                </c:pt>
                <c:pt idx="148">
                  <c:v>4.9019046057136197</c:v>
                </c:pt>
                <c:pt idx="149">
                  <c:v>5.096253149539919</c:v>
                </c:pt>
                <c:pt idx="150">
                  <c:v>5.2182255570763427</c:v>
                </c:pt>
                <c:pt idx="151">
                  <c:v>5.3895985676354687</c:v>
                </c:pt>
                <c:pt idx="152">
                  <c:v>5.3373412281901045</c:v>
                </c:pt>
                <c:pt idx="153">
                  <c:v>5.5988097681877056</c:v>
                </c:pt>
                <c:pt idx="154">
                  <c:v>5.7544841855239408</c:v>
                </c:pt>
                <c:pt idx="155">
                  <c:v>5.8591082402014418</c:v>
                </c:pt>
                <c:pt idx="156">
                  <c:v>5.7236063990031658</c:v>
                </c:pt>
                <c:pt idx="157">
                  <c:v>5.8165995518613736</c:v>
                </c:pt>
                <c:pt idx="158">
                  <c:v>5.3952724181565959</c:v>
                </c:pt>
                <c:pt idx="159">
                  <c:v>5.650548235678297</c:v>
                </c:pt>
                <c:pt idx="160">
                  <c:v>5.961129082394903</c:v>
                </c:pt>
                <c:pt idx="161">
                  <c:v>5.8283637723035611</c:v>
                </c:pt>
                <c:pt idx="162">
                  <c:v>5.7878273965764517</c:v>
                </c:pt>
                <c:pt idx="163">
                  <c:v>5.9844655999605747</c:v>
                </c:pt>
                <c:pt idx="164">
                  <c:v>5.8025024274158081</c:v>
                </c:pt>
                <c:pt idx="165">
                  <c:v>5.4028833669040113</c:v>
                </c:pt>
                <c:pt idx="166">
                  <c:v>5.9693161203362397</c:v>
                </c:pt>
                <c:pt idx="167">
                  <c:v>6.1012898434301546</c:v>
                </c:pt>
                <c:pt idx="168">
                  <c:v>6.4447107701244519</c:v>
                </c:pt>
                <c:pt idx="169">
                  <c:v>6.2278044402686605</c:v>
                </c:pt>
                <c:pt idx="170">
                  <c:v>6.036604600403594</c:v>
                </c:pt>
                <c:pt idx="171">
                  <c:v>6.274117043628495</c:v>
                </c:pt>
                <c:pt idx="172">
                  <c:v>6.4542044361642068</c:v>
                </c:pt>
                <c:pt idx="173">
                  <c:v>6.4199574751358099</c:v>
                </c:pt>
                <c:pt idx="174">
                  <c:v>6.3660457839412263</c:v>
                </c:pt>
                <c:pt idx="175">
                  <c:v>6.390853484420572</c:v>
                </c:pt>
                <c:pt idx="176">
                  <c:v>6.3814895639958591</c:v>
                </c:pt>
                <c:pt idx="177">
                  <c:v>6.1852383259570258</c:v>
                </c:pt>
                <c:pt idx="178">
                  <c:v>6.1200957256469675</c:v>
                </c:pt>
                <c:pt idx="179">
                  <c:v>5.8971438665047486</c:v>
                </c:pt>
                <c:pt idx="180">
                  <c:v>5.3300119945360489</c:v>
                </c:pt>
                <c:pt idx="181">
                  <c:v>5.7424593687976948</c:v>
                </c:pt>
                <c:pt idx="182">
                  <c:v>6.0659009932942558</c:v>
                </c:pt>
                <c:pt idx="183">
                  <c:v>6.1570669762399346</c:v>
                </c:pt>
                <c:pt idx="184">
                  <c:v>6.0165221475564818</c:v>
                </c:pt>
                <c:pt idx="185">
                  <c:v>5.9458756171915192</c:v>
                </c:pt>
                <c:pt idx="186">
                  <c:v>5.8166206952274297</c:v>
                </c:pt>
                <c:pt idx="187">
                  <c:v>5.857596538642019</c:v>
                </c:pt>
                <c:pt idx="188">
                  <c:v>5.5658773056977022</c:v>
                </c:pt>
                <c:pt idx="189">
                  <c:v>5.5725266855895814</c:v>
                </c:pt>
                <c:pt idx="190">
                  <c:v>5.9667310430157681</c:v>
                </c:pt>
                <c:pt idx="191">
                  <c:v>6.1916600401733017</c:v>
                </c:pt>
                <c:pt idx="192">
                  <c:v>6.0755177991819602</c:v>
                </c:pt>
                <c:pt idx="193">
                  <c:v>5.7959678749103087</c:v>
                </c:pt>
                <c:pt idx="194">
                  <c:v>6.0949432851625573</c:v>
                </c:pt>
                <c:pt idx="195">
                  <c:v>6.0732795737474845</c:v>
                </c:pt>
                <c:pt idx="196">
                  <c:v>5.8278081880000636</c:v>
                </c:pt>
                <c:pt idx="197">
                  <c:v>5.5462797259780645</c:v>
                </c:pt>
                <c:pt idx="198">
                  <c:v>5.4705894100333854</c:v>
                </c:pt>
                <c:pt idx="199">
                  <c:v>5.4750282890671871</c:v>
                </c:pt>
                <c:pt idx="200">
                  <c:v>5.6609703066759582</c:v>
                </c:pt>
                <c:pt idx="201">
                  <c:v>5.6978054146192036</c:v>
                </c:pt>
                <c:pt idx="202">
                  <c:v>5.4510535537174416</c:v>
                </c:pt>
                <c:pt idx="203">
                  <c:v>5.872254379752877</c:v>
                </c:pt>
                <c:pt idx="204">
                  <c:v>5.7559154145972284</c:v>
                </c:pt>
                <c:pt idx="205">
                  <c:v>5.6417748192626922</c:v>
                </c:pt>
                <c:pt idx="206">
                  <c:v>5.5082508650607593</c:v>
                </c:pt>
                <c:pt idx="207">
                  <c:v>6.183769365429681</c:v>
                </c:pt>
                <c:pt idx="208">
                  <c:v>6.010329191791409</c:v>
                </c:pt>
                <c:pt idx="209">
                  <c:v>5.8039381258185072</c:v>
                </c:pt>
                <c:pt idx="210">
                  <c:v>5.9339990987087159</c:v>
                </c:pt>
                <c:pt idx="211">
                  <c:v>6.0055455850309194</c:v>
                </c:pt>
                <c:pt idx="212">
                  <c:v>5.7632948545368823</c:v>
                </c:pt>
                <c:pt idx="213">
                  <c:v>5.8736596277793733</c:v>
                </c:pt>
                <c:pt idx="214">
                  <c:v>5.9385616210039425</c:v>
                </c:pt>
                <c:pt idx="215">
                  <c:v>5.9303366183193749</c:v>
                </c:pt>
                <c:pt idx="216">
                  <c:v>5.7977252054116191</c:v>
                </c:pt>
                <c:pt idx="217">
                  <c:v>5.9134897880678166</c:v>
                </c:pt>
                <c:pt idx="218">
                  <c:v>5.3829090128924095</c:v>
                </c:pt>
                <c:pt idx="219">
                  <c:v>5.413333813232077</c:v>
                </c:pt>
                <c:pt idx="220">
                  <c:v>5.4736617179298142</c:v>
                </c:pt>
                <c:pt idx="221">
                  <c:v>5.7349181857912344</c:v>
                </c:pt>
                <c:pt idx="222">
                  <c:v>5.6333417963065191</c:v>
                </c:pt>
                <c:pt idx="223">
                  <c:v>5.3895203052572844</c:v>
                </c:pt>
                <c:pt idx="224">
                  <c:v>4.9796211609052348</c:v>
                </c:pt>
                <c:pt idx="225">
                  <c:v>5.2615684629405148</c:v>
                </c:pt>
                <c:pt idx="226">
                  <c:v>5.1942975900664932</c:v>
                </c:pt>
                <c:pt idx="227">
                  <c:v>5.0862366947429694</c:v>
                </c:pt>
                <c:pt idx="228">
                  <c:v>5.3750156491841166</c:v>
                </c:pt>
                <c:pt idx="229">
                  <c:v>4.527894139688736</c:v>
                </c:pt>
                <c:pt idx="230">
                  <c:v>4.8353412866214143</c:v>
                </c:pt>
                <c:pt idx="231">
                  <c:v>4.9578797396389644</c:v>
                </c:pt>
                <c:pt idx="232">
                  <c:v>4.5738801259286923</c:v>
                </c:pt>
                <c:pt idx="233">
                  <c:v>4.6237308297137911</c:v>
                </c:pt>
                <c:pt idx="234">
                  <c:v>4.903682416548599</c:v>
                </c:pt>
                <c:pt idx="235">
                  <c:v>4.6579038626312625</c:v>
                </c:pt>
                <c:pt idx="236">
                  <c:v>4.3640458836669742</c:v>
                </c:pt>
                <c:pt idx="237">
                  <c:v>4.3934901818930019</c:v>
                </c:pt>
                <c:pt idx="238">
                  <c:v>4.1628360842666536</c:v>
                </c:pt>
                <c:pt idx="239">
                  <c:v>4.3240574673709338</c:v>
                </c:pt>
                <c:pt idx="240">
                  <c:v>4.6001224197567598</c:v>
                </c:pt>
                <c:pt idx="241">
                  <c:v>4.5602057828555846</c:v>
                </c:pt>
                <c:pt idx="242">
                  <c:v>4.3678960267780269</c:v>
                </c:pt>
                <c:pt idx="243">
                  <c:v>4.7847670057718616</c:v>
                </c:pt>
                <c:pt idx="244">
                  <c:v>4.5309814149273375</c:v>
                </c:pt>
                <c:pt idx="245">
                  <c:v>4.7282814228587089</c:v>
                </c:pt>
                <c:pt idx="246">
                  <c:v>4.6663794670006045</c:v>
                </c:pt>
                <c:pt idx="247">
                  <c:v>4.3510810834728373</c:v>
                </c:pt>
                <c:pt idx="248">
                  <c:v>4.0867305872651922</c:v>
                </c:pt>
                <c:pt idx="249">
                  <c:v>4.3987720329340636</c:v>
                </c:pt>
                <c:pt idx="250">
                  <c:v>4.6065960592314825</c:v>
                </c:pt>
                <c:pt idx="251">
                  <c:v>4.6882014344232754</c:v>
                </c:pt>
                <c:pt idx="252">
                  <c:v>4.5581978875046314</c:v>
                </c:pt>
                <c:pt idx="253">
                  <c:v>3.6089547057797624</c:v>
                </c:pt>
                <c:pt idx="254">
                  <c:v>4.1285910386651477</c:v>
                </c:pt>
                <c:pt idx="255">
                  <c:v>4.3876467669785999</c:v>
                </c:pt>
                <c:pt idx="256">
                  <c:v>4.1870829944104413</c:v>
                </c:pt>
                <c:pt idx="257">
                  <c:v>3.7697598396084144</c:v>
                </c:pt>
                <c:pt idx="258">
                  <c:v>4.1401083286574316</c:v>
                </c:pt>
                <c:pt idx="259">
                  <c:v>3.9499193062200519</c:v>
                </c:pt>
                <c:pt idx="260">
                  <c:v>3.8094094709124753</c:v>
                </c:pt>
                <c:pt idx="261">
                  <c:v>3.7713402386899495</c:v>
                </c:pt>
                <c:pt idx="262">
                  <c:v>3.2574146405717022</c:v>
                </c:pt>
                <c:pt idx="263">
                  <c:v>3.2609262810934565</c:v>
                </c:pt>
                <c:pt idx="264">
                  <c:v>3.2195235062148142</c:v>
                </c:pt>
                <c:pt idx="265">
                  <c:v>3.403060312455112</c:v>
                </c:pt>
                <c:pt idx="266">
                  <c:v>3.3970631845327866</c:v>
                </c:pt>
                <c:pt idx="267">
                  <c:v>2.6050879202544825</c:v>
                </c:pt>
                <c:pt idx="268">
                  <c:v>3.1296259533351516</c:v>
                </c:pt>
                <c:pt idx="269">
                  <c:v>3.2404849681071517</c:v>
                </c:pt>
                <c:pt idx="270">
                  <c:v>3.1029206910050702</c:v>
                </c:pt>
                <c:pt idx="271">
                  <c:v>2.8254645493349853</c:v>
                </c:pt>
                <c:pt idx="272">
                  <c:v>3.0685697689543798</c:v>
                </c:pt>
                <c:pt idx="273">
                  <c:v>3.4378184223388346</c:v>
                </c:pt>
                <c:pt idx="274">
                  <c:v>3.6952452519796268</c:v>
                </c:pt>
                <c:pt idx="275">
                  <c:v>3.2034287634202641</c:v>
                </c:pt>
                <c:pt idx="276">
                  <c:v>3.1516355220876449</c:v>
                </c:pt>
                <c:pt idx="277">
                  <c:v>2.8204729100245118</c:v>
                </c:pt>
                <c:pt idx="278">
                  <c:v>3.1516602507399294</c:v>
                </c:pt>
                <c:pt idx="279">
                  <c:v>2.9024232216754116</c:v>
                </c:pt>
                <c:pt idx="280">
                  <c:v>2.9863213874112899</c:v>
                </c:pt>
                <c:pt idx="281">
                  <c:v>2.8953545965837941</c:v>
                </c:pt>
                <c:pt idx="282">
                  <c:v>2.7703480914617247</c:v>
                </c:pt>
                <c:pt idx="283">
                  <c:v>2.7581159911665223</c:v>
                </c:pt>
                <c:pt idx="284">
                  <c:v>2.774008963383614</c:v>
                </c:pt>
                <c:pt idx="285">
                  <c:v>2.6465110158478873</c:v>
                </c:pt>
                <c:pt idx="286">
                  <c:v>2.421867797926665</c:v>
                </c:pt>
                <c:pt idx="287">
                  <c:v>2.589934180033155</c:v>
                </c:pt>
                <c:pt idx="288">
                  <c:v>2.6695795455462452</c:v>
                </c:pt>
                <c:pt idx="289">
                  <c:v>2.3431838539285796</c:v>
                </c:pt>
                <c:pt idx="290">
                  <c:v>2.6507821108531493</c:v>
                </c:pt>
                <c:pt idx="291">
                  <c:v>2.5175489209087947</c:v>
                </c:pt>
                <c:pt idx="292">
                  <c:v>2.6962795650091342</c:v>
                </c:pt>
                <c:pt idx="293">
                  <c:v>2.7416645001137097</c:v>
                </c:pt>
                <c:pt idx="294">
                  <c:v>2.6115911997324894</c:v>
                </c:pt>
                <c:pt idx="295">
                  <c:v>2.0743420131800772</c:v>
                </c:pt>
                <c:pt idx="296">
                  <c:v>1.9808544837302098</c:v>
                </c:pt>
                <c:pt idx="297">
                  <c:v>2.5825080699806251</c:v>
                </c:pt>
                <c:pt idx="298">
                  <c:v>2.8130387821914749</c:v>
                </c:pt>
                <c:pt idx="299">
                  <c:v>2.0751493165007022</c:v>
                </c:pt>
                <c:pt idx="300">
                  <c:v>2.04877576681716</c:v>
                </c:pt>
                <c:pt idx="301">
                  <c:v>1.6963805985648672</c:v>
                </c:pt>
                <c:pt idx="302">
                  <c:v>1.6698585173487075</c:v>
                </c:pt>
                <c:pt idx="303">
                  <c:v>1.92954977448156</c:v>
                </c:pt>
                <c:pt idx="304">
                  <c:v>2.276712168367657</c:v>
                </c:pt>
                <c:pt idx="305">
                  <c:v>2.4805889173096198</c:v>
                </c:pt>
                <c:pt idx="306">
                  <c:v>2.0113178872887372</c:v>
                </c:pt>
                <c:pt idx="307">
                  <c:v>1.6106655890319375</c:v>
                </c:pt>
                <c:pt idx="308">
                  <c:v>2.1986096669360848</c:v>
                </c:pt>
                <c:pt idx="309">
                  <c:v>1.7870300547258746</c:v>
                </c:pt>
                <c:pt idx="310">
                  <c:v>1.6608615485139602</c:v>
                </c:pt>
                <c:pt idx="311">
                  <c:v>2.0360456432521792</c:v>
                </c:pt>
                <c:pt idx="312">
                  <c:v>2.1907335175130473</c:v>
                </c:pt>
                <c:pt idx="313">
                  <c:v>2.0280515108997448</c:v>
                </c:pt>
                <c:pt idx="314">
                  <c:v>1.9989411722633399</c:v>
                </c:pt>
                <c:pt idx="315">
                  <c:v>2.1972443604715948</c:v>
                </c:pt>
                <c:pt idx="316">
                  <c:v>2.1467688591690299</c:v>
                </c:pt>
                <c:pt idx="317">
                  <c:v>2.1428144112411145</c:v>
                </c:pt>
                <c:pt idx="318">
                  <c:v>1.7913471445332525</c:v>
                </c:pt>
                <c:pt idx="319">
                  <c:v>1.8762981197478674</c:v>
                </c:pt>
                <c:pt idx="320">
                  <c:v>1.6535539493610596</c:v>
                </c:pt>
                <c:pt idx="321">
                  <c:v>1.9043000769689702</c:v>
                </c:pt>
                <c:pt idx="322">
                  <c:v>2.0547104960250295</c:v>
                </c:pt>
                <c:pt idx="323">
                  <c:v>1.88831534843682</c:v>
                </c:pt>
                <c:pt idx="324">
                  <c:v>1.5634508564420471</c:v>
                </c:pt>
                <c:pt idx="325">
                  <c:v>1.21280621646993</c:v>
                </c:pt>
                <c:pt idx="326">
                  <c:v>1.7065503980184147</c:v>
                </c:pt>
                <c:pt idx="327">
                  <c:v>1.9934970747419922</c:v>
                </c:pt>
                <c:pt idx="328">
                  <c:v>1.4890224507449321</c:v>
                </c:pt>
                <c:pt idx="329">
                  <c:v>1.4558309881599449</c:v>
                </c:pt>
                <c:pt idx="330">
                  <c:v>1.7269063640027174</c:v>
                </c:pt>
                <c:pt idx="331">
                  <c:v>1.656229444653442</c:v>
                </c:pt>
                <c:pt idx="332">
                  <c:v>1.6493340429115946</c:v>
                </c:pt>
                <c:pt idx="333">
                  <c:v>1.6890371711064223</c:v>
                </c:pt>
                <c:pt idx="334">
                  <c:v>1.7288944297740074</c:v>
                </c:pt>
                <c:pt idx="335">
                  <c:v>1.7774439325035449</c:v>
                </c:pt>
                <c:pt idx="336">
                  <c:v>2.0386963485003897</c:v>
                </c:pt>
                <c:pt idx="337">
                  <c:v>1.7188240606214549</c:v>
                </c:pt>
                <c:pt idx="338">
                  <c:v>1.6829242335275172</c:v>
                </c:pt>
                <c:pt idx="339">
                  <c:v>1.4780840371382622</c:v>
                </c:pt>
                <c:pt idx="340">
                  <c:v>1.5817993445402325</c:v>
                </c:pt>
                <c:pt idx="341">
                  <c:v>1.6386779705955372</c:v>
                </c:pt>
                <c:pt idx="342">
                  <c:v>1.6071826185216449</c:v>
                </c:pt>
                <c:pt idx="343">
                  <c:v>1.5299729515883622</c:v>
                </c:pt>
                <c:pt idx="344">
                  <c:v>1.6896094785600748</c:v>
                </c:pt>
                <c:pt idx="345">
                  <c:v>1.7494928937139349</c:v>
                </c:pt>
                <c:pt idx="346">
                  <c:v>1.7651604226417497</c:v>
                </c:pt>
                <c:pt idx="347">
                  <c:v>1.7200556309982151</c:v>
                </c:pt>
                <c:pt idx="348">
                  <c:v>1.6358082682062371</c:v>
                </c:pt>
                <c:pt idx="349">
                  <c:v>1.56874410181743</c:v>
                </c:pt>
                <c:pt idx="350">
                  <c:v>1.4887519703669849</c:v>
                </c:pt>
                <c:pt idx="351">
                  <c:v>1.5897129675713999</c:v>
                </c:pt>
                <c:pt idx="352">
                  <c:v>1.4982145843900423</c:v>
                </c:pt>
                <c:pt idx="353">
                  <c:v>1.3471344043981124</c:v>
                </c:pt>
                <c:pt idx="354">
                  <c:v>1.5457734185093699</c:v>
                </c:pt>
                <c:pt idx="355">
                  <c:v>1.4922929684893425</c:v>
                </c:pt>
                <c:pt idx="356">
                  <c:v>1.2973333175364898</c:v>
                </c:pt>
                <c:pt idx="357">
                  <c:v>1.2604057902458023</c:v>
                </c:pt>
                <c:pt idx="358">
                  <c:v>1.1542001577625274</c:v>
                </c:pt>
                <c:pt idx="359">
                  <c:v>1.3520128739031674</c:v>
                </c:pt>
                <c:pt idx="360">
                  <c:v>1.6928486496067272</c:v>
                </c:pt>
                <c:pt idx="361">
                  <c:v>1.5456961015662523</c:v>
                </c:pt>
                <c:pt idx="362">
                  <c:v>1.5292831768971671</c:v>
                </c:pt>
                <c:pt idx="363">
                  <c:v>1.5476544291072372</c:v>
                </c:pt>
                <c:pt idx="364">
                  <c:v>1.4213789045570322</c:v>
                </c:pt>
              </c:numCache>
            </c:numRef>
          </c:xVal>
          <c:yVal>
            <c:numRef>
              <c:f>'Monthly Average'!$AQ$5:$AQ$369</c:f>
              <c:numCache>
                <c:formatCode>0.0</c:formatCode>
                <c:ptCount val="365"/>
                <c:pt idx="0">
                  <c:v>1.0144168634777748</c:v>
                </c:pt>
                <c:pt idx="1">
                  <c:v>0.83932219230106409</c:v>
                </c:pt>
                <c:pt idx="2">
                  <c:v>0.80595743205470893</c:v>
                </c:pt>
                <c:pt idx="3">
                  <c:v>0.80424911739227478</c:v>
                </c:pt>
                <c:pt idx="4">
                  <c:v>0.8878641481049474</c:v>
                </c:pt>
                <c:pt idx="5">
                  <c:v>1.0514054874695666</c:v>
                </c:pt>
                <c:pt idx="6">
                  <c:v>0.78622583110572108</c:v>
                </c:pt>
                <c:pt idx="7">
                  <c:v>1.0651825622012396</c:v>
                </c:pt>
                <c:pt idx="8">
                  <c:v>0.92576538854893242</c:v>
                </c:pt>
                <c:pt idx="9">
                  <c:v>1.2360002977735522</c:v>
                </c:pt>
                <c:pt idx="10">
                  <c:v>1.0897755861206755</c:v>
                </c:pt>
                <c:pt idx="11">
                  <c:v>1.0635460765869018</c:v>
                </c:pt>
                <c:pt idx="12">
                  <c:v>0.93562865070593126</c:v>
                </c:pt>
                <c:pt idx="13">
                  <c:v>0.94746803313613748</c:v>
                </c:pt>
                <c:pt idx="14">
                  <c:v>1.2884021251566413</c:v>
                </c:pt>
                <c:pt idx="15">
                  <c:v>0.86608240860992469</c:v>
                </c:pt>
                <c:pt idx="16">
                  <c:v>1.2533043870125851</c:v>
                </c:pt>
                <c:pt idx="17">
                  <c:v>1.3363842009615958</c:v>
                </c:pt>
                <c:pt idx="18">
                  <c:v>1.7738561302962552</c:v>
                </c:pt>
                <c:pt idx="19">
                  <c:v>1.7802274665935542</c:v>
                </c:pt>
                <c:pt idx="20">
                  <c:v>1.9796666701970864</c:v>
                </c:pt>
                <c:pt idx="21">
                  <c:v>1.5461500208946393</c:v>
                </c:pt>
                <c:pt idx="22">
                  <c:v>1.747542266227208</c:v>
                </c:pt>
                <c:pt idx="23">
                  <c:v>1.7848909966076765</c:v>
                </c:pt>
                <c:pt idx="24">
                  <c:v>1.4947169947570369</c:v>
                </c:pt>
                <c:pt idx="25">
                  <c:v>1.1648028069783012</c:v>
                </c:pt>
                <c:pt idx="26">
                  <c:v>1.1049073492095458</c:v>
                </c:pt>
                <c:pt idx="27">
                  <c:v>1.5141199346520851</c:v>
                </c:pt>
                <c:pt idx="28">
                  <c:v>1.540643069491769</c:v>
                </c:pt>
                <c:pt idx="29">
                  <c:v>2.0452036629193477</c:v>
                </c:pt>
                <c:pt idx="30">
                  <c:v>1.5871385622958827</c:v>
                </c:pt>
                <c:pt idx="31">
                  <c:v>2.2871242553809354</c:v>
                </c:pt>
                <c:pt idx="32">
                  <c:v>2.1090458033501966</c:v>
                </c:pt>
                <c:pt idx="33">
                  <c:v>2.158911497882356</c:v>
                </c:pt>
                <c:pt idx="34">
                  <c:v>2.103666083529864</c:v>
                </c:pt>
                <c:pt idx="35">
                  <c:v>2.2343524234251637</c:v>
                </c:pt>
                <c:pt idx="36">
                  <c:v>2.4920410542359801</c:v>
                </c:pt>
                <c:pt idx="37">
                  <c:v>2.4612943533167106</c:v>
                </c:pt>
                <c:pt idx="38">
                  <c:v>3.1108982907794434</c:v>
                </c:pt>
                <c:pt idx="39">
                  <c:v>2.3198868102527253</c:v>
                </c:pt>
                <c:pt idx="40">
                  <c:v>2.7183554635974767</c:v>
                </c:pt>
                <c:pt idx="41">
                  <c:v>2.8283379223489833</c:v>
                </c:pt>
                <c:pt idx="42">
                  <c:v>2.3939410287856342</c:v>
                </c:pt>
                <c:pt idx="43">
                  <c:v>2.6305246341239288</c:v>
                </c:pt>
                <c:pt idx="44">
                  <c:v>2.5041685457595291</c:v>
                </c:pt>
                <c:pt idx="45">
                  <c:v>2.8038046873958073</c:v>
                </c:pt>
                <c:pt idx="46">
                  <c:v>3.1879027454072295</c:v>
                </c:pt>
                <c:pt idx="47">
                  <c:v>3.5894113882933554</c:v>
                </c:pt>
                <c:pt idx="48">
                  <c:v>3.320480322306623</c:v>
                </c:pt>
                <c:pt idx="49">
                  <c:v>3.7787726418168703</c:v>
                </c:pt>
                <c:pt idx="50">
                  <c:v>3.137664239680753</c:v>
                </c:pt>
                <c:pt idx="51">
                  <c:v>3.2740623575013279</c:v>
                </c:pt>
                <c:pt idx="52">
                  <c:v>3.8736187632099153</c:v>
                </c:pt>
                <c:pt idx="53">
                  <c:v>3.704372449641498</c:v>
                </c:pt>
                <c:pt idx="54">
                  <c:v>3.443320108842097</c:v>
                </c:pt>
                <c:pt idx="55">
                  <c:v>3.5750515153647244</c:v>
                </c:pt>
                <c:pt idx="56">
                  <c:v>3.8828533880829914</c:v>
                </c:pt>
                <c:pt idx="57">
                  <c:v>3.4947607911130816</c:v>
                </c:pt>
                <c:pt idx="58">
                  <c:v>3.7473888953813996</c:v>
                </c:pt>
                <c:pt idx="59">
                  <c:v>3.8024859305179755</c:v>
                </c:pt>
                <c:pt idx="60">
                  <c:v>4.1934664789262595</c:v>
                </c:pt>
                <c:pt idx="61">
                  <c:v>3.5863601743344757</c:v>
                </c:pt>
                <c:pt idx="62">
                  <c:v>3.8312125009139977</c:v>
                </c:pt>
                <c:pt idx="63">
                  <c:v>4.425399164428752</c:v>
                </c:pt>
                <c:pt idx="64">
                  <c:v>4.5892537214817679</c:v>
                </c:pt>
                <c:pt idx="65">
                  <c:v>4.7330006745159219</c:v>
                </c:pt>
                <c:pt idx="66">
                  <c:v>4.5962194094217734</c:v>
                </c:pt>
                <c:pt idx="67">
                  <c:v>5.1284158106888711</c:v>
                </c:pt>
                <c:pt idx="68">
                  <c:v>4.7462467648573785</c:v>
                </c:pt>
                <c:pt idx="69">
                  <c:v>4.3079338671590603</c:v>
                </c:pt>
                <c:pt idx="70">
                  <c:v>4.5311610240586573</c:v>
                </c:pt>
                <c:pt idx="71">
                  <c:v>4.4503322890431729</c:v>
                </c:pt>
                <c:pt idx="72">
                  <c:v>4.7920111062318336</c:v>
                </c:pt>
                <c:pt idx="73">
                  <c:v>3.823673198167242</c:v>
                </c:pt>
                <c:pt idx="74">
                  <c:v>4.458332421429879</c:v>
                </c:pt>
                <c:pt idx="75">
                  <c:v>4.1048169346540515</c:v>
                </c:pt>
                <c:pt idx="76">
                  <c:v>4.8794020957084872</c:v>
                </c:pt>
                <c:pt idx="77">
                  <c:v>4.9064600812770855</c:v>
                </c:pt>
                <c:pt idx="78">
                  <c:v>4.7469685339423773</c:v>
                </c:pt>
                <c:pt idx="79">
                  <c:v>5.0691635885216151</c:v>
                </c:pt>
                <c:pt idx="80">
                  <c:v>4.861713243489608</c:v>
                </c:pt>
                <c:pt idx="81">
                  <c:v>5.5289927500642602</c:v>
                </c:pt>
                <c:pt idx="82">
                  <c:v>5.6587309373993868</c:v>
                </c:pt>
                <c:pt idx="83">
                  <c:v>6.1452602748574474</c:v>
                </c:pt>
                <c:pt idx="84">
                  <c:v>6.0228487838616687</c:v>
                </c:pt>
                <c:pt idx="85">
                  <c:v>5.708911191552196</c:v>
                </c:pt>
                <c:pt idx="86">
                  <c:v>5.4267801149509154</c:v>
                </c:pt>
                <c:pt idx="87">
                  <c:v>5.2352851345395841</c:v>
                </c:pt>
                <c:pt idx="88">
                  <c:v>4.9884797206447216</c:v>
                </c:pt>
                <c:pt idx="89">
                  <c:v>4.9963539753879944</c:v>
                </c:pt>
                <c:pt idx="90">
                  <c:v>4.8799761452436616</c:v>
                </c:pt>
                <c:pt idx="91">
                  <c:v>5.4130363245438939</c:v>
                </c:pt>
                <c:pt idx="92">
                  <c:v>6.544007544415031</c:v>
                </c:pt>
                <c:pt idx="93">
                  <c:v>6.6212517954777592</c:v>
                </c:pt>
                <c:pt idx="94">
                  <c:v>6.8094887437429676</c:v>
                </c:pt>
                <c:pt idx="95">
                  <c:v>7.0942830607660046</c:v>
                </c:pt>
                <c:pt idx="96">
                  <c:v>6.4864193527969691</c:v>
                </c:pt>
                <c:pt idx="97">
                  <c:v>6.1043722515578374</c:v>
                </c:pt>
                <c:pt idx="98">
                  <c:v>6.386468996385573</c:v>
                </c:pt>
                <c:pt idx="99">
                  <c:v>5.6597662877829631</c:v>
                </c:pt>
                <c:pt idx="100">
                  <c:v>5.8366504396013257</c:v>
                </c:pt>
                <c:pt idx="101">
                  <c:v>5.7655646427301104</c:v>
                </c:pt>
                <c:pt idx="102">
                  <c:v>5.5477209490339572</c:v>
                </c:pt>
                <c:pt idx="103">
                  <c:v>6.1514462661689642</c:v>
                </c:pt>
                <c:pt idx="104">
                  <c:v>6.322779360929669</c:v>
                </c:pt>
                <c:pt idx="105">
                  <c:v>6.3724351497373046</c:v>
                </c:pt>
                <c:pt idx="106">
                  <c:v>7.014074160508434</c:v>
                </c:pt>
                <c:pt idx="107">
                  <c:v>7.1172826275345829</c:v>
                </c:pt>
                <c:pt idx="108">
                  <c:v>7.0436342948876369</c:v>
                </c:pt>
                <c:pt idx="109">
                  <c:v>7.3893856732511214</c:v>
                </c:pt>
                <c:pt idx="110">
                  <c:v>7.5032869655615091</c:v>
                </c:pt>
                <c:pt idx="111">
                  <c:v>7.2294328227756299</c:v>
                </c:pt>
                <c:pt idx="112">
                  <c:v>7.4126140525021267</c:v>
                </c:pt>
                <c:pt idx="113">
                  <c:v>7.3682397754233353</c:v>
                </c:pt>
                <c:pt idx="114">
                  <c:v>6.8332496981658561</c:v>
                </c:pt>
                <c:pt idx="115">
                  <c:v>7.9484481978154964</c:v>
                </c:pt>
                <c:pt idx="116">
                  <c:v>7.6855423346613119</c:v>
                </c:pt>
                <c:pt idx="117">
                  <c:v>6.2127827156154485</c:v>
                </c:pt>
                <c:pt idx="118">
                  <c:v>7.9742034085184086</c:v>
                </c:pt>
                <c:pt idx="119">
                  <c:v>8.3191449188022784</c:v>
                </c:pt>
                <c:pt idx="120">
                  <c:v>7.0486060732090037</c:v>
                </c:pt>
                <c:pt idx="121">
                  <c:v>6.8500990454624029</c:v>
                </c:pt>
                <c:pt idx="122">
                  <c:v>6.6281013274550888</c:v>
                </c:pt>
                <c:pt idx="123">
                  <c:v>7.4082975001710114</c:v>
                </c:pt>
                <c:pt idx="124">
                  <c:v>7.21497914100906</c:v>
                </c:pt>
                <c:pt idx="125">
                  <c:v>7.1851329058205904</c:v>
                </c:pt>
                <c:pt idx="126">
                  <c:v>7.0904162339542705</c:v>
                </c:pt>
                <c:pt idx="127">
                  <c:v>6.860113720745824</c:v>
                </c:pt>
                <c:pt idx="128">
                  <c:v>7.0510490006927968</c:v>
                </c:pt>
                <c:pt idx="129">
                  <c:v>7.8893183734226167</c:v>
                </c:pt>
                <c:pt idx="130">
                  <c:v>7.4244680978881137</c:v>
                </c:pt>
                <c:pt idx="131">
                  <c:v>7.6968600408801366</c:v>
                </c:pt>
                <c:pt idx="132">
                  <c:v>7.3359897311163689</c:v>
                </c:pt>
                <c:pt idx="133">
                  <c:v>7.9539217863954548</c:v>
                </c:pt>
                <c:pt idx="134">
                  <c:v>7.940113477122682</c:v>
                </c:pt>
                <c:pt idx="135">
                  <c:v>7.8629730874622457</c:v>
                </c:pt>
                <c:pt idx="136">
                  <c:v>7.7169062228290883</c:v>
                </c:pt>
                <c:pt idx="137">
                  <c:v>7.6611336441304756</c:v>
                </c:pt>
                <c:pt idx="138">
                  <c:v>7.6718003374177046</c:v>
                </c:pt>
                <c:pt idx="139">
                  <c:v>7.0944465170783388</c:v>
                </c:pt>
                <c:pt idx="140">
                  <c:v>7.2346914359517998</c:v>
                </c:pt>
                <c:pt idx="141">
                  <c:v>7.3714816180974667</c:v>
                </c:pt>
                <c:pt idx="142">
                  <c:v>7.0076894651779087</c:v>
                </c:pt>
                <c:pt idx="143">
                  <c:v>7.1781296006101609</c:v>
                </c:pt>
                <c:pt idx="144">
                  <c:v>7.4226046325668635</c:v>
                </c:pt>
                <c:pt idx="145">
                  <c:v>7.3746827799155001</c:v>
                </c:pt>
                <c:pt idx="146">
                  <c:v>7.7500794660660599</c:v>
                </c:pt>
                <c:pt idx="147">
                  <c:v>7.9034725521723654</c:v>
                </c:pt>
                <c:pt idx="148">
                  <c:v>7.8653732744614642</c:v>
                </c:pt>
                <c:pt idx="149">
                  <c:v>8.6407541102930754</c:v>
                </c:pt>
                <c:pt idx="150">
                  <c:v>8.2656335890177584</c:v>
                </c:pt>
                <c:pt idx="151">
                  <c:v>8.2822303101888757</c:v>
                </c:pt>
                <c:pt idx="152">
                  <c:v>8.575745864358268</c:v>
                </c:pt>
                <c:pt idx="153">
                  <c:v>9.0866883060431096</c:v>
                </c:pt>
                <c:pt idx="154">
                  <c:v>10.011677360103572</c:v>
                </c:pt>
                <c:pt idx="155">
                  <c:v>10.050923090278879</c:v>
                </c:pt>
                <c:pt idx="156">
                  <c:v>9.2908866485030401</c:v>
                </c:pt>
                <c:pt idx="157">
                  <c:v>9.8561424052316653</c:v>
                </c:pt>
                <c:pt idx="158">
                  <c:v>9.0479397359041052</c:v>
                </c:pt>
                <c:pt idx="159">
                  <c:v>10.292902322678025</c:v>
                </c:pt>
                <c:pt idx="160">
                  <c:v>10.028213645565804</c:v>
                </c:pt>
                <c:pt idx="161">
                  <c:v>9.8422047627343296</c:v>
                </c:pt>
                <c:pt idx="162">
                  <c:v>9.8852796682894244</c:v>
                </c:pt>
                <c:pt idx="163">
                  <c:v>9.9091615051405135</c:v>
                </c:pt>
                <c:pt idx="164">
                  <c:v>9.9480681748552406</c:v>
                </c:pt>
                <c:pt idx="165">
                  <c:v>9.5076786854733761</c:v>
                </c:pt>
                <c:pt idx="166">
                  <c:v>10.521866580989236</c:v>
                </c:pt>
                <c:pt idx="167">
                  <c:v>10.545234082048484</c:v>
                </c:pt>
                <c:pt idx="168">
                  <c:v>10.745188590980439</c:v>
                </c:pt>
                <c:pt idx="169">
                  <c:v>10.368187775160283</c:v>
                </c:pt>
                <c:pt idx="170">
                  <c:v>10.392931705479777</c:v>
                </c:pt>
                <c:pt idx="171">
                  <c:v>10.552866893373221</c:v>
                </c:pt>
                <c:pt idx="172">
                  <c:v>11.16716951688699</c:v>
                </c:pt>
                <c:pt idx="173">
                  <c:v>10.784855557035444</c:v>
                </c:pt>
                <c:pt idx="174">
                  <c:v>10.823433605493168</c:v>
                </c:pt>
                <c:pt idx="175">
                  <c:v>11.02306059837073</c:v>
                </c:pt>
                <c:pt idx="176">
                  <c:v>10.801193312705298</c:v>
                </c:pt>
                <c:pt idx="177">
                  <c:v>10.634341866986802</c:v>
                </c:pt>
                <c:pt idx="178">
                  <c:v>10.83935413010879</c:v>
                </c:pt>
                <c:pt idx="179">
                  <c:v>10.639384125284357</c:v>
                </c:pt>
                <c:pt idx="180">
                  <c:v>9.7505647547985212</c:v>
                </c:pt>
                <c:pt idx="181">
                  <c:v>10.809431938874743</c:v>
                </c:pt>
                <c:pt idx="182">
                  <c:v>10.869678081684087</c:v>
                </c:pt>
                <c:pt idx="183">
                  <c:v>11.084004219608701</c:v>
                </c:pt>
                <c:pt idx="184">
                  <c:v>10.759817646482869</c:v>
                </c:pt>
                <c:pt idx="185">
                  <c:v>10.45524364315256</c:v>
                </c:pt>
                <c:pt idx="186">
                  <c:v>9.9210863120653414</c:v>
                </c:pt>
                <c:pt idx="187">
                  <c:v>10.290563727146582</c:v>
                </c:pt>
                <c:pt idx="188">
                  <c:v>10.242495082434299</c:v>
                </c:pt>
                <c:pt idx="189">
                  <c:v>10.007548617451096</c:v>
                </c:pt>
                <c:pt idx="190">
                  <c:v>10.202851383150408</c:v>
                </c:pt>
                <c:pt idx="191">
                  <c:v>10.159941866174229</c:v>
                </c:pt>
                <c:pt idx="192">
                  <c:v>10.554420710912336</c:v>
                </c:pt>
                <c:pt idx="193">
                  <c:v>10.177019465509639</c:v>
                </c:pt>
                <c:pt idx="194">
                  <c:v>10.661702312885748</c:v>
                </c:pt>
                <c:pt idx="195">
                  <c:v>10.3107913904966</c:v>
                </c:pt>
                <c:pt idx="196">
                  <c:v>10.477495945700522</c:v>
                </c:pt>
                <c:pt idx="197">
                  <c:v>10.192129484804715</c:v>
                </c:pt>
                <c:pt idx="198">
                  <c:v>9.9135951117022429</c:v>
                </c:pt>
                <c:pt idx="199">
                  <c:v>9.937363467811041</c:v>
                </c:pt>
                <c:pt idx="200">
                  <c:v>9.856342569275407</c:v>
                </c:pt>
                <c:pt idx="201">
                  <c:v>9.879871320029384</c:v>
                </c:pt>
                <c:pt idx="202">
                  <c:v>9.3348390022855021</c:v>
                </c:pt>
                <c:pt idx="203">
                  <c:v>10.31207738813926</c:v>
                </c:pt>
                <c:pt idx="204">
                  <c:v>10.472296970760745</c:v>
                </c:pt>
                <c:pt idx="205">
                  <c:v>9.5893726175111684</c:v>
                </c:pt>
                <c:pt idx="206">
                  <c:v>9.8015333328823342</c:v>
                </c:pt>
                <c:pt idx="207">
                  <c:v>10.689393193782498</c:v>
                </c:pt>
                <c:pt idx="208">
                  <c:v>10.470757420620046</c:v>
                </c:pt>
                <c:pt idx="209">
                  <c:v>10.416024895037577</c:v>
                </c:pt>
                <c:pt idx="210">
                  <c:v>9.9116818434369325</c:v>
                </c:pt>
                <c:pt idx="211">
                  <c:v>10.491462840114298</c:v>
                </c:pt>
                <c:pt idx="212">
                  <c:v>9.52506527730824</c:v>
                </c:pt>
                <c:pt idx="213">
                  <c:v>9.1724303182757154</c:v>
                </c:pt>
                <c:pt idx="214">
                  <c:v>9.2740994123228155</c:v>
                </c:pt>
                <c:pt idx="215">
                  <c:v>9.024443174641215</c:v>
                </c:pt>
                <c:pt idx="216">
                  <c:v>9.1534834755143244</c:v>
                </c:pt>
                <c:pt idx="217">
                  <c:v>9.0700563699436874</c:v>
                </c:pt>
                <c:pt idx="218">
                  <c:v>8.9071499613403269</c:v>
                </c:pt>
                <c:pt idx="219">
                  <c:v>8.8040599641538595</c:v>
                </c:pt>
                <c:pt idx="220">
                  <c:v>8.2705394134922265</c:v>
                </c:pt>
                <c:pt idx="221">
                  <c:v>8.544651990371074</c:v>
                </c:pt>
                <c:pt idx="222">
                  <c:v>9.1645667189753048</c:v>
                </c:pt>
                <c:pt idx="223">
                  <c:v>8.783565263060833</c:v>
                </c:pt>
                <c:pt idx="224">
                  <c:v>7.8613735628388213</c:v>
                </c:pt>
                <c:pt idx="225">
                  <c:v>8.3360551511093419</c:v>
                </c:pt>
                <c:pt idx="226">
                  <c:v>7.8498713353944396</c:v>
                </c:pt>
                <c:pt idx="227">
                  <c:v>7.8360063998225353</c:v>
                </c:pt>
                <c:pt idx="228">
                  <c:v>8.0881179149749123</c:v>
                </c:pt>
                <c:pt idx="229">
                  <c:v>7.2766434888371005</c:v>
                </c:pt>
                <c:pt idx="230">
                  <c:v>7.5186526047581621</c:v>
                </c:pt>
                <c:pt idx="231">
                  <c:v>7.7766098685030869</c:v>
                </c:pt>
                <c:pt idx="232">
                  <c:v>7.3667152037857617</c:v>
                </c:pt>
                <c:pt idx="233">
                  <c:v>7.4048187055269734</c:v>
                </c:pt>
                <c:pt idx="234">
                  <c:v>7.4268722483263634</c:v>
                </c:pt>
                <c:pt idx="235">
                  <c:v>7.3261974326006456</c:v>
                </c:pt>
                <c:pt idx="236">
                  <c:v>7.34534768187231</c:v>
                </c:pt>
                <c:pt idx="237">
                  <c:v>7.2285950743538478</c:v>
                </c:pt>
                <c:pt idx="238">
                  <c:v>6.693235003615202</c:v>
                </c:pt>
                <c:pt idx="239">
                  <c:v>7.1984494299554571</c:v>
                </c:pt>
                <c:pt idx="240">
                  <c:v>7.6359821430416002</c:v>
                </c:pt>
                <c:pt idx="241">
                  <c:v>7.211969856963421</c:v>
                </c:pt>
                <c:pt idx="242">
                  <c:v>7.3298078484140632</c:v>
                </c:pt>
                <c:pt idx="243">
                  <c:v>7.6835584392542415</c:v>
                </c:pt>
                <c:pt idx="244">
                  <c:v>6.9515277052916975</c:v>
                </c:pt>
                <c:pt idx="245">
                  <c:v>7.6314435083037413</c:v>
                </c:pt>
                <c:pt idx="246">
                  <c:v>7.4592171611441085</c:v>
                </c:pt>
                <c:pt idx="247">
                  <c:v>7.1136326342162119</c:v>
                </c:pt>
                <c:pt idx="248">
                  <c:v>6.5729065233438941</c:v>
                </c:pt>
                <c:pt idx="249">
                  <c:v>7.2692740835838352</c:v>
                </c:pt>
                <c:pt idx="250">
                  <c:v>7.7625356979858591</c:v>
                </c:pt>
                <c:pt idx="251">
                  <c:v>7.5579434268597483</c:v>
                </c:pt>
                <c:pt idx="252">
                  <c:v>7.1653753680456678</c:v>
                </c:pt>
                <c:pt idx="253">
                  <c:v>5.7945144555526156</c:v>
                </c:pt>
                <c:pt idx="254">
                  <c:v>6.3682267206359198</c:v>
                </c:pt>
                <c:pt idx="255">
                  <c:v>6.7873778483174139</c:v>
                </c:pt>
                <c:pt idx="256">
                  <c:v>7.3199628357583162</c:v>
                </c:pt>
                <c:pt idx="257">
                  <c:v>6.6447702763093943</c:v>
                </c:pt>
                <c:pt idx="258">
                  <c:v>7.0961615561907418</c:v>
                </c:pt>
                <c:pt idx="259">
                  <c:v>6.7680103852796281</c:v>
                </c:pt>
                <c:pt idx="260">
                  <c:v>6.6499399230529992</c:v>
                </c:pt>
                <c:pt idx="261">
                  <c:v>6.1114501867252624</c:v>
                </c:pt>
                <c:pt idx="262">
                  <c:v>5.3665130478996161</c:v>
                </c:pt>
                <c:pt idx="263">
                  <c:v>5.2111288074082251</c:v>
                </c:pt>
                <c:pt idx="264">
                  <c:v>4.9742247875030774</c:v>
                </c:pt>
                <c:pt idx="265">
                  <c:v>5.2503060604576861</c:v>
                </c:pt>
                <c:pt idx="266">
                  <c:v>5.3943212152842346</c:v>
                </c:pt>
                <c:pt idx="267">
                  <c:v>4.3465937681358735</c:v>
                </c:pt>
                <c:pt idx="268">
                  <c:v>5.6210133548427947</c:v>
                </c:pt>
                <c:pt idx="269">
                  <c:v>5.2694697917882882</c:v>
                </c:pt>
                <c:pt idx="270">
                  <c:v>4.8164579563076604</c:v>
                </c:pt>
                <c:pt idx="271">
                  <c:v>4.6413374290941745</c:v>
                </c:pt>
                <c:pt idx="272">
                  <c:v>4.7190214256872762</c:v>
                </c:pt>
                <c:pt idx="273">
                  <c:v>5.6064958494958983</c:v>
                </c:pt>
                <c:pt idx="274">
                  <c:v>5.7691686241615958</c:v>
                </c:pt>
                <c:pt idx="275">
                  <c:v>5.1233899892257693</c:v>
                </c:pt>
                <c:pt idx="276">
                  <c:v>5.011527262562895</c:v>
                </c:pt>
                <c:pt idx="277">
                  <c:v>4.9614810593368173</c:v>
                </c:pt>
                <c:pt idx="278">
                  <c:v>5.2803123908298346</c:v>
                </c:pt>
                <c:pt idx="279">
                  <c:v>4.7796739414856209</c:v>
                </c:pt>
                <c:pt idx="280">
                  <c:v>4.5296770770356503</c:v>
                </c:pt>
                <c:pt idx="281">
                  <c:v>4.3533950550165601</c:v>
                </c:pt>
                <c:pt idx="282">
                  <c:v>4.220889300382054</c:v>
                </c:pt>
                <c:pt idx="283">
                  <c:v>4.4157500473186477</c:v>
                </c:pt>
                <c:pt idx="284">
                  <c:v>4.2379859585215343</c:v>
                </c:pt>
                <c:pt idx="285">
                  <c:v>3.9556877397474892</c:v>
                </c:pt>
                <c:pt idx="286">
                  <c:v>3.8531230449073837</c:v>
                </c:pt>
                <c:pt idx="287">
                  <c:v>4.3059281066468946</c:v>
                </c:pt>
                <c:pt idx="288">
                  <c:v>4.3052859613189192</c:v>
                </c:pt>
                <c:pt idx="289">
                  <c:v>4.0093947630922404</c:v>
                </c:pt>
                <c:pt idx="290">
                  <c:v>4.2989105530045029</c:v>
                </c:pt>
                <c:pt idx="291">
                  <c:v>3.946987064378253</c:v>
                </c:pt>
                <c:pt idx="292">
                  <c:v>4.1260845666935779</c:v>
                </c:pt>
                <c:pt idx="293">
                  <c:v>3.9536738771462994</c:v>
                </c:pt>
                <c:pt idx="294">
                  <c:v>4.0141529024008928</c:v>
                </c:pt>
                <c:pt idx="295">
                  <c:v>3.1948585061389112</c:v>
                </c:pt>
                <c:pt idx="296">
                  <c:v>3.0708765373274938</c:v>
                </c:pt>
                <c:pt idx="297">
                  <c:v>3.5756784447494967</c:v>
                </c:pt>
                <c:pt idx="298">
                  <c:v>4.036930289896036</c:v>
                </c:pt>
                <c:pt idx="299">
                  <c:v>3.1009208349481794</c:v>
                </c:pt>
                <c:pt idx="300">
                  <c:v>2.7691539107481824</c:v>
                </c:pt>
                <c:pt idx="301">
                  <c:v>2.3604857479595185</c:v>
                </c:pt>
                <c:pt idx="302">
                  <c:v>2.3712848290720689</c:v>
                </c:pt>
                <c:pt idx="303">
                  <c:v>2.7832639332628979</c:v>
                </c:pt>
                <c:pt idx="304">
                  <c:v>3.4372183158299294</c:v>
                </c:pt>
                <c:pt idx="305">
                  <c:v>3.5210344079013942</c:v>
                </c:pt>
                <c:pt idx="306">
                  <c:v>2.8651066472873854</c:v>
                </c:pt>
                <c:pt idx="307">
                  <c:v>2.4378835098596943</c:v>
                </c:pt>
                <c:pt idx="308">
                  <c:v>2.9370503068995508</c:v>
                </c:pt>
                <c:pt idx="309">
                  <c:v>2.6122205311548869</c:v>
                </c:pt>
                <c:pt idx="310">
                  <c:v>2.5644389533582421</c:v>
                </c:pt>
                <c:pt idx="311">
                  <c:v>3.1261035197723848</c:v>
                </c:pt>
                <c:pt idx="312">
                  <c:v>3.286002943673032</c:v>
                </c:pt>
                <c:pt idx="313">
                  <c:v>3.1334742076660627</c:v>
                </c:pt>
                <c:pt idx="314">
                  <c:v>2.9595431896087767</c:v>
                </c:pt>
                <c:pt idx="315">
                  <c:v>3.3631473963629759</c:v>
                </c:pt>
                <c:pt idx="316">
                  <c:v>3.1927556893125253</c:v>
                </c:pt>
                <c:pt idx="317">
                  <c:v>3.1038146826218873</c:v>
                </c:pt>
                <c:pt idx="318">
                  <c:v>2.636350828668184</c:v>
                </c:pt>
                <c:pt idx="319">
                  <c:v>2.3200677527997118</c:v>
                </c:pt>
                <c:pt idx="320">
                  <c:v>2.2809882855977133</c:v>
                </c:pt>
                <c:pt idx="321">
                  <c:v>2.6973693019253182</c:v>
                </c:pt>
                <c:pt idx="322">
                  <c:v>2.9126127475777346</c:v>
                </c:pt>
                <c:pt idx="323">
                  <c:v>2.7235759636495596</c:v>
                </c:pt>
                <c:pt idx="324">
                  <c:v>2.3750510900090229</c:v>
                </c:pt>
                <c:pt idx="325">
                  <c:v>1.8154102676658959</c:v>
                </c:pt>
                <c:pt idx="326">
                  <c:v>2.8073753040667357</c:v>
                </c:pt>
                <c:pt idx="327">
                  <c:v>3.1226841683471078</c:v>
                </c:pt>
                <c:pt idx="328">
                  <c:v>2.0360737178985024</c:v>
                </c:pt>
                <c:pt idx="329">
                  <c:v>1.7944703511470617</c:v>
                </c:pt>
                <c:pt idx="330">
                  <c:v>2.2758118615293497</c:v>
                </c:pt>
                <c:pt idx="331">
                  <c:v>2.2510030955439211</c:v>
                </c:pt>
                <c:pt idx="332">
                  <c:v>2.2361122616701641</c:v>
                </c:pt>
                <c:pt idx="333">
                  <c:v>1.9818927468597778</c:v>
                </c:pt>
                <c:pt idx="334">
                  <c:v>2.2471514506821788</c:v>
                </c:pt>
                <c:pt idx="335">
                  <c:v>2.235252799556692</c:v>
                </c:pt>
                <c:pt idx="336">
                  <c:v>2.5969792008318362</c:v>
                </c:pt>
                <c:pt idx="337">
                  <c:v>2.2190676636405859</c:v>
                </c:pt>
                <c:pt idx="338">
                  <c:v>1.979567366883159</c:v>
                </c:pt>
                <c:pt idx="339">
                  <c:v>2.0358933061087283</c:v>
                </c:pt>
                <c:pt idx="340">
                  <c:v>1.9964547308596565</c:v>
                </c:pt>
                <c:pt idx="341">
                  <c:v>2.2004565567377141</c:v>
                </c:pt>
                <c:pt idx="342">
                  <c:v>2.0855832710870286</c:v>
                </c:pt>
                <c:pt idx="343">
                  <c:v>1.6078472963761221</c:v>
                </c:pt>
                <c:pt idx="344">
                  <c:v>1.8197143558006452</c:v>
                </c:pt>
                <c:pt idx="345">
                  <c:v>1.8293985279280254</c:v>
                </c:pt>
                <c:pt idx="346">
                  <c:v>1.7745172926514521</c:v>
                </c:pt>
                <c:pt idx="347">
                  <c:v>1.8902588743765993</c:v>
                </c:pt>
                <c:pt idx="348">
                  <c:v>1.9191253206762913</c:v>
                </c:pt>
                <c:pt idx="349">
                  <c:v>1.709270457012213</c:v>
                </c:pt>
                <c:pt idx="350">
                  <c:v>1.1818821876614301</c:v>
                </c:pt>
                <c:pt idx="351">
                  <c:v>1.5846487313081348</c:v>
                </c:pt>
                <c:pt idx="352">
                  <c:v>1.5319901948398926</c:v>
                </c:pt>
                <c:pt idx="353">
                  <c:v>1.5369274082800477</c:v>
                </c:pt>
                <c:pt idx="354">
                  <c:v>1.7821122661994937</c:v>
                </c:pt>
                <c:pt idx="355">
                  <c:v>1.6823006900585984</c:v>
                </c:pt>
                <c:pt idx="356">
                  <c:v>1.7034392306069404</c:v>
                </c:pt>
                <c:pt idx="357">
                  <c:v>1.6807660865744012</c:v>
                </c:pt>
                <c:pt idx="358">
                  <c:v>1.6389286075555316</c:v>
                </c:pt>
                <c:pt idx="359">
                  <c:v>1.8213395876106333</c:v>
                </c:pt>
                <c:pt idx="360">
                  <c:v>2.1243787471318911</c:v>
                </c:pt>
                <c:pt idx="361">
                  <c:v>1.8091874132779129</c:v>
                </c:pt>
                <c:pt idx="362">
                  <c:v>1.5753153293994597</c:v>
                </c:pt>
                <c:pt idx="363">
                  <c:v>1.5570674866682785</c:v>
                </c:pt>
                <c:pt idx="364">
                  <c:v>1.3477819946574994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031680"/>
        <c:axId val="203033216"/>
      </c:scatterChart>
      <c:valAx>
        <c:axId val="203031680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r-TR"/>
                  <a:t>ETo-HS, mm day-1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tr-TR"/>
          </a:p>
        </c:txPr>
        <c:crossAx val="203033216"/>
        <c:crosses val="autoZero"/>
        <c:crossBetween val="midCat"/>
      </c:valAx>
      <c:valAx>
        <c:axId val="2030332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tr-TR"/>
                  <a:t>ETo-Turc, mm day-1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tr-TR"/>
          </a:p>
        </c:txPr>
        <c:crossAx val="20303168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>
                <a:solidFill>
                  <a:sysClr val="windowText" lastClr="000000"/>
                </a:solidFill>
              </a:rPr>
              <a:t>Kilis</a:t>
            </a:r>
            <a:endParaRPr lang="en-US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9705949256342959"/>
                  <c:y val="0.166250000000000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tr-TR"/>
                </a:p>
              </c:txPr>
            </c:trendlineLbl>
          </c:trendline>
          <c:xVal>
            <c:numRef>
              <c:f>'Monthly Average'!$AC$5:$AC$16</c:f>
              <c:numCache>
                <c:formatCode>0.0</c:formatCode>
                <c:ptCount val="12"/>
                <c:pt idx="0">
                  <c:v>1.4363662965278365</c:v>
                </c:pt>
                <c:pt idx="1">
                  <c:v>2.4978144816406216</c:v>
                </c:pt>
                <c:pt idx="2">
                  <c:v>3.5864512452334822</c:v>
                </c:pt>
                <c:pt idx="3">
                  <c:v>4.4069887354354425</c:v>
                </c:pt>
                <c:pt idx="4">
                  <c:v>4.7758689119385851</c:v>
                </c:pt>
                <c:pt idx="5">
                  <c:v>5.9067628797278653</c:v>
                </c:pt>
                <c:pt idx="6">
                  <c:v>5.8317373444507137</c:v>
                </c:pt>
                <c:pt idx="7">
                  <c:v>5.0965954307008738</c:v>
                </c:pt>
                <c:pt idx="8">
                  <c:v>3.8719625447725603</c:v>
                </c:pt>
                <c:pt idx="9">
                  <c:v>2.6227817220957532</c:v>
                </c:pt>
                <c:pt idx="10">
                  <c:v>1.8711975878641911</c:v>
                </c:pt>
                <c:pt idx="11">
                  <c:v>1.5701311109082661</c:v>
                </c:pt>
              </c:numCache>
            </c:numRef>
          </c:xVal>
          <c:yVal>
            <c:numRef>
              <c:f>'Monthly Average'!$BD$5:$BD$16</c:f>
              <c:numCache>
                <c:formatCode>0.0</c:formatCode>
                <c:ptCount val="12"/>
                <c:pt idx="0">
                  <c:v>1.2664789264464698</c:v>
                </c:pt>
                <c:pt idx="1">
                  <c:v>2.8496450888875353</c:v>
                </c:pt>
                <c:pt idx="2">
                  <c:v>4.7830861902267232</c:v>
                </c:pt>
                <c:pt idx="3">
                  <c:v>6.6465594494298443</c:v>
                </c:pt>
                <c:pt idx="4">
                  <c:v>7.4709457673739905</c:v>
                </c:pt>
                <c:pt idx="5">
                  <c:v>10.047451908711855</c:v>
                </c:pt>
                <c:pt idx="6">
                  <c:v>10.26622044522332</c:v>
                </c:pt>
                <c:pt idx="7">
                  <c:v>8.0775945901320547</c:v>
                </c:pt>
                <c:pt idx="8">
                  <c:v>6.3112265880217517</c:v>
                </c:pt>
                <c:pt idx="9">
                  <c:v>4.0749170377036164</c:v>
                </c:pt>
                <c:pt idx="10">
                  <c:v>2.6964486445008835</c:v>
                </c:pt>
                <c:pt idx="11">
                  <c:v>1.8291807881625508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062656"/>
        <c:axId val="203097600"/>
      </c:scatterChart>
      <c:valAx>
        <c:axId val="2030626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>
                    <a:solidFill>
                      <a:sysClr val="windowText" lastClr="000000"/>
                    </a:solidFill>
                  </a:rPr>
                  <a:t>ETo-HS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3097600"/>
        <c:crosses val="autoZero"/>
        <c:crossBetween val="midCat"/>
      </c:valAx>
      <c:valAx>
        <c:axId val="203097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>
                    <a:solidFill>
                      <a:sysClr val="windowText" lastClr="000000"/>
                    </a:solidFill>
                  </a:rPr>
                  <a:t>ETo-Turc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306265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>
                <a:solidFill>
                  <a:sysClr val="windowText" lastClr="000000"/>
                </a:solidFill>
              </a:rPr>
              <a:t>Kilis</a:t>
            </a:r>
            <a:endParaRPr lang="en-US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ETo-HS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'Monthly Average'!$AE$5:$AE$16</c:f>
                <c:numCache>
                  <c:formatCode>General</c:formatCode>
                  <c:ptCount val="12"/>
                  <c:pt idx="0">
                    <c:v>1.1826094511885745</c:v>
                  </c:pt>
                  <c:pt idx="1">
                    <c:v>3.7274709011520395</c:v>
                  </c:pt>
                  <c:pt idx="2">
                    <c:v>3.4358160919945502</c:v>
                  </c:pt>
                  <c:pt idx="3">
                    <c:v>4.1222686829714528</c:v>
                  </c:pt>
                  <c:pt idx="4">
                    <c:v>5.166304314653793</c:v>
                  </c:pt>
                  <c:pt idx="5">
                    <c:v>4.092931114331118</c:v>
                  </c:pt>
                  <c:pt idx="6">
                    <c:v>5.8063377277795425</c:v>
                  </c:pt>
                  <c:pt idx="7">
                    <c:v>4.7654679682592223</c:v>
                  </c:pt>
                  <c:pt idx="8">
                    <c:v>3.9227581166095633</c:v>
                  </c:pt>
                  <c:pt idx="9">
                    <c:v>1.4502543447062659</c:v>
                  </c:pt>
                  <c:pt idx="10">
                    <c:v>3.2704231761217777</c:v>
                  </c:pt>
                  <c:pt idx="11">
                    <c:v>3.0643986088256985</c:v>
                  </c:pt>
                </c:numCache>
              </c:numRef>
            </c:plus>
            <c:minus>
              <c:numRef>
                <c:f>'Monthly Average'!$AE$5:$AE$16</c:f>
                <c:numCache>
                  <c:formatCode>General</c:formatCode>
                  <c:ptCount val="12"/>
                  <c:pt idx="0">
                    <c:v>1.1826094511885745</c:v>
                  </c:pt>
                  <c:pt idx="1">
                    <c:v>3.7274709011520395</c:v>
                  </c:pt>
                  <c:pt idx="2">
                    <c:v>3.4358160919945502</c:v>
                  </c:pt>
                  <c:pt idx="3">
                    <c:v>4.1222686829714528</c:v>
                  </c:pt>
                  <c:pt idx="4">
                    <c:v>5.166304314653793</c:v>
                  </c:pt>
                  <c:pt idx="5">
                    <c:v>4.092931114331118</c:v>
                  </c:pt>
                  <c:pt idx="6">
                    <c:v>5.8063377277795425</c:v>
                  </c:pt>
                  <c:pt idx="7">
                    <c:v>4.7654679682592223</c:v>
                  </c:pt>
                  <c:pt idx="8">
                    <c:v>3.9227581166095633</c:v>
                  </c:pt>
                  <c:pt idx="9">
                    <c:v>1.4502543447062659</c:v>
                  </c:pt>
                  <c:pt idx="10">
                    <c:v>3.2704231761217777</c:v>
                  </c:pt>
                  <c:pt idx="11">
                    <c:v>3.0643986088256985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'Monthly Average'!$R$5:$R$16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'Monthly Average'!$AC$5:$AC$16</c:f>
              <c:numCache>
                <c:formatCode>0.0</c:formatCode>
                <c:ptCount val="12"/>
                <c:pt idx="0">
                  <c:v>1.4363662965278365</c:v>
                </c:pt>
                <c:pt idx="1">
                  <c:v>2.4978144816406216</c:v>
                </c:pt>
                <c:pt idx="2">
                  <c:v>3.5864512452334822</c:v>
                </c:pt>
                <c:pt idx="3">
                  <c:v>4.4069887354354425</c:v>
                </c:pt>
                <c:pt idx="4">
                  <c:v>4.7758689119385851</c:v>
                </c:pt>
                <c:pt idx="5">
                  <c:v>5.9067628797278653</c:v>
                </c:pt>
                <c:pt idx="6">
                  <c:v>5.8317373444507137</c:v>
                </c:pt>
                <c:pt idx="7">
                  <c:v>5.0965954307008738</c:v>
                </c:pt>
                <c:pt idx="8">
                  <c:v>3.8719625447725603</c:v>
                </c:pt>
                <c:pt idx="9">
                  <c:v>2.6227817220957532</c:v>
                </c:pt>
                <c:pt idx="10">
                  <c:v>1.8711975878641911</c:v>
                </c:pt>
                <c:pt idx="11">
                  <c:v>1.5701311109082661</c:v>
                </c:pt>
              </c:numCache>
            </c:numRef>
          </c:val>
          <c:smooth val="0"/>
        </c:ser>
        <c:ser>
          <c:idx val="1"/>
          <c:order val="1"/>
          <c:tx>
            <c:v>ETo-Turc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'Monthly Average'!$BF$5:$BF$16</c:f>
                <c:numCache>
                  <c:formatCode>General</c:formatCode>
                  <c:ptCount val="12"/>
                  <c:pt idx="0">
                    <c:v>1.3520952004178224</c:v>
                  </c:pt>
                  <c:pt idx="1">
                    <c:v>4.7726697283600563</c:v>
                  </c:pt>
                  <c:pt idx="2">
                    <c:v>4.5716099982089542</c:v>
                  </c:pt>
                  <c:pt idx="3">
                    <c:v>6.9955376564188665</c:v>
                  </c:pt>
                  <c:pt idx="4">
                    <c:v>7.3444636640983241</c:v>
                  </c:pt>
                  <c:pt idx="5">
                    <c:v>7.082713966575831</c:v>
                  </c:pt>
                  <c:pt idx="6">
                    <c:v>9.5629110819582088</c:v>
                  </c:pt>
                  <c:pt idx="7">
                    <c:v>6.7325710870354349</c:v>
                  </c:pt>
                  <c:pt idx="8">
                    <c:v>6.1103277093685913</c:v>
                  </c:pt>
                  <c:pt idx="9">
                    <c:v>2.5470636530985438</c:v>
                  </c:pt>
                  <c:pt idx="10">
                    <c:v>4.7962409235492682</c:v>
                  </c:pt>
                  <c:pt idx="11">
                    <c:v>3.86463954912338</c:v>
                  </c:pt>
                </c:numCache>
              </c:numRef>
            </c:plus>
            <c:minus>
              <c:numRef>
                <c:f>'Monthly Average'!$BF$5:$BF$16</c:f>
                <c:numCache>
                  <c:formatCode>General</c:formatCode>
                  <c:ptCount val="12"/>
                  <c:pt idx="0">
                    <c:v>1.3520952004178224</c:v>
                  </c:pt>
                  <c:pt idx="1">
                    <c:v>4.7726697283600563</c:v>
                  </c:pt>
                  <c:pt idx="2">
                    <c:v>4.5716099982089542</c:v>
                  </c:pt>
                  <c:pt idx="3">
                    <c:v>6.9955376564188665</c:v>
                  </c:pt>
                  <c:pt idx="4">
                    <c:v>7.3444636640983241</c:v>
                  </c:pt>
                  <c:pt idx="5">
                    <c:v>7.082713966575831</c:v>
                  </c:pt>
                  <c:pt idx="6">
                    <c:v>9.5629110819582088</c:v>
                  </c:pt>
                  <c:pt idx="7">
                    <c:v>6.7325710870354349</c:v>
                  </c:pt>
                  <c:pt idx="8">
                    <c:v>6.1103277093685913</c:v>
                  </c:pt>
                  <c:pt idx="9">
                    <c:v>2.5470636530985438</c:v>
                  </c:pt>
                  <c:pt idx="10">
                    <c:v>4.7962409235492682</c:v>
                  </c:pt>
                  <c:pt idx="11">
                    <c:v>3.86463954912338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'Monthly Average'!$R$5:$R$16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'Monthly Average'!$BD$5:$BD$16</c:f>
              <c:numCache>
                <c:formatCode>0.0</c:formatCode>
                <c:ptCount val="12"/>
                <c:pt idx="0">
                  <c:v>1.2664789264464698</c:v>
                </c:pt>
                <c:pt idx="1">
                  <c:v>2.8496450888875353</c:v>
                </c:pt>
                <c:pt idx="2">
                  <c:v>4.7830861902267232</c:v>
                </c:pt>
                <c:pt idx="3">
                  <c:v>6.6465594494298443</c:v>
                </c:pt>
                <c:pt idx="4">
                  <c:v>7.4709457673739905</c:v>
                </c:pt>
                <c:pt idx="5">
                  <c:v>10.047451908711855</c:v>
                </c:pt>
                <c:pt idx="6">
                  <c:v>10.26622044522332</c:v>
                </c:pt>
                <c:pt idx="7">
                  <c:v>8.0775945901320547</c:v>
                </c:pt>
                <c:pt idx="8">
                  <c:v>6.3112265880217517</c:v>
                </c:pt>
                <c:pt idx="9">
                  <c:v>4.0749170377036164</c:v>
                </c:pt>
                <c:pt idx="10">
                  <c:v>2.6964486445008835</c:v>
                </c:pt>
                <c:pt idx="11">
                  <c:v>1.8291807881625508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119616"/>
        <c:axId val="203133696"/>
      </c:lineChart>
      <c:catAx>
        <c:axId val="20311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3133696"/>
        <c:crosses val="autoZero"/>
        <c:auto val="1"/>
        <c:lblAlgn val="ctr"/>
        <c:lblOffset val="100"/>
        <c:noMultiLvlLbl val="0"/>
      </c:catAx>
      <c:valAx>
        <c:axId val="203133696"/>
        <c:scaling>
          <c:orientation val="minMax"/>
          <c:max val="18"/>
          <c:min val="0"/>
        </c:scaling>
        <c:delete val="0"/>
        <c:axPos val="l"/>
        <c:majorGridlines>
          <c:spPr>
            <a:ln w="9525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E</a:t>
                </a:r>
                <a:r>
                  <a:rPr lang="tr-TR">
                    <a:solidFill>
                      <a:sysClr val="windowText" lastClr="000000"/>
                    </a:solidFill>
                  </a:rPr>
                  <a:t>To, mm day</a:t>
                </a:r>
                <a:r>
                  <a:rPr lang="tr-TR" baseline="30000">
                    <a:solidFill>
                      <a:sysClr val="windowText" lastClr="000000"/>
                    </a:solidFill>
                  </a:rPr>
                  <a:t>1</a:t>
                </a:r>
                <a:endParaRPr lang="en-US" baseline="300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0311961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tr-TR"/>
              <a:t>Kilis</a:t>
            </a:r>
            <a:endParaRPr lang="en-US"/>
          </a:p>
        </c:rich>
      </c:tx>
      <c:layout>
        <c:manualLayout>
          <c:xMode val="edge"/>
          <c:yMode val="edge"/>
          <c:x val="0.48803492903711188"/>
          <c:y val="3.2847390455669491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8404928283133123"/>
          <c:y val="7.6402296179988768E-2"/>
          <c:w val="0.79762739840340402"/>
          <c:h val="0.64875460797269924"/>
        </c:manualLayout>
      </c:layout>
      <c:barChart>
        <c:barDir val="col"/>
        <c:grouping val="clustered"/>
        <c:varyColors val="0"/>
        <c:ser>
          <c:idx val="0"/>
          <c:order val="0"/>
          <c:tx>
            <c:v>ETo-HS</c:v>
          </c:tx>
          <c:spPr>
            <a:pattFill prst="pct30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'Monthly Average'!$R$21:$R$32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'Monthly Average'!$AC$21:$AC$32</c:f>
              <c:numCache>
                <c:formatCode>0.0</c:formatCode>
                <c:ptCount val="12"/>
                <c:pt idx="0">
                  <c:v>42.041522646601408</c:v>
                </c:pt>
                <c:pt idx="1">
                  <c:v>77.432248930859288</c:v>
                </c:pt>
                <c:pt idx="2">
                  <c:v>111.17998860223796</c:v>
                </c:pt>
                <c:pt idx="3">
                  <c:v>136.61665079849871</c:v>
                </c:pt>
                <c:pt idx="4">
                  <c:v>148.05193627009612</c:v>
                </c:pt>
                <c:pt idx="5">
                  <c:v>183.1096492715638</c:v>
                </c:pt>
                <c:pt idx="6">
                  <c:v>180.78385767797209</c:v>
                </c:pt>
                <c:pt idx="7">
                  <c:v>157.9944583517271</c:v>
                </c:pt>
                <c:pt idx="8">
                  <c:v>120.03083888794939</c:v>
                </c:pt>
                <c:pt idx="9">
                  <c:v>81.30623338496838</c:v>
                </c:pt>
                <c:pt idx="10">
                  <c:v>58.00712522378992</c:v>
                </c:pt>
                <c:pt idx="11">
                  <c:v>48.674064438156243</c:v>
                </c:pt>
              </c:numCache>
            </c:numRef>
          </c:val>
        </c:ser>
        <c:ser>
          <c:idx val="1"/>
          <c:order val="1"/>
          <c:tx>
            <c:v>ETo-Turc</c:v>
          </c:tx>
          <c:spPr>
            <a:pattFill prst="lgCheck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f>'Monthly Average'!$R$21:$R$32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'Monthly Average'!$BD$21:$BD$32</c:f>
              <c:numCache>
                <c:formatCode>0.0</c:formatCode>
                <c:ptCount val="12"/>
                <c:pt idx="0">
                  <c:v>39.260846719840558</c:v>
                </c:pt>
                <c:pt idx="1">
                  <c:v>88.338997755513589</c:v>
                </c:pt>
                <c:pt idx="2">
                  <c:v>148.27567189702842</c:v>
                </c:pt>
                <c:pt idx="3">
                  <c:v>206.04334293232515</c:v>
                </c:pt>
                <c:pt idx="4">
                  <c:v>231.59931878859371</c:v>
                </c:pt>
                <c:pt idx="5">
                  <c:v>311.47100917006753</c:v>
                </c:pt>
                <c:pt idx="6">
                  <c:v>318.25283380192292</c:v>
                </c:pt>
                <c:pt idx="7">
                  <c:v>250.40543229409363</c:v>
                </c:pt>
                <c:pt idx="8">
                  <c:v>195.64802422867425</c:v>
                </c:pt>
                <c:pt idx="9">
                  <c:v>126.3224281688121</c:v>
                </c:pt>
                <c:pt idx="10">
                  <c:v>83.589907979527382</c:v>
                </c:pt>
                <c:pt idx="11">
                  <c:v>56.704604433039073</c:v>
                </c:pt>
              </c:numCache>
            </c:numRef>
          </c:val>
        </c:ser>
        <c:ser>
          <c:idx val="2"/>
          <c:order val="2"/>
          <c:tx>
            <c:strRef>
              <c:f>'Monthly Average'!$AZ$41</c:f>
              <c:strCache>
                <c:ptCount val="1"/>
                <c:pt idx="0">
                  <c:v>ETo-PM</c:v>
                </c:pt>
              </c:strCache>
            </c:strRef>
          </c:tx>
          <c:spPr>
            <a:pattFill prst="wd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val>
            <c:numRef>
              <c:f>'Monthly Average'!$AZ$42:$AZ$53</c:f>
              <c:numCache>
                <c:formatCode>0.0</c:formatCode>
                <c:ptCount val="12"/>
                <c:pt idx="0">
                  <c:v>27.900000000000006</c:v>
                </c:pt>
                <c:pt idx="1">
                  <c:v>50.68</c:v>
                </c:pt>
                <c:pt idx="2">
                  <c:v>85.439999999999984</c:v>
                </c:pt>
                <c:pt idx="3">
                  <c:v>114.24000000000001</c:v>
                </c:pt>
                <c:pt idx="4">
                  <c:v>133.55000000000001</c:v>
                </c:pt>
                <c:pt idx="5">
                  <c:v>165.31</c:v>
                </c:pt>
                <c:pt idx="6">
                  <c:v>170.20999999999998</c:v>
                </c:pt>
                <c:pt idx="7">
                  <c:v>136.87</c:v>
                </c:pt>
                <c:pt idx="8">
                  <c:v>95.22</c:v>
                </c:pt>
                <c:pt idx="9">
                  <c:v>65.84</c:v>
                </c:pt>
                <c:pt idx="10">
                  <c:v>39.720000000000006</c:v>
                </c:pt>
                <c:pt idx="11">
                  <c:v>25.720000000000006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181056"/>
        <c:axId val="203191040"/>
      </c:barChart>
      <c:catAx>
        <c:axId val="20318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tr-TR"/>
          </a:p>
        </c:txPr>
        <c:crossAx val="203191040"/>
        <c:crosses val="autoZero"/>
        <c:auto val="1"/>
        <c:lblAlgn val="ctr"/>
        <c:lblOffset val="100"/>
        <c:noMultiLvlLbl val="0"/>
      </c:catAx>
      <c:valAx>
        <c:axId val="20319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tr-TR" b="0"/>
                  <a:t> </a:t>
                </a:r>
                <a:r>
                  <a:rPr lang="en-US" b="0"/>
                  <a:t>E</a:t>
                </a:r>
                <a:r>
                  <a:rPr lang="tr-TR" b="0"/>
                  <a:t>To, mm month-1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3.7435965441209376E-2"/>
              <c:y val="0.352423671549773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tr-TR"/>
          </a:p>
        </c:txPr>
        <c:crossAx val="203181056"/>
        <c:crosses val="autoZero"/>
        <c:crossBetween val="between"/>
      </c:valAx>
      <c:dTable>
        <c:showHorzBorder val="0"/>
        <c:showVertBorder val="0"/>
        <c:showOutline val="1"/>
        <c:showKeys val="1"/>
      </c:dTable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'2009'!$R$5:$R$369</c:f>
              <c:numCache>
                <c:formatCode>0.0</c:formatCode>
                <c:ptCount val="365"/>
                <c:pt idx="0">
                  <c:v>0.21661268017950003</c:v>
                </c:pt>
                <c:pt idx="1">
                  <c:v>0.44718219206324988</c:v>
                </c:pt>
                <c:pt idx="2">
                  <c:v>0.12309810146399999</c:v>
                </c:pt>
                <c:pt idx="3">
                  <c:v>0.32319145255500004</c:v>
                </c:pt>
                <c:pt idx="4">
                  <c:v>0.17574778418400003</c:v>
                </c:pt>
                <c:pt idx="5">
                  <c:v>0.26975472583724996</c:v>
                </c:pt>
                <c:pt idx="6">
                  <c:v>0.1428687449145</c:v>
                </c:pt>
                <c:pt idx="7">
                  <c:v>0.64840392604649999</c:v>
                </c:pt>
                <c:pt idx="8">
                  <c:v>0.70100695093200005</c:v>
                </c:pt>
                <c:pt idx="9">
                  <c:v>0.66206730452849993</c:v>
                </c:pt>
                <c:pt idx="10">
                  <c:v>0.49427099761350002</c:v>
                </c:pt>
                <c:pt idx="11">
                  <c:v>0.77150448318599973</c:v>
                </c:pt>
                <c:pt idx="12">
                  <c:v>0.81725862910199998</c:v>
                </c:pt>
                <c:pt idx="13">
                  <c:v>0.75557206054199977</c:v>
                </c:pt>
                <c:pt idx="14">
                  <c:v>0.81066759605999972</c:v>
                </c:pt>
                <c:pt idx="15">
                  <c:v>0.41592267078599993</c:v>
                </c:pt>
                <c:pt idx="16">
                  <c:v>0.76322394539999994</c:v>
                </c:pt>
                <c:pt idx="17">
                  <c:v>0.71103592967399987</c:v>
                </c:pt>
                <c:pt idx="18">
                  <c:v>0.37339405463924996</c:v>
                </c:pt>
                <c:pt idx="19">
                  <c:v>0.49988221613099992</c:v>
                </c:pt>
                <c:pt idx="20">
                  <c:v>0.76774361615775011</c:v>
                </c:pt>
                <c:pt idx="21">
                  <c:v>0.69790788845099994</c:v>
                </c:pt>
                <c:pt idx="22">
                  <c:v>0.5837754582375001</c:v>
                </c:pt>
                <c:pt idx="23">
                  <c:v>0.16067853147824998</c:v>
                </c:pt>
                <c:pt idx="24">
                  <c:v>0.16828866985275001</c:v>
                </c:pt>
                <c:pt idx="25">
                  <c:v>0.18255491667000001</c:v>
                </c:pt>
                <c:pt idx="26">
                  <c:v>0.52224114155849999</c:v>
                </c:pt>
                <c:pt idx="27">
                  <c:v>0.36574339761899999</c:v>
                </c:pt>
                <c:pt idx="28">
                  <c:v>0.32969899262999991</c:v>
                </c:pt>
                <c:pt idx="29">
                  <c:v>0.25990869492000002</c:v>
                </c:pt>
                <c:pt idx="30">
                  <c:v>0.19246356731249997</c:v>
                </c:pt>
                <c:pt idx="31">
                  <c:v>0.56661274216799984</c:v>
                </c:pt>
                <c:pt idx="32">
                  <c:v>0.48392523673199989</c:v>
                </c:pt>
                <c:pt idx="33">
                  <c:v>0.87563740276349999</c:v>
                </c:pt>
                <c:pt idx="34">
                  <c:v>0.70680357294975016</c:v>
                </c:pt>
                <c:pt idx="35">
                  <c:v>0.60659236714575004</c:v>
                </c:pt>
                <c:pt idx="36">
                  <c:v>0.75367627905599988</c:v>
                </c:pt>
                <c:pt idx="37">
                  <c:v>0.84645661079699985</c:v>
                </c:pt>
                <c:pt idx="38">
                  <c:v>0.42851783042550001</c:v>
                </c:pt>
                <c:pt idx="39">
                  <c:v>4.4191108460249998E-2</c:v>
                </c:pt>
                <c:pt idx="40">
                  <c:v>0.42844784367374988</c:v>
                </c:pt>
                <c:pt idx="41">
                  <c:v>0.85587167066399983</c:v>
                </c:pt>
                <c:pt idx="42">
                  <c:v>0.31109479504199999</c:v>
                </c:pt>
                <c:pt idx="43">
                  <c:v>0.45970245359999989</c:v>
                </c:pt>
                <c:pt idx="44">
                  <c:v>0.35065670961719997</c:v>
                </c:pt>
                <c:pt idx="45">
                  <c:v>0.30386528636999993</c:v>
                </c:pt>
                <c:pt idx="46">
                  <c:v>0.13256718619199997</c:v>
                </c:pt>
                <c:pt idx="47">
                  <c:v>0.77194650477599991</c:v>
                </c:pt>
                <c:pt idx="48">
                  <c:v>0.10770592742999997</c:v>
                </c:pt>
                <c:pt idx="49">
                  <c:v>0.10120084303049999</c:v>
                </c:pt>
                <c:pt idx="50">
                  <c:v>0.19638282541050001</c:v>
                </c:pt>
                <c:pt idx="51">
                  <c:v>0.21835866545999993</c:v>
                </c:pt>
                <c:pt idx="52">
                  <c:v>1.26681545937375</c:v>
                </c:pt>
                <c:pt idx="53">
                  <c:v>0.38212766455499991</c:v>
                </c:pt>
                <c:pt idx="54">
                  <c:v>0.4286393863627499</c:v>
                </c:pt>
                <c:pt idx="55">
                  <c:v>7.1784306216000002E-2</c:v>
                </c:pt>
                <c:pt idx="56">
                  <c:v>1.0858997061000002</c:v>
                </c:pt>
                <c:pt idx="57">
                  <c:v>0.310505432922</c:v>
                </c:pt>
                <c:pt idx="58">
                  <c:v>0.68589963525599995</c:v>
                </c:pt>
                <c:pt idx="59">
                  <c:v>1.9221628078964998</c:v>
                </c:pt>
                <c:pt idx="60">
                  <c:v>1.6460884011599997</c:v>
                </c:pt>
                <c:pt idx="61">
                  <c:v>1.874657765349</c:v>
                </c:pt>
                <c:pt idx="62">
                  <c:v>1.5298809251489995</c:v>
                </c:pt>
                <c:pt idx="63">
                  <c:v>1.7418744797129997</c:v>
                </c:pt>
                <c:pt idx="64">
                  <c:v>1.8207458654219995</c:v>
                </c:pt>
                <c:pt idx="65">
                  <c:v>2.3739137842274998</c:v>
                </c:pt>
                <c:pt idx="66">
                  <c:v>2.3039933357159992</c:v>
                </c:pt>
                <c:pt idx="67">
                  <c:v>2.1110951138399998</c:v>
                </c:pt>
                <c:pt idx="68">
                  <c:v>2.1038017576049994</c:v>
                </c:pt>
                <c:pt idx="69">
                  <c:v>2.078149771331999</c:v>
                </c:pt>
                <c:pt idx="70">
                  <c:v>1.9592312295689995</c:v>
                </c:pt>
                <c:pt idx="71">
                  <c:v>2.2723445898719996</c:v>
                </c:pt>
                <c:pt idx="72">
                  <c:v>1.9704143757959993</c:v>
                </c:pt>
                <c:pt idx="73">
                  <c:v>1.5723690226500002</c:v>
                </c:pt>
                <c:pt idx="74">
                  <c:v>1.717877618727</c:v>
                </c:pt>
                <c:pt idx="75">
                  <c:v>1.7233832431979996</c:v>
                </c:pt>
                <c:pt idx="76">
                  <c:v>1.7344927191599997</c:v>
                </c:pt>
                <c:pt idx="77">
                  <c:v>1.45999731177</c:v>
                </c:pt>
                <c:pt idx="78">
                  <c:v>1.8224550155699997</c:v>
                </c:pt>
                <c:pt idx="79">
                  <c:v>2.2177770245864994</c:v>
                </c:pt>
                <c:pt idx="80">
                  <c:v>1.9697844950302499</c:v>
                </c:pt>
                <c:pt idx="81">
                  <c:v>1.8142923502079999</c:v>
                </c:pt>
                <c:pt idx="82">
                  <c:v>1.6310007308879997</c:v>
                </c:pt>
                <c:pt idx="83">
                  <c:v>1.6300245998767497</c:v>
                </c:pt>
                <c:pt idx="84">
                  <c:v>1.7844558928829999</c:v>
                </c:pt>
                <c:pt idx="85">
                  <c:v>1.3060411919729997</c:v>
                </c:pt>
                <c:pt idx="86">
                  <c:v>1.552026206808</c:v>
                </c:pt>
                <c:pt idx="87">
                  <c:v>1.2744421735578748</c:v>
                </c:pt>
                <c:pt idx="88">
                  <c:v>2.4676591964400001</c:v>
                </c:pt>
                <c:pt idx="89">
                  <c:v>2.6472673025100004</c:v>
                </c:pt>
                <c:pt idx="90">
                  <c:v>2.1194935240499997</c:v>
                </c:pt>
                <c:pt idx="91">
                  <c:v>1.8112645023164997</c:v>
                </c:pt>
                <c:pt idx="92">
                  <c:v>2.2451731543833748</c:v>
                </c:pt>
                <c:pt idx="93">
                  <c:v>2.4082072925850002</c:v>
                </c:pt>
                <c:pt idx="94">
                  <c:v>1.9535438851110001</c:v>
                </c:pt>
                <c:pt idx="95">
                  <c:v>2.1572126997299992</c:v>
                </c:pt>
                <c:pt idx="96">
                  <c:v>1.9205838085499995</c:v>
                </c:pt>
                <c:pt idx="97">
                  <c:v>1.6681894806599999</c:v>
                </c:pt>
                <c:pt idx="98">
                  <c:v>1.5133935198419999</c:v>
                </c:pt>
                <c:pt idx="99">
                  <c:v>1.8754484928599997</c:v>
                </c:pt>
                <c:pt idx="100">
                  <c:v>2.0660089116599991</c:v>
                </c:pt>
                <c:pt idx="101">
                  <c:v>2.0803304111759995</c:v>
                </c:pt>
                <c:pt idx="102">
                  <c:v>2.404376438805</c:v>
                </c:pt>
                <c:pt idx="103">
                  <c:v>2.2598231004975</c:v>
                </c:pt>
                <c:pt idx="104">
                  <c:v>1.9230149272949999</c:v>
                </c:pt>
                <c:pt idx="105">
                  <c:v>1.8971640313064999</c:v>
                </c:pt>
                <c:pt idx="106">
                  <c:v>2.0096143238024995</c:v>
                </c:pt>
                <c:pt idx="107">
                  <c:v>1.9688083640189997</c:v>
                </c:pt>
                <c:pt idx="108">
                  <c:v>2.0661709862429998</c:v>
                </c:pt>
                <c:pt idx="109">
                  <c:v>2.1137472433799998</c:v>
                </c:pt>
                <c:pt idx="110">
                  <c:v>2.1592386320174994</c:v>
                </c:pt>
                <c:pt idx="111">
                  <c:v>0.60030215435250012</c:v>
                </c:pt>
                <c:pt idx="112">
                  <c:v>1.1182556864879998</c:v>
                </c:pt>
                <c:pt idx="113">
                  <c:v>0.38379629605724991</c:v>
                </c:pt>
                <c:pt idx="114">
                  <c:v>0.50567269895999989</c:v>
                </c:pt>
                <c:pt idx="115">
                  <c:v>0.38502339710459987</c:v>
                </c:pt>
                <c:pt idx="116">
                  <c:v>0.38406764819999994</c:v>
                </c:pt>
                <c:pt idx="117">
                  <c:v>0.19197488788799996</c:v>
                </c:pt>
                <c:pt idx="118">
                  <c:v>1.1186682399719998</c:v>
                </c:pt>
                <c:pt idx="119">
                  <c:v>0.16807134257099995</c:v>
                </c:pt>
                <c:pt idx="120">
                  <c:v>0.14655225816449999</c:v>
                </c:pt>
                <c:pt idx="121">
                  <c:v>0.30378670475399988</c:v>
                </c:pt>
                <c:pt idx="122">
                  <c:v>0.34286141330999986</c:v>
                </c:pt>
                <c:pt idx="123">
                  <c:v>1.7593195984649994</c:v>
                </c:pt>
                <c:pt idx="124">
                  <c:v>0.48423465184499997</c:v>
                </c:pt>
                <c:pt idx="125">
                  <c:v>0.53776346639399986</c:v>
                </c:pt>
                <c:pt idx="126">
                  <c:v>9.0869816201999978E-2</c:v>
                </c:pt>
                <c:pt idx="127">
                  <c:v>1.3776339554999997</c:v>
                </c:pt>
                <c:pt idx="128">
                  <c:v>0.4168263593699999</c:v>
                </c:pt>
                <c:pt idx="129">
                  <c:v>0.96242834195999993</c:v>
                </c:pt>
                <c:pt idx="130">
                  <c:v>2.7470585878034992</c:v>
                </c:pt>
                <c:pt idx="131">
                  <c:v>2.4622739000685003</c:v>
                </c:pt>
                <c:pt idx="132">
                  <c:v>2.6790818064502502</c:v>
                </c:pt>
                <c:pt idx="133">
                  <c:v>2.4453518401979997</c:v>
                </c:pt>
                <c:pt idx="134">
                  <c:v>2.8383532358669998</c:v>
                </c:pt>
                <c:pt idx="135">
                  <c:v>2.8307946666779995</c:v>
                </c:pt>
                <c:pt idx="136">
                  <c:v>3.5978347318049995</c:v>
                </c:pt>
                <c:pt idx="137">
                  <c:v>3.2285256933599995</c:v>
                </c:pt>
                <c:pt idx="138">
                  <c:v>3.2037724843199995</c:v>
                </c:pt>
                <c:pt idx="139">
                  <c:v>3.1003394322599993</c:v>
                </c:pt>
                <c:pt idx="140">
                  <c:v>2.8012897255454998</c:v>
                </c:pt>
                <c:pt idx="141">
                  <c:v>2.4601350067079988</c:v>
                </c:pt>
                <c:pt idx="142">
                  <c:v>2.8664216068319992</c:v>
                </c:pt>
                <c:pt idx="143">
                  <c:v>2.8159280072009993</c:v>
                </c:pt>
                <c:pt idx="144">
                  <c:v>2.6349594569039994</c:v>
                </c:pt>
                <c:pt idx="145">
                  <c:v>2.5868429511569992</c:v>
                </c:pt>
                <c:pt idx="146">
                  <c:v>2.6159721739379997</c:v>
                </c:pt>
                <c:pt idx="147">
                  <c:v>2.5310745605520002</c:v>
                </c:pt>
                <c:pt idx="148">
                  <c:v>2.2062181600079995</c:v>
                </c:pt>
                <c:pt idx="149">
                  <c:v>2.8040228923769992</c:v>
                </c:pt>
                <c:pt idx="150">
                  <c:v>3.4419263499854988</c:v>
                </c:pt>
                <c:pt idx="151">
                  <c:v>3.0503136388117493</c:v>
                </c:pt>
                <c:pt idx="152">
                  <c:v>3.3167532027239988</c:v>
                </c:pt>
                <c:pt idx="153">
                  <c:v>2.800678262346</c:v>
                </c:pt>
                <c:pt idx="154">
                  <c:v>2.6945304610207494</c:v>
                </c:pt>
                <c:pt idx="155">
                  <c:v>2.5592018677289992</c:v>
                </c:pt>
                <c:pt idx="156">
                  <c:v>2.054090904539625</c:v>
                </c:pt>
                <c:pt idx="157">
                  <c:v>2.5614267097319998</c:v>
                </c:pt>
                <c:pt idx="158">
                  <c:v>1.9215341549684999</c:v>
                </c:pt>
                <c:pt idx="159">
                  <c:v>3.4594083038699996</c:v>
                </c:pt>
                <c:pt idx="160">
                  <c:v>3.6546345061199994</c:v>
                </c:pt>
                <c:pt idx="161">
                  <c:v>2.8461770180099997</c:v>
                </c:pt>
                <c:pt idx="162">
                  <c:v>2.4725619525757492</c:v>
                </c:pt>
                <c:pt idx="163">
                  <c:v>2.8376938869952499</c:v>
                </c:pt>
                <c:pt idx="164">
                  <c:v>3.2228530829549995</c:v>
                </c:pt>
                <c:pt idx="165">
                  <c:v>2.67202051155</c:v>
                </c:pt>
                <c:pt idx="166">
                  <c:v>2.9285796650879989</c:v>
                </c:pt>
                <c:pt idx="167">
                  <c:v>2.5739469712687497</c:v>
                </c:pt>
                <c:pt idx="168">
                  <c:v>2.5104616204049996</c:v>
                </c:pt>
                <c:pt idx="169">
                  <c:v>2.1506118439860002</c:v>
                </c:pt>
                <c:pt idx="170">
                  <c:v>2.8191645875099995</c:v>
                </c:pt>
                <c:pt idx="171">
                  <c:v>2.8596586765050001</c:v>
                </c:pt>
                <c:pt idx="172">
                  <c:v>2.892471412536</c:v>
                </c:pt>
                <c:pt idx="173">
                  <c:v>3.2267428729469998</c:v>
                </c:pt>
                <c:pt idx="174">
                  <c:v>3.2312097466814995</c:v>
                </c:pt>
                <c:pt idx="175">
                  <c:v>3.0312459324731247</c:v>
                </c:pt>
                <c:pt idx="176">
                  <c:v>3.1431123881189991</c:v>
                </c:pt>
                <c:pt idx="177">
                  <c:v>2.9406591328724998</c:v>
                </c:pt>
                <c:pt idx="178">
                  <c:v>2.8947330896714996</c:v>
                </c:pt>
                <c:pt idx="179">
                  <c:v>2.8746726765119996</c:v>
                </c:pt>
                <c:pt idx="180">
                  <c:v>2.6891562151889996</c:v>
                </c:pt>
                <c:pt idx="181">
                  <c:v>2.7922209159239997</c:v>
                </c:pt>
                <c:pt idx="182">
                  <c:v>0.72067936736249982</c:v>
                </c:pt>
                <c:pt idx="183">
                  <c:v>1.4071904658179999</c:v>
                </c:pt>
                <c:pt idx="184">
                  <c:v>0.49256675881649997</c:v>
                </c:pt>
                <c:pt idx="185">
                  <c:v>0.67269792376799997</c:v>
                </c:pt>
                <c:pt idx="186">
                  <c:v>0.52540257819719993</c:v>
                </c:pt>
                <c:pt idx="187">
                  <c:v>0.52526898944999989</c:v>
                </c:pt>
                <c:pt idx="188">
                  <c:v>0.26018373057599986</c:v>
                </c:pt>
                <c:pt idx="189">
                  <c:v>1.5994993255740002</c:v>
                </c:pt>
                <c:pt idx="190">
                  <c:v>0.23820543485099993</c:v>
                </c:pt>
                <c:pt idx="191">
                  <c:v>0.20072200401899995</c:v>
                </c:pt>
                <c:pt idx="192">
                  <c:v>0.41163997271399988</c:v>
                </c:pt>
                <c:pt idx="193">
                  <c:v>0.43671733091999992</c:v>
                </c:pt>
                <c:pt idx="194">
                  <c:v>2.3387362326899996</c:v>
                </c:pt>
                <c:pt idx="195">
                  <c:v>0.67761909746999982</c:v>
                </c:pt>
                <c:pt idx="196">
                  <c:v>0.77696344982249976</c:v>
                </c:pt>
                <c:pt idx="197">
                  <c:v>0.13074998632200002</c:v>
                </c:pt>
                <c:pt idx="198">
                  <c:v>1.8962726210999998</c:v>
                </c:pt>
                <c:pt idx="199">
                  <c:v>0.58476509546400002</c:v>
                </c:pt>
                <c:pt idx="200">
                  <c:v>1.2986004952080001</c:v>
                </c:pt>
                <c:pt idx="201">
                  <c:v>3.8054154374954998</c:v>
                </c:pt>
                <c:pt idx="202">
                  <c:v>3.3333290123489996</c:v>
                </c:pt>
                <c:pt idx="203">
                  <c:v>3.39257095594875</c:v>
                </c:pt>
                <c:pt idx="204">
                  <c:v>2.900015247672</c:v>
                </c:pt>
                <c:pt idx="205">
                  <c:v>3.247797834684</c:v>
                </c:pt>
                <c:pt idx="206">
                  <c:v>3.1896277934399992</c:v>
                </c:pt>
                <c:pt idx="207">
                  <c:v>4.07426033556</c:v>
                </c:pt>
                <c:pt idx="208">
                  <c:v>3.5807284962719987</c:v>
                </c:pt>
                <c:pt idx="209">
                  <c:v>3.3275385295199995</c:v>
                </c:pt>
                <c:pt idx="210">
                  <c:v>3.4989545021220003</c:v>
                </c:pt>
                <c:pt idx="211">
                  <c:v>3.299764839614999</c:v>
                </c:pt>
                <c:pt idx="212">
                  <c:v>2.9737198921290005</c:v>
                </c:pt>
                <c:pt idx="213">
                  <c:v>3.4085168848079999</c:v>
                </c:pt>
                <c:pt idx="214">
                  <c:v>3.4923389123249988</c:v>
                </c:pt>
                <c:pt idx="215">
                  <c:v>3.2440455625200002</c:v>
                </c:pt>
                <c:pt idx="216">
                  <c:v>3.3488587042109992</c:v>
                </c:pt>
                <c:pt idx="217">
                  <c:v>3.3163111811339996</c:v>
                </c:pt>
                <c:pt idx="218">
                  <c:v>3.0257261878679995</c:v>
                </c:pt>
                <c:pt idx="219">
                  <c:v>2.5414768019699996</c:v>
                </c:pt>
                <c:pt idx="220">
                  <c:v>3.0566087629559995</c:v>
                </c:pt>
                <c:pt idx="221">
                  <c:v>3.6565499330099991</c:v>
                </c:pt>
                <c:pt idx="222">
                  <c:v>3.040246597099499</c:v>
                </c:pt>
                <c:pt idx="223">
                  <c:v>3.2033599308360001</c:v>
                </c:pt>
                <c:pt idx="224">
                  <c:v>2.785796868816</c:v>
                </c:pt>
                <c:pt idx="225">
                  <c:v>2.8366661867984999</c:v>
                </c:pt>
                <c:pt idx="226">
                  <c:v>3.0672320151689991</c:v>
                </c:pt>
                <c:pt idx="227">
                  <c:v>2.3976577106369996</c:v>
                </c:pt>
                <c:pt idx="228">
                  <c:v>2.8473262741439997</c:v>
                </c:pt>
                <c:pt idx="229">
                  <c:v>2.1145649833214999</c:v>
                </c:pt>
                <c:pt idx="230">
                  <c:v>3.80300641983</c:v>
                </c:pt>
                <c:pt idx="231">
                  <c:v>3.8186245160100007</c:v>
                </c:pt>
                <c:pt idx="232">
                  <c:v>2.918845367406</c:v>
                </c:pt>
                <c:pt idx="233">
                  <c:v>2.5389572789069996</c:v>
                </c:pt>
                <c:pt idx="234">
                  <c:v>3.0298627732477494</c:v>
                </c:pt>
                <c:pt idx="235">
                  <c:v>3.3264703106774998</c:v>
                </c:pt>
                <c:pt idx="236">
                  <c:v>2.7610878619350001</c:v>
                </c:pt>
                <c:pt idx="237">
                  <c:v>3.0658568368889996</c:v>
                </c:pt>
                <c:pt idx="238">
                  <c:v>2.8504867285124997</c:v>
                </c:pt>
                <c:pt idx="239">
                  <c:v>2.5622518166999999</c:v>
                </c:pt>
                <c:pt idx="240">
                  <c:v>2.1459264151319992</c:v>
                </c:pt>
                <c:pt idx="241">
                  <c:v>2.7292868642099997</c:v>
                </c:pt>
                <c:pt idx="242">
                  <c:v>2.9478419837099992</c:v>
                </c:pt>
                <c:pt idx="243">
                  <c:v>2.8924714125359992</c:v>
                </c:pt>
                <c:pt idx="244">
                  <c:v>3.2406812870849993</c:v>
                </c:pt>
                <c:pt idx="245">
                  <c:v>3.1637523406964991</c:v>
                </c:pt>
                <c:pt idx="246">
                  <c:v>2.9906628252412495</c:v>
                </c:pt>
                <c:pt idx="247">
                  <c:v>3.1929503223914999</c:v>
                </c:pt>
                <c:pt idx="248">
                  <c:v>3.088183838535</c:v>
                </c:pt>
                <c:pt idx="249">
                  <c:v>3.008443143699</c:v>
                </c:pt>
                <c:pt idx="250">
                  <c:v>2.9067560769195002</c:v>
                </c:pt>
                <c:pt idx="251">
                  <c:v>2.5746615728392497</c:v>
                </c:pt>
                <c:pt idx="252">
                  <c:v>2.5496763024644995</c:v>
                </c:pt>
                <c:pt idx="253">
                  <c:v>0.71275981387499998</c:v>
                </c:pt>
                <c:pt idx="254">
                  <c:v>1.408752275436</c:v>
                </c:pt>
                <c:pt idx="255">
                  <c:v>0.49256675881649997</c:v>
                </c:pt>
                <c:pt idx="256">
                  <c:v>0.67499643603600001</c:v>
                </c:pt>
                <c:pt idx="257">
                  <c:v>0.52365511951139998</c:v>
                </c:pt>
                <c:pt idx="258">
                  <c:v>0.50154716412000011</c:v>
                </c:pt>
                <c:pt idx="259">
                  <c:v>0.2379058424399999</c:v>
                </c:pt>
                <c:pt idx="260">
                  <c:v>1.3868869407839999</c:v>
                </c:pt>
                <c:pt idx="261">
                  <c:v>0.19862976849299999</c:v>
                </c:pt>
                <c:pt idx="262">
                  <c:v>0.16649848241324999</c:v>
                </c:pt>
                <c:pt idx="263">
                  <c:v>0.33838962822449997</c:v>
                </c:pt>
                <c:pt idx="264">
                  <c:v>0.35052312086999993</c:v>
                </c:pt>
                <c:pt idx="265">
                  <c:v>2.1333066987374996</c:v>
                </c:pt>
                <c:pt idx="266">
                  <c:v>0.62888621717250015</c:v>
                </c:pt>
                <c:pt idx="267">
                  <c:v>0.73680578837099986</c:v>
                </c:pt>
                <c:pt idx="268">
                  <c:v>0.118785935286</c:v>
                </c:pt>
                <c:pt idx="269">
                  <c:v>1.6896275277749997</c:v>
                </c:pt>
                <c:pt idx="270">
                  <c:v>0.44461478332799997</c:v>
                </c:pt>
                <c:pt idx="271">
                  <c:v>0.9448064145720001</c:v>
                </c:pt>
                <c:pt idx="272">
                  <c:v>2.8949172653339992</c:v>
                </c:pt>
                <c:pt idx="273">
                  <c:v>2.7537687211072499</c:v>
                </c:pt>
                <c:pt idx="274">
                  <c:v>2.913414027118876</c:v>
                </c:pt>
                <c:pt idx="275">
                  <c:v>2.6726835439349999</c:v>
                </c:pt>
                <c:pt idx="276">
                  <c:v>2.9528589287564992</c:v>
                </c:pt>
                <c:pt idx="277">
                  <c:v>2.6812808638605001</c:v>
                </c:pt>
                <c:pt idx="278">
                  <c:v>3.3144436399162496</c:v>
                </c:pt>
                <c:pt idx="279">
                  <c:v>3.0487555127069998</c:v>
                </c:pt>
                <c:pt idx="280">
                  <c:v>2.8819807667999995</c:v>
                </c:pt>
                <c:pt idx="281">
                  <c:v>3.0412853478360002</c:v>
                </c:pt>
                <c:pt idx="282">
                  <c:v>2.9768091319079995</c:v>
                </c:pt>
                <c:pt idx="283">
                  <c:v>2.6154785831624991</c:v>
                </c:pt>
                <c:pt idx="284">
                  <c:v>3.1745990593799989</c:v>
                </c:pt>
                <c:pt idx="285">
                  <c:v>3.0475252192814994</c:v>
                </c:pt>
                <c:pt idx="286">
                  <c:v>2.5455826914060005</c:v>
                </c:pt>
                <c:pt idx="287">
                  <c:v>2.7171877510214992</c:v>
                </c:pt>
                <c:pt idx="288">
                  <c:v>3.0176371927710002</c:v>
                </c:pt>
                <c:pt idx="289">
                  <c:v>2.8811851279379996</c:v>
                </c:pt>
                <c:pt idx="290">
                  <c:v>2.4225140580479994</c:v>
                </c:pt>
                <c:pt idx="291">
                  <c:v>2.8743632613989996</c:v>
                </c:pt>
                <c:pt idx="292">
                  <c:v>3.4896204795464998</c:v>
                </c:pt>
                <c:pt idx="293">
                  <c:v>2.8858852908449997</c:v>
                </c:pt>
                <c:pt idx="294">
                  <c:v>2.9092461318764995</c:v>
                </c:pt>
                <c:pt idx="295">
                  <c:v>2.5268606213939995</c:v>
                </c:pt>
                <c:pt idx="296">
                  <c:v>2.5523947352429999</c:v>
                </c:pt>
                <c:pt idx="297">
                  <c:v>2.6068296940514997</c:v>
                </c:pt>
                <c:pt idx="298">
                  <c:v>1.9566251439446245</c:v>
                </c:pt>
                <c:pt idx="299">
                  <c:v>2.0888172257039996</c:v>
                </c:pt>
                <c:pt idx="300">
                  <c:v>1.5639884160873752</c:v>
                </c:pt>
                <c:pt idx="301">
                  <c:v>2.5691768216099997</c:v>
                </c:pt>
                <c:pt idx="302">
                  <c:v>2.4871818166650002</c:v>
                </c:pt>
                <c:pt idx="303">
                  <c:v>2.0226023915219997</c:v>
                </c:pt>
                <c:pt idx="304">
                  <c:v>1.6731622235474999</c:v>
                </c:pt>
                <c:pt idx="305">
                  <c:v>1.9152832329832501</c:v>
                </c:pt>
                <c:pt idx="306">
                  <c:v>2.0973556094175003</c:v>
                </c:pt>
                <c:pt idx="307">
                  <c:v>1.7160309507510001</c:v>
                </c:pt>
                <c:pt idx="308">
                  <c:v>2.0166670238384996</c:v>
                </c:pt>
                <c:pt idx="309">
                  <c:v>1.9935173708999994</c:v>
                </c:pt>
                <c:pt idx="310">
                  <c:v>1.8780760656450002</c:v>
                </c:pt>
                <c:pt idx="311">
                  <c:v>1.6516136710349996</c:v>
                </c:pt>
                <c:pt idx="312">
                  <c:v>2.2229756896199997</c:v>
                </c:pt>
                <c:pt idx="313">
                  <c:v>2.2738695643574998</c:v>
                </c:pt>
                <c:pt idx="314">
                  <c:v>2.133431938188</c:v>
                </c:pt>
                <c:pt idx="315">
                  <c:v>2.3102921433734993</c:v>
                </c:pt>
                <c:pt idx="316">
                  <c:v>2.0169764389514997</c:v>
                </c:pt>
                <c:pt idx="317">
                  <c:v>1.8512140452693748</c:v>
                </c:pt>
                <c:pt idx="318">
                  <c:v>1.9170992050154996</c:v>
                </c:pt>
                <c:pt idx="319">
                  <c:v>1.8030797358749999</c:v>
                </c:pt>
                <c:pt idx="320">
                  <c:v>1.8843380381699997</c:v>
                </c:pt>
                <c:pt idx="321">
                  <c:v>1.9250040244499997</c:v>
                </c:pt>
                <c:pt idx="322">
                  <c:v>1.7262269154269996</c:v>
                </c:pt>
                <c:pt idx="323">
                  <c:v>1.7362644890332499</c:v>
                </c:pt>
                <c:pt idx="324">
                  <c:v>0.48863645017875001</c:v>
                </c:pt>
                <c:pt idx="325">
                  <c:v>0.94645662850799983</c:v>
                </c:pt>
                <c:pt idx="326">
                  <c:v>0.34152798151349995</c:v>
                </c:pt>
                <c:pt idx="327">
                  <c:v>0.44667755074799992</c:v>
                </c:pt>
                <c:pt idx="328">
                  <c:v>0.31920245327279995</c:v>
                </c:pt>
                <c:pt idx="329">
                  <c:v>0.310078145385</c:v>
                </c:pt>
                <c:pt idx="330">
                  <c:v>0.15374493170399994</c:v>
                </c:pt>
                <c:pt idx="331">
                  <c:v>0.97801697003399968</c:v>
                </c:pt>
                <c:pt idx="332">
                  <c:v>0.15329308741199998</c:v>
                </c:pt>
                <c:pt idx="333">
                  <c:v>0.12681599417100001</c:v>
                </c:pt>
                <c:pt idx="334">
                  <c:v>0.27277889021549995</c:v>
                </c:pt>
                <c:pt idx="335">
                  <c:v>0.28396203644249995</c:v>
                </c:pt>
                <c:pt idx="336">
                  <c:v>1.4643438574049996</c:v>
                </c:pt>
                <c:pt idx="337">
                  <c:v>0.42080455367999997</c:v>
                </c:pt>
                <c:pt idx="338">
                  <c:v>0.47752697421674989</c:v>
                </c:pt>
                <c:pt idx="339">
                  <c:v>7.3208598005999978E-2</c:v>
                </c:pt>
                <c:pt idx="340">
                  <c:v>1.0433551280624997</c:v>
                </c:pt>
                <c:pt idx="341">
                  <c:v>0.33527337601500001</c:v>
                </c:pt>
                <c:pt idx="342">
                  <c:v>0.74825414755200004</c:v>
                </c:pt>
                <c:pt idx="343">
                  <c:v>2.0622394497674996</c:v>
                </c:pt>
                <c:pt idx="344">
                  <c:v>1.8415613987977499</c:v>
                </c:pt>
                <c:pt idx="345">
                  <c:v>1.8851502528416251</c:v>
                </c:pt>
                <c:pt idx="346">
                  <c:v>1.6742672775224996</c:v>
                </c:pt>
                <c:pt idx="347">
                  <c:v>1.8737295200099997</c:v>
                </c:pt>
                <c:pt idx="348">
                  <c:v>1.6546194178469995</c:v>
                </c:pt>
                <c:pt idx="349">
                  <c:v>2.0987369268862492</c:v>
                </c:pt>
                <c:pt idx="350">
                  <c:v>1.8967588448489998</c:v>
                </c:pt>
                <c:pt idx="351">
                  <c:v>1.98732906864</c:v>
                </c:pt>
                <c:pt idx="352">
                  <c:v>2.1665467223054997</c:v>
                </c:pt>
                <c:pt idx="353">
                  <c:v>2.0395355019322494</c:v>
                </c:pt>
                <c:pt idx="354">
                  <c:v>1.8007173760439996</c:v>
                </c:pt>
                <c:pt idx="355">
                  <c:v>2.1906590000399992</c:v>
                </c:pt>
                <c:pt idx="356">
                  <c:v>2.2571537812289999</c:v>
                </c:pt>
                <c:pt idx="357">
                  <c:v>1.8736018248839998</c:v>
                </c:pt>
                <c:pt idx="358">
                  <c:v>1.9117237313459998</c:v>
                </c:pt>
                <c:pt idx="359">
                  <c:v>1.8710037202049998</c:v>
                </c:pt>
                <c:pt idx="360">
                  <c:v>1.9561223443860001</c:v>
                </c:pt>
                <c:pt idx="361">
                  <c:v>1.5167749850054999</c:v>
                </c:pt>
                <c:pt idx="362">
                  <c:v>1.8128631470669998</c:v>
                </c:pt>
                <c:pt idx="363">
                  <c:v>2.2932927297247496</c:v>
                </c:pt>
                <c:pt idx="364">
                  <c:v>1.8556913556247494</c:v>
                </c:pt>
              </c:numCache>
            </c:numRef>
          </c:xVal>
          <c:yVal>
            <c:numRef>
              <c:f>'2009'!$S$5:$S$369</c:f>
              <c:numCache>
                <c:formatCode>0.0</c:formatCode>
                <c:ptCount val="365"/>
                <c:pt idx="0">
                  <c:v>3.549200465570701E-2</c:v>
                </c:pt>
                <c:pt idx="1">
                  <c:v>0.10976801344124783</c:v>
                </c:pt>
                <c:pt idx="2">
                  <c:v>0.17183556437892561</c:v>
                </c:pt>
                <c:pt idx="3">
                  <c:v>0.30155744523044437</c:v>
                </c:pt>
                <c:pt idx="4">
                  <c:v>0.21482331361190143</c:v>
                </c:pt>
                <c:pt idx="5">
                  <c:v>0.42005780626343586</c:v>
                </c:pt>
                <c:pt idx="6">
                  <c:v>0.26794781734401485</c:v>
                </c:pt>
                <c:pt idx="7">
                  <c:v>0.88840741141312274</c:v>
                </c:pt>
                <c:pt idx="8">
                  <c:v>1.0279894170377935</c:v>
                </c:pt>
                <c:pt idx="9">
                  <c:v>0.75004607195507966</c:v>
                </c:pt>
                <c:pt idx="10">
                  <c:v>0.65513784925206608</c:v>
                </c:pt>
                <c:pt idx="11">
                  <c:v>0.81357868094444152</c:v>
                </c:pt>
                <c:pt idx="12">
                  <c:v>1.1815775288802006</c:v>
                </c:pt>
                <c:pt idx="13">
                  <c:v>1.1064735529098937</c:v>
                </c:pt>
                <c:pt idx="14">
                  <c:v>1.2497983339628513</c:v>
                </c:pt>
                <c:pt idx="15">
                  <c:v>0.687863049787234</c:v>
                </c:pt>
                <c:pt idx="16">
                  <c:v>1.1071837533686057</c:v>
                </c:pt>
                <c:pt idx="17">
                  <c:v>1.0814979411098087</c:v>
                </c:pt>
                <c:pt idx="18">
                  <c:v>0.62704898510368556</c:v>
                </c:pt>
                <c:pt idx="19">
                  <c:v>0.6897950814678272</c:v>
                </c:pt>
                <c:pt idx="20">
                  <c:v>1.1590880268152803</c:v>
                </c:pt>
                <c:pt idx="21">
                  <c:v>1.086362847346924</c:v>
                </c:pt>
                <c:pt idx="22">
                  <c:v>0.88491728715565088</c:v>
                </c:pt>
                <c:pt idx="23">
                  <c:v>0.33340140183871464</c:v>
                </c:pt>
                <c:pt idx="24">
                  <c:v>0.30227081563465746</c:v>
                </c:pt>
                <c:pt idx="25">
                  <c:v>0.33781524890979447</c:v>
                </c:pt>
                <c:pt idx="26">
                  <c:v>0.73229109404109594</c:v>
                </c:pt>
                <c:pt idx="27">
                  <c:v>0.56299410018481288</c:v>
                </c:pt>
                <c:pt idx="28">
                  <c:v>0.53670494559260473</c:v>
                </c:pt>
                <c:pt idx="29">
                  <c:v>0.38570031117585823</c:v>
                </c:pt>
                <c:pt idx="30">
                  <c:v>0.31865148239112223</c:v>
                </c:pt>
                <c:pt idx="31">
                  <c:v>0.77399112704290185</c:v>
                </c:pt>
                <c:pt idx="32">
                  <c:v>0.67062291294613219</c:v>
                </c:pt>
                <c:pt idx="33">
                  <c:v>1.3309470351709629</c:v>
                </c:pt>
                <c:pt idx="34">
                  <c:v>1.0350838615808309</c:v>
                </c:pt>
                <c:pt idx="35">
                  <c:v>0.91188399252883556</c:v>
                </c:pt>
                <c:pt idx="36">
                  <c:v>1.1654427708327801</c:v>
                </c:pt>
                <c:pt idx="37">
                  <c:v>1.2432375488235294</c:v>
                </c:pt>
                <c:pt idx="38">
                  <c:v>0.68528640594731383</c:v>
                </c:pt>
                <c:pt idx="39">
                  <c:v>0.28988321332342282</c:v>
                </c:pt>
                <c:pt idx="40">
                  <c:v>0.65421830942024428</c:v>
                </c:pt>
                <c:pt idx="41">
                  <c:v>1.2715662111163804</c:v>
                </c:pt>
                <c:pt idx="42">
                  <c:v>0.58053533712585359</c:v>
                </c:pt>
                <c:pt idx="43">
                  <c:v>0.81704334285674496</c:v>
                </c:pt>
                <c:pt idx="44">
                  <c:v>0.68912881487678335</c:v>
                </c:pt>
                <c:pt idx="45">
                  <c:v>0.58281508838174256</c:v>
                </c:pt>
                <c:pt idx="46">
                  <c:v>0.2915496514478732</c:v>
                </c:pt>
                <c:pt idx="47">
                  <c:v>0.92752435206567141</c:v>
                </c:pt>
                <c:pt idx="48">
                  <c:v>0.18676880054812239</c:v>
                </c:pt>
                <c:pt idx="49">
                  <c:v>0.26203206565123033</c:v>
                </c:pt>
                <c:pt idx="50">
                  <c:v>0.2517834826134297</c:v>
                </c:pt>
                <c:pt idx="51">
                  <c:v>0.30060585235317117</c:v>
                </c:pt>
                <c:pt idx="52">
                  <c:v>1.6381237271514915</c:v>
                </c:pt>
                <c:pt idx="53">
                  <c:v>0.53507507865970316</c:v>
                </c:pt>
                <c:pt idx="54">
                  <c:v>0.59324696030413004</c:v>
                </c:pt>
                <c:pt idx="55">
                  <c:v>0.26852590369045887</c:v>
                </c:pt>
                <c:pt idx="56">
                  <c:v>1.258836529805766</c:v>
                </c:pt>
                <c:pt idx="57">
                  <c:v>0.53114842777339377</c:v>
                </c:pt>
                <c:pt idx="58">
                  <c:v>0.8295230029754499</c:v>
                </c:pt>
                <c:pt idx="59">
                  <c:v>2.1480740970547947</c:v>
                </c:pt>
                <c:pt idx="60">
                  <c:v>2.0561704679750306</c:v>
                </c:pt>
                <c:pt idx="61">
                  <c:v>2.2521561347270218</c:v>
                </c:pt>
                <c:pt idx="62">
                  <c:v>2.0302310238346939</c:v>
                </c:pt>
                <c:pt idx="63">
                  <c:v>1.6072453633601855</c:v>
                </c:pt>
                <c:pt idx="64">
                  <c:v>2.6478221692191148</c:v>
                </c:pt>
                <c:pt idx="65">
                  <c:v>3.2241265505465684</c:v>
                </c:pt>
                <c:pt idx="66">
                  <c:v>2.7824038192452583</c:v>
                </c:pt>
                <c:pt idx="67">
                  <c:v>2.3450409951453088</c:v>
                </c:pt>
                <c:pt idx="68">
                  <c:v>2.7993992728549477</c:v>
                </c:pt>
                <c:pt idx="69">
                  <c:v>2.6530184513147002</c:v>
                </c:pt>
                <c:pt idx="70">
                  <c:v>2.7969620823894554</c:v>
                </c:pt>
                <c:pt idx="71">
                  <c:v>3.3759026208717176</c:v>
                </c:pt>
                <c:pt idx="72">
                  <c:v>2.3038900094980859</c:v>
                </c:pt>
                <c:pt idx="73">
                  <c:v>1.1653504349754402</c:v>
                </c:pt>
                <c:pt idx="74">
                  <c:v>2.1853311843666465</c:v>
                </c:pt>
                <c:pt idx="75">
                  <c:v>2.5905669046253772</c:v>
                </c:pt>
                <c:pt idx="76">
                  <c:v>2.2039758821159499</c:v>
                </c:pt>
                <c:pt idx="77">
                  <c:v>1.9983373416575487</c:v>
                </c:pt>
                <c:pt idx="78">
                  <c:v>2.1313008540556586</c:v>
                </c:pt>
                <c:pt idx="79">
                  <c:v>3.2133108771703687</c:v>
                </c:pt>
                <c:pt idx="80">
                  <c:v>2.9435923454216488</c:v>
                </c:pt>
                <c:pt idx="81">
                  <c:v>1.8426414662521096</c:v>
                </c:pt>
                <c:pt idx="82">
                  <c:v>2.1149146452636245</c:v>
                </c:pt>
                <c:pt idx="83">
                  <c:v>2.281311116975278</c:v>
                </c:pt>
                <c:pt idx="84">
                  <c:v>2.2674530047815984</c:v>
                </c:pt>
                <c:pt idx="85">
                  <c:v>1.6549694935925401</c:v>
                </c:pt>
                <c:pt idx="86">
                  <c:v>1.5887736172918354</c:v>
                </c:pt>
                <c:pt idx="87">
                  <c:v>1.8877814157004489</c:v>
                </c:pt>
                <c:pt idx="88">
                  <c:v>4.0630291813128148</c:v>
                </c:pt>
                <c:pt idx="89">
                  <c:v>4.3042774481395503</c:v>
                </c:pt>
                <c:pt idx="90">
                  <c:v>3.1029576017477365</c:v>
                </c:pt>
                <c:pt idx="91">
                  <c:v>2.9322993662995427</c:v>
                </c:pt>
                <c:pt idx="92">
                  <c:v>3.5479507681019005</c:v>
                </c:pt>
                <c:pt idx="93">
                  <c:v>3.0474088775820096</c:v>
                </c:pt>
                <c:pt idx="94">
                  <c:v>3.0747009770007243</c:v>
                </c:pt>
                <c:pt idx="95">
                  <c:v>3.7161066900852848</c:v>
                </c:pt>
                <c:pt idx="96">
                  <c:v>2.4873669960880753</c:v>
                </c:pt>
                <c:pt idx="97">
                  <c:v>2.4376027617446798</c:v>
                </c:pt>
                <c:pt idx="98">
                  <c:v>2.4091992792183294</c:v>
                </c:pt>
                <c:pt idx="99">
                  <c:v>3.0113880700722979</c:v>
                </c:pt>
                <c:pt idx="100">
                  <c:v>3.2072023579429745</c:v>
                </c:pt>
                <c:pt idx="101">
                  <c:v>2.8463862150819672</c:v>
                </c:pt>
                <c:pt idx="102">
                  <c:v>4.0488186776137436</c:v>
                </c:pt>
                <c:pt idx="103">
                  <c:v>3.0049819674100333</c:v>
                </c:pt>
                <c:pt idx="104">
                  <c:v>2.4676461791101416</c:v>
                </c:pt>
                <c:pt idx="105">
                  <c:v>2.2783003881143005</c:v>
                </c:pt>
                <c:pt idx="106">
                  <c:v>2.986531625761117</c:v>
                </c:pt>
                <c:pt idx="107">
                  <c:v>2.8832979776813827</c:v>
                </c:pt>
                <c:pt idx="108">
                  <c:v>3.555593623976514</c:v>
                </c:pt>
                <c:pt idx="109">
                  <c:v>3.4921919734876083</c:v>
                </c:pt>
                <c:pt idx="110">
                  <c:v>3.7194361069231756</c:v>
                </c:pt>
                <c:pt idx="111">
                  <c:v>1.2082852232093511</c:v>
                </c:pt>
                <c:pt idx="112">
                  <c:v>1.689139200782831</c:v>
                </c:pt>
                <c:pt idx="113">
                  <c:v>0.92965177001657395</c:v>
                </c:pt>
                <c:pt idx="114">
                  <c:v>1.1423059615590416</c:v>
                </c:pt>
                <c:pt idx="115">
                  <c:v>0.85906764471450503</c:v>
                </c:pt>
                <c:pt idx="116">
                  <c:v>0.93273564810683118</c:v>
                </c:pt>
                <c:pt idx="117">
                  <c:v>0.58757323166043618</c:v>
                </c:pt>
                <c:pt idx="118">
                  <c:v>2.1668096089353734</c:v>
                </c:pt>
                <c:pt idx="119">
                  <c:v>0.55158403174679593</c:v>
                </c:pt>
                <c:pt idx="120">
                  <c:v>0.55163429271004716</c:v>
                </c:pt>
                <c:pt idx="121">
                  <c:v>0.75908278458439438</c:v>
                </c:pt>
                <c:pt idx="122">
                  <c:v>0.86996127952943969</c:v>
                </c:pt>
                <c:pt idx="123">
                  <c:v>2.869345290183039</c:v>
                </c:pt>
                <c:pt idx="124">
                  <c:v>0.94923333280816269</c:v>
                </c:pt>
                <c:pt idx="125">
                  <c:v>0.97827995364319575</c:v>
                </c:pt>
                <c:pt idx="126">
                  <c:v>0.45138668807008114</c:v>
                </c:pt>
                <c:pt idx="127">
                  <c:v>2.4167913957380178</c:v>
                </c:pt>
                <c:pt idx="128">
                  <c:v>1.0014342621582253</c:v>
                </c:pt>
                <c:pt idx="129">
                  <c:v>1.7703493372366408</c:v>
                </c:pt>
                <c:pt idx="130">
                  <c:v>4.3417216838652868</c:v>
                </c:pt>
                <c:pt idx="131">
                  <c:v>4.3437457607731336</c:v>
                </c:pt>
                <c:pt idx="132">
                  <c:v>4.7756409097346975</c:v>
                </c:pt>
                <c:pt idx="133">
                  <c:v>4.4814191674452584</c:v>
                </c:pt>
                <c:pt idx="134">
                  <c:v>5.7725574050888318</c:v>
                </c:pt>
                <c:pt idx="135">
                  <c:v>4.8352393423682862</c:v>
                </c:pt>
                <c:pt idx="136">
                  <c:v>6.2514507845299905</c:v>
                </c:pt>
                <c:pt idx="137">
                  <c:v>5.9268719619647658</c:v>
                </c:pt>
                <c:pt idx="138">
                  <c:v>5.8278424211347728</c:v>
                </c:pt>
                <c:pt idx="139">
                  <c:v>5.2772272948571484</c:v>
                </c:pt>
                <c:pt idx="140">
                  <c:v>4.1826624310941956</c:v>
                </c:pt>
                <c:pt idx="141">
                  <c:v>4.2878599633333323</c:v>
                </c:pt>
                <c:pt idx="142">
                  <c:v>5.9340161386464532</c:v>
                </c:pt>
                <c:pt idx="143">
                  <c:v>5.0004674726057612</c:v>
                </c:pt>
                <c:pt idx="144">
                  <c:v>5.2285897911351356</c:v>
                </c:pt>
                <c:pt idx="145">
                  <c:v>4.4044887354692976</c:v>
                </c:pt>
                <c:pt idx="146">
                  <c:v>4.0766519525623046</c:v>
                </c:pt>
                <c:pt idx="147">
                  <c:v>4.0226240824155113</c:v>
                </c:pt>
                <c:pt idx="148">
                  <c:v>3.6285353822933888</c:v>
                </c:pt>
                <c:pt idx="149">
                  <c:v>4.5507994196484125</c:v>
                </c:pt>
                <c:pt idx="150">
                  <c:v>6.173468097738934</c:v>
                </c:pt>
                <c:pt idx="151">
                  <c:v>4.6761223858782417</c:v>
                </c:pt>
                <c:pt idx="152">
                  <c:v>5.2080601514810025</c:v>
                </c:pt>
                <c:pt idx="153">
                  <c:v>4.3879873552638706</c:v>
                </c:pt>
                <c:pt idx="154">
                  <c:v>4.0360620191856462</c:v>
                </c:pt>
                <c:pt idx="155">
                  <c:v>4.6275599526552016</c:v>
                </c:pt>
                <c:pt idx="156">
                  <c:v>3.6829758545215854</c:v>
                </c:pt>
                <c:pt idx="157">
                  <c:v>4.542769150006686</c:v>
                </c:pt>
                <c:pt idx="158">
                  <c:v>3.5302085077040788</c:v>
                </c:pt>
                <c:pt idx="159">
                  <c:v>6.1580092723308528</c:v>
                </c:pt>
                <c:pt idx="160">
                  <c:v>6.356058455617652</c:v>
                </c:pt>
                <c:pt idx="161">
                  <c:v>4.6039294584221793</c:v>
                </c:pt>
                <c:pt idx="162">
                  <c:v>4.1728426579508744</c:v>
                </c:pt>
                <c:pt idx="163">
                  <c:v>4.6003909777805436</c:v>
                </c:pt>
                <c:pt idx="164">
                  <c:v>5.2012573394632575</c:v>
                </c:pt>
                <c:pt idx="165">
                  <c:v>4.759238172313899</c:v>
                </c:pt>
                <c:pt idx="166">
                  <c:v>5.4836181745714283</c:v>
                </c:pt>
                <c:pt idx="167">
                  <c:v>4.5001810086458427</c:v>
                </c:pt>
                <c:pt idx="168">
                  <c:v>5.0762337072025163</c:v>
                </c:pt>
                <c:pt idx="169">
                  <c:v>4.4061430836093356</c:v>
                </c:pt>
                <c:pt idx="170">
                  <c:v>5.5624816654139702</c:v>
                </c:pt>
                <c:pt idx="171">
                  <c:v>5.6815856564282203</c:v>
                </c:pt>
                <c:pt idx="172">
                  <c:v>6.3276308511660533</c:v>
                </c:pt>
                <c:pt idx="173">
                  <c:v>7.2771669073424974</c:v>
                </c:pt>
                <c:pt idx="174">
                  <c:v>7.9766162871163608</c:v>
                </c:pt>
                <c:pt idx="175">
                  <c:v>6.3799332853429025</c:v>
                </c:pt>
                <c:pt idx="176">
                  <c:v>7.2732752875831919</c:v>
                </c:pt>
                <c:pt idx="177">
                  <c:v>5.8726878390152217</c:v>
                </c:pt>
                <c:pt idx="178">
                  <c:v>6.5099169046448573</c:v>
                </c:pt>
                <c:pt idx="179">
                  <c:v>6.2401521247560794</c:v>
                </c:pt>
                <c:pt idx="180">
                  <c:v>5.4487032588215669</c:v>
                </c:pt>
                <c:pt idx="181">
                  <c:v>6.0416898648457744</c:v>
                </c:pt>
                <c:pt idx="182">
                  <c:v>1.8048315762724578</c:v>
                </c:pt>
                <c:pt idx="183">
                  <c:v>2.959390828527154</c:v>
                </c:pt>
                <c:pt idx="184">
                  <c:v>1.4034333085550419</c:v>
                </c:pt>
                <c:pt idx="185">
                  <c:v>1.4056084413413554</c:v>
                </c:pt>
                <c:pt idx="186">
                  <c:v>1.3710323496813028</c:v>
                </c:pt>
                <c:pt idx="187">
                  <c:v>1.1746597212311949</c:v>
                </c:pt>
                <c:pt idx="188">
                  <c:v>1.1989368701680101</c:v>
                </c:pt>
                <c:pt idx="189">
                  <c:v>4.0969245755117543</c:v>
                </c:pt>
                <c:pt idx="190">
                  <c:v>1.1253884173049062</c:v>
                </c:pt>
                <c:pt idx="191">
                  <c:v>0.92695031470945732</c:v>
                </c:pt>
                <c:pt idx="192">
                  <c:v>1.2650562967903753</c:v>
                </c:pt>
                <c:pt idx="193">
                  <c:v>1.1790007355351984</c:v>
                </c:pt>
                <c:pt idx="194">
                  <c:v>3.7448193395301588</c:v>
                </c:pt>
                <c:pt idx="195">
                  <c:v>1.3809906957016309</c:v>
                </c:pt>
                <c:pt idx="196">
                  <c:v>2.114006124953034</c:v>
                </c:pt>
                <c:pt idx="197">
                  <c:v>0.82862303991378827</c:v>
                </c:pt>
                <c:pt idx="198">
                  <c:v>4.4085913184435475</c:v>
                </c:pt>
                <c:pt idx="199">
                  <c:v>1.7648349205662985</c:v>
                </c:pt>
                <c:pt idx="200">
                  <c:v>3.1146859878164239</c:v>
                </c:pt>
                <c:pt idx="201">
                  <c:v>7.2687533573940835</c:v>
                </c:pt>
                <c:pt idx="202">
                  <c:v>6.6198156400842709</c:v>
                </c:pt>
                <c:pt idx="203">
                  <c:v>7.0806812857019761</c:v>
                </c:pt>
                <c:pt idx="204">
                  <c:v>6.8443492739163938</c:v>
                </c:pt>
                <c:pt idx="205">
                  <c:v>6.7280976055259734</c:v>
                </c:pt>
                <c:pt idx="206">
                  <c:v>7.2680519730108903</c:v>
                </c:pt>
                <c:pt idx="207">
                  <c:v>8.5223536927451793</c:v>
                </c:pt>
                <c:pt idx="208">
                  <c:v>7.9462370343089299</c:v>
                </c:pt>
                <c:pt idx="209">
                  <c:v>7.8201388081659822</c:v>
                </c:pt>
                <c:pt idx="210">
                  <c:v>7.4578735887918572</c:v>
                </c:pt>
                <c:pt idx="211">
                  <c:v>7.2021971608012452</c:v>
                </c:pt>
                <c:pt idx="212">
                  <c:v>5.9068277135873872</c:v>
                </c:pt>
                <c:pt idx="213">
                  <c:v>5.2439959897813289</c:v>
                </c:pt>
                <c:pt idx="214">
                  <c:v>6.0072612289973222</c:v>
                </c:pt>
                <c:pt idx="215">
                  <c:v>5.480040078899993</c:v>
                </c:pt>
                <c:pt idx="216">
                  <c:v>5.3612654289347965</c:v>
                </c:pt>
                <c:pt idx="217">
                  <c:v>5.1452284283673535</c:v>
                </c:pt>
                <c:pt idx="218">
                  <c:v>4.5998631305832864</c:v>
                </c:pt>
                <c:pt idx="219">
                  <c:v>4.0105871503119728</c:v>
                </c:pt>
                <c:pt idx="220">
                  <c:v>4.6474265785872575</c:v>
                </c:pt>
                <c:pt idx="221">
                  <c:v>5.6270295180719838</c:v>
                </c:pt>
                <c:pt idx="222">
                  <c:v>5.3464643943012087</c:v>
                </c:pt>
                <c:pt idx="223">
                  <c:v>5.056965678321415</c:v>
                </c:pt>
                <c:pt idx="224">
                  <c:v>4.4158359526506468</c:v>
                </c:pt>
                <c:pt idx="225">
                  <c:v>4.6201121795766698</c:v>
                </c:pt>
                <c:pt idx="226">
                  <c:v>5.0727908081409367</c:v>
                </c:pt>
                <c:pt idx="227">
                  <c:v>4.2174448922582561</c:v>
                </c:pt>
                <c:pt idx="228">
                  <c:v>4.8454365045915333</c:v>
                </c:pt>
                <c:pt idx="229">
                  <c:v>3.690791019253056</c:v>
                </c:pt>
                <c:pt idx="230">
                  <c:v>6.9822894488665739</c:v>
                </c:pt>
                <c:pt idx="231">
                  <c:v>6.0408365262100521</c:v>
                </c:pt>
                <c:pt idx="232">
                  <c:v>4.878200782789178</c:v>
                </c:pt>
                <c:pt idx="233">
                  <c:v>4.1752788133333327</c:v>
                </c:pt>
                <c:pt idx="234">
                  <c:v>5.0566395602707868</c:v>
                </c:pt>
                <c:pt idx="235">
                  <c:v>5.6174255005631606</c:v>
                </c:pt>
                <c:pt idx="236">
                  <c:v>4.4698870351390685</c:v>
                </c:pt>
                <c:pt idx="237">
                  <c:v>4.9011291508031647</c:v>
                </c:pt>
                <c:pt idx="238">
                  <c:v>4.4215292852990373</c:v>
                </c:pt>
                <c:pt idx="239">
                  <c:v>4.138845467923761</c:v>
                </c:pt>
                <c:pt idx="240">
                  <c:v>3.7267801760392576</c:v>
                </c:pt>
                <c:pt idx="241">
                  <c:v>4.4674175583371252</c:v>
                </c:pt>
                <c:pt idx="242">
                  <c:v>4.8156385659090892</c:v>
                </c:pt>
                <c:pt idx="243">
                  <c:v>4.9891219963343101</c:v>
                </c:pt>
                <c:pt idx="244">
                  <c:v>5.1103311807893022</c:v>
                </c:pt>
                <c:pt idx="245">
                  <c:v>5.0439752366556663</c:v>
                </c:pt>
                <c:pt idx="246">
                  <c:v>4.9729786369318827</c:v>
                </c:pt>
                <c:pt idx="247">
                  <c:v>5.4827048205778306</c:v>
                </c:pt>
                <c:pt idx="248">
                  <c:v>5.0979506530119201</c:v>
                </c:pt>
                <c:pt idx="249">
                  <c:v>4.4809889885394751</c:v>
                </c:pt>
                <c:pt idx="250">
                  <c:v>4.7252707324352725</c:v>
                </c:pt>
                <c:pt idx="251">
                  <c:v>3.9478963846092054</c:v>
                </c:pt>
                <c:pt idx="252">
                  <c:v>4.2584003990590071</c:v>
                </c:pt>
                <c:pt idx="253">
                  <c:v>1.4832502008212476</c:v>
                </c:pt>
                <c:pt idx="254">
                  <c:v>2.5358880018801258</c:v>
                </c:pt>
                <c:pt idx="255">
                  <c:v>1.0008068917850867</c:v>
                </c:pt>
                <c:pt idx="256">
                  <c:v>1.6070202668344618</c:v>
                </c:pt>
                <c:pt idx="257">
                  <c:v>1.4803165793635351</c:v>
                </c:pt>
                <c:pt idx="258">
                  <c:v>1.4903673107800335</c:v>
                </c:pt>
                <c:pt idx="259">
                  <c:v>1.0605418158706259</c:v>
                </c:pt>
                <c:pt idx="260">
                  <c:v>2.9771037161493505</c:v>
                </c:pt>
                <c:pt idx="261">
                  <c:v>0.78723593104772349</c:v>
                </c:pt>
                <c:pt idx="262">
                  <c:v>0.77103673766607816</c:v>
                </c:pt>
                <c:pt idx="263">
                  <c:v>0.94739909667066291</c:v>
                </c:pt>
                <c:pt idx="264">
                  <c:v>0.98840950437142128</c:v>
                </c:pt>
                <c:pt idx="265">
                  <c:v>3.1701021108544869</c:v>
                </c:pt>
                <c:pt idx="266">
                  <c:v>1.2776602288536165</c:v>
                </c:pt>
                <c:pt idx="267">
                  <c:v>1.4235952089677524</c:v>
                </c:pt>
                <c:pt idx="268">
                  <c:v>0.57479998371142949</c:v>
                </c:pt>
                <c:pt idx="269">
                  <c:v>2.6960501305212503</c:v>
                </c:pt>
                <c:pt idx="270">
                  <c:v>1.0983455260519623</c:v>
                </c:pt>
                <c:pt idx="271">
                  <c:v>2.3332656282071045</c:v>
                </c:pt>
                <c:pt idx="272">
                  <c:v>4.9718264725815446</c:v>
                </c:pt>
                <c:pt idx="273">
                  <c:v>4.3433535574606843</c:v>
                </c:pt>
                <c:pt idx="274">
                  <c:v>4.8368356448509218</c:v>
                </c:pt>
                <c:pt idx="275">
                  <c:v>4.2782793818866942</c:v>
                </c:pt>
                <c:pt idx="276">
                  <c:v>4.4407919071008379</c:v>
                </c:pt>
                <c:pt idx="277">
                  <c:v>4.1769450195877678</c:v>
                </c:pt>
                <c:pt idx="278">
                  <c:v>4.6931680600821926</c:v>
                </c:pt>
                <c:pt idx="279">
                  <c:v>4.5991591925508866</c:v>
                </c:pt>
                <c:pt idx="280">
                  <c:v>3.8387991325579165</c:v>
                </c:pt>
                <c:pt idx="281">
                  <c:v>4.5471089026719014</c:v>
                </c:pt>
                <c:pt idx="282">
                  <c:v>4.1195932643073467</c:v>
                </c:pt>
                <c:pt idx="283">
                  <c:v>4.2866822968697793</c:v>
                </c:pt>
                <c:pt idx="284">
                  <c:v>4.4511699080320399</c:v>
                </c:pt>
                <c:pt idx="285">
                  <c:v>4.2856485352945075</c:v>
                </c:pt>
                <c:pt idx="286">
                  <c:v>4.2077994577703457</c:v>
                </c:pt>
                <c:pt idx="287">
                  <c:v>4.5077133787927561</c:v>
                </c:pt>
                <c:pt idx="288">
                  <c:v>4.1836743462065513</c:v>
                </c:pt>
                <c:pt idx="289">
                  <c:v>5.9312743453981902</c:v>
                </c:pt>
                <c:pt idx="290">
                  <c:v>4.2415890367397822</c:v>
                </c:pt>
                <c:pt idx="291">
                  <c:v>4.6194754744247915</c:v>
                </c:pt>
                <c:pt idx="292">
                  <c:v>4.915752192146754</c:v>
                </c:pt>
                <c:pt idx="293">
                  <c:v>3.6667498713568265</c:v>
                </c:pt>
                <c:pt idx="294">
                  <c:v>4.4189293127596336</c:v>
                </c:pt>
                <c:pt idx="295">
                  <c:v>3.6951124214464923</c:v>
                </c:pt>
                <c:pt idx="296">
                  <c:v>3.4037622656111397</c:v>
                </c:pt>
                <c:pt idx="297">
                  <c:v>3.2971569509236733</c:v>
                </c:pt>
                <c:pt idx="298">
                  <c:v>2.5538377360942754</c:v>
                </c:pt>
                <c:pt idx="299">
                  <c:v>3.1226815813819586</c:v>
                </c:pt>
                <c:pt idx="300">
                  <c:v>2.3047459157020498</c:v>
                </c:pt>
                <c:pt idx="301">
                  <c:v>2.959313030421487</c:v>
                </c:pt>
                <c:pt idx="302">
                  <c:v>2.6963854773595193</c:v>
                </c:pt>
                <c:pt idx="303">
                  <c:v>2.2952220821482991</c:v>
                </c:pt>
                <c:pt idx="304">
                  <c:v>1.7786870010144431</c:v>
                </c:pt>
                <c:pt idx="305">
                  <c:v>1.7627268927596347</c:v>
                </c:pt>
                <c:pt idx="306">
                  <c:v>2.5318196788914293</c:v>
                </c:pt>
                <c:pt idx="307">
                  <c:v>1.643266432632382</c:v>
                </c:pt>
                <c:pt idx="308">
                  <c:v>2.1165498390048452</c:v>
                </c:pt>
                <c:pt idx="309">
                  <c:v>2.5955133872223395</c:v>
                </c:pt>
                <c:pt idx="310">
                  <c:v>2.5764058678380541</c:v>
                </c:pt>
                <c:pt idx="311">
                  <c:v>2.2435265288007309</c:v>
                </c:pt>
                <c:pt idx="312">
                  <c:v>2.9469844291141225</c:v>
                </c:pt>
                <c:pt idx="313">
                  <c:v>3.3062130450664147</c:v>
                </c:pt>
                <c:pt idx="314">
                  <c:v>2.9918563795052342</c:v>
                </c:pt>
                <c:pt idx="315">
                  <c:v>2.954184243771691</c:v>
                </c:pt>
                <c:pt idx="316">
                  <c:v>2.2062894219040237</c:v>
                </c:pt>
                <c:pt idx="317">
                  <c:v>2.5067534189222882</c:v>
                </c:pt>
                <c:pt idx="318">
                  <c:v>2.6886866101540097</c:v>
                </c:pt>
                <c:pt idx="319">
                  <c:v>1.713923399134208</c:v>
                </c:pt>
                <c:pt idx="320">
                  <c:v>2.4296993109153351</c:v>
                </c:pt>
                <c:pt idx="321">
                  <c:v>2.6472821829135622</c:v>
                </c:pt>
                <c:pt idx="322">
                  <c:v>2.4224286125222756</c:v>
                </c:pt>
                <c:pt idx="323">
                  <c:v>2.5272984834876886</c:v>
                </c:pt>
                <c:pt idx="324">
                  <c:v>0.94439135626062565</c:v>
                </c:pt>
                <c:pt idx="325">
                  <c:v>1.4571117452020621</c:v>
                </c:pt>
                <c:pt idx="326">
                  <c:v>1.0007357944460693</c:v>
                </c:pt>
                <c:pt idx="327">
                  <c:v>0.93260870757512448</c:v>
                </c:pt>
                <c:pt idx="328">
                  <c:v>0.54619179812020091</c:v>
                </c:pt>
                <c:pt idx="329">
                  <c:v>0.79037260035045864</c:v>
                </c:pt>
                <c:pt idx="330">
                  <c:v>0.52366012641244686</c:v>
                </c:pt>
                <c:pt idx="331">
                  <c:v>1.5219771028121878</c:v>
                </c:pt>
                <c:pt idx="332">
                  <c:v>0.6118982429438381</c:v>
                </c:pt>
                <c:pt idx="333">
                  <c:v>0.51068962361830306</c:v>
                </c:pt>
                <c:pt idx="334">
                  <c:v>0.78507527236906549</c:v>
                </c:pt>
                <c:pt idx="335">
                  <c:v>0.7203225534599661</c:v>
                </c:pt>
                <c:pt idx="336">
                  <c:v>1.9042560220016242</c:v>
                </c:pt>
                <c:pt idx="337">
                  <c:v>0.58000046619446877</c:v>
                </c:pt>
                <c:pt idx="338">
                  <c:v>0.64117369316219119</c:v>
                </c:pt>
                <c:pt idx="339">
                  <c:v>0.2653879071926285</c:v>
                </c:pt>
                <c:pt idx="340">
                  <c:v>0.93795225632308354</c:v>
                </c:pt>
                <c:pt idx="341">
                  <c:v>0.66306211567841677</c:v>
                </c:pt>
                <c:pt idx="342">
                  <c:v>1.1240696287547858</c:v>
                </c:pt>
                <c:pt idx="343">
                  <c:v>1.4551839584040096</c:v>
                </c:pt>
                <c:pt idx="344">
                  <c:v>1.4053548555077806</c:v>
                </c:pt>
                <c:pt idx="345">
                  <c:v>1.3963753444151219</c:v>
                </c:pt>
                <c:pt idx="346">
                  <c:v>1.3553987441821811</c:v>
                </c:pt>
                <c:pt idx="347">
                  <c:v>2.4066132136833507</c:v>
                </c:pt>
                <c:pt idx="348">
                  <c:v>1.5669081484870908</c:v>
                </c:pt>
                <c:pt idx="349">
                  <c:v>1.3900000945799631</c:v>
                </c:pt>
                <c:pt idx="350">
                  <c:v>1.4497235809542579</c:v>
                </c:pt>
                <c:pt idx="351">
                  <c:v>2.2642370502421265</c:v>
                </c:pt>
                <c:pt idx="352">
                  <c:v>3.476186619928376</c:v>
                </c:pt>
                <c:pt idx="353">
                  <c:v>2.3733336714973001</c:v>
                </c:pt>
                <c:pt idx="354">
                  <c:v>1.7763917254444619</c:v>
                </c:pt>
                <c:pt idx="355">
                  <c:v>2.8685237963667038</c:v>
                </c:pt>
                <c:pt idx="356">
                  <c:v>3.5646631920432661</c:v>
                </c:pt>
                <c:pt idx="357">
                  <c:v>2.5606100395055291</c:v>
                </c:pt>
                <c:pt idx="358">
                  <c:v>3.0353914020658395</c:v>
                </c:pt>
                <c:pt idx="359">
                  <c:v>2.294130659134852</c:v>
                </c:pt>
                <c:pt idx="360">
                  <c:v>2.8342188615420492</c:v>
                </c:pt>
                <c:pt idx="361">
                  <c:v>1.7978218555965415</c:v>
                </c:pt>
                <c:pt idx="362">
                  <c:v>1.9747110352966102</c:v>
                </c:pt>
                <c:pt idx="363">
                  <c:v>2.8301751654390483</c:v>
                </c:pt>
                <c:pt idx="364">
                  <c:v>2.5568041653720086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80064"/>
        <c:axId val="200279552"/>
      </c:scatterChart>
      <c:valAx>
        <c:axId val="19988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0279552"/>
        <c:crosses val="autoZero"/>
        <c:crossBetween val="midCat"/>
      </c:valAx>
      <c:valAx>
        <c:axId val="20027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98800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'2010'!$R$5:$R$369</c:f>
              <c:numCache>
                <c:formatCode>0.0</c:formatCode>
                <c:ptCount val="365"/>
                <c:pt idx="0">
                  <c:v>1.066111872921</c:v>
                </c:pt>
                <c:pt idx="1">
                  <c:v>1.3535308865486246</c:v>
                </c:pt>
                <c:pt idx="2">
                  <c:v>1.3719300352323749</c:v>
                </c:pt>
                <c:pt idx="3">
                  <c:v>1.2724880697787497</c:v>
                </c:pt>
                <c:pt idx="4">
                  <c:v>0.34165322096399997</c:v>
                </c:pt>
                <c:pt idx="5">
                  <c:v>1.294371821997</c:v>
                </c:pt>
                <c:pt idx="6">
                  <c:v>0.81738632422799995</c:v>
                </c:pt>
                <c:pt idx="7">
                  <c:v>0.73174832467874995</c:v>
                </c:pt>
                <c:pt idx="8">
                  <c:v>1.3683809702159997</c:v>
                </c:pt>
                <c:pt idx="9">
                  <c:v>0.62221169116349995</c:v>
                </c:pt>
                <c:pt idx="10">
                  <c:v>0.20829162374774998</c:v>
                </c:pt>
                <c:pt idx="11">
                  <c:v>0.82220435955900018</c:v>
                </c:pt>
                <c:pt idx="12">
                  <c:v>0.141271941920625</c:v>
                </c:pt>
                <c:pt idx="13">
                  <c:v>1.0201305770212501</c:v>
                </c:pt>
                <c:pt idx="14">
                  <c:v>1.4824741096214999</c:v>
                </c:pt>
                <c:pt idx="15">
                  <c:v>1.7646975278099997</c:v>
                </c:pt>
                <c:pt idx="16">
                  <c:v>1.7685467991562493</c:v>
                </c:pt>
                <c:pt idx="17">
                  <c:v>0.35693243392499996</c:v>
                </c:pt>
                <c:pt idx="18">
                  <c:v>0.74686914656999981</c:v>
                </c:pt>
                <c:pt idx="19">
                  <c:v>0.29472894567225</c:v>
                </c:pt>
                <c:pt idx="20">
                  <c:v>1.5809270517675</c:v>
                </c:pt>
                <c:pt idx="21">
                  <c:v>0.73063406192062486</c:v>
                </c:pt>
                <c:pt idx="22">
                  <c:v>0.71141533153874992</c:v>
                </c:pt>
                <c:pt idx="23">
                  <c:v>0.37225953255824995</c:v>
                </c:pt>
                <c:pt idx="24">
                  <c:v>0.44648600805899985</c:v>
                </c:pt>
                <c:pt idx="25">
                  <c:v>0.96042451075200008</c:v>
                </c:pt>
                <c:pt idx="26">
                  <c:v>1.0922906015887499</c:v>
                </c:pt>
                <c:pt idx="27">
                  <c:v>0.73261763380574985</c:v>
                </c:pt>
                <c:pt idx="28">
                  <c:v>1.3871521537379998</c:v>
                </c:pt>
                <c:pt idx="29">
                  <c:v>1.5444952639683753</c:v>
                </c:pt>
                <c:pt idx="30">
                  <c:v>1.4705837288504999</c:v>
                </c:pt>
                <c:pt idx="31">
                  <c:v>1.7856567182024996</c:v>
                </c:pt>
                <c:pt idx="32">
                  <c:v>0.46403426518199986</c:v>
                </c:pt>
                <c:pt idx="33">
                  <c:v>0.32414916599999993</c:v>
                </c:pt>
                <c:pt idx="34">
                  <c:v>1.4913808446599996</c:v>
                </c:pt>
                <c:pt idx="35">
                  <c:v>0.49535886186</c:v>
                </c:pt>
                <c:pt idx="36">
                  <c:v>0.31093272045899994</c:v>
                </c:pt>
                <c:pt idx="37">
                  <c:v>0.56401954883999994</c:v>
                </c:pt>
                <c:pt idx="38">
                  <c:v>0.4099529236454999</c:v>
                </c:pt>
                <c:pt idx="39">
                  <c:v>0.74054087080649988</c:v>
                </c:pt>
                <c:pt idx="40">
                  <c:v>0.74745850868999986</c:v>
                </c:pt>
                <c:pt idx="41">
                  <c:v>1.3840801036874999</c:v>
                </c:pt>
                <c:pt idx="42">
                  <c:v>1.0142111712285</c:v>
                </c:pt>
                <c:pt idx="43">
                  <c:v>0.33536178033300001</c:v>
                </c:pt>
                <c:pt idx="44">
                  <c:v>1.5048625031549998</c:v>
                </c:pt>
                <c:pt idx="45">
                  <c:v>1.8529987074389997</c:v>
                </c:pt>
                <c:pt idx="46">
                  <c:v>2.6371118564797493</c:v>
                </c:pt>
                <c:pt idx="47">
                  <c:v>2.1423128886337501</c:v>
                </c:pt>
                <c:pt idx="48">
                  <c:v>0.82682348517450011</c:v>
                </c:pt>
                <c:pt idx="49">
                  <c:v>1.9806103404719997</c:v>
                </c:pt>
                <c:pt idx="50">
                  <c:v>1.6790926798800001</c:v>
                </c:pt>
                <c:pt idx="51">
                  <c:v>1.454206828941</c:v>
                </c:pt>
                <c:pt idx="52">
                  <c:v>2.4599606537474998</c:v>
                </c:pt>
                <c:pt idx="53">
                  <c:v>2.4395981925014998</c:v>
                </c:pt>
                <c:pt idx="54">
                  <c:v>2.3368576409324997</c:v>
                </c:pt>
                <c:pt idx="55">
                  <c:v>2.1517905682259997</c:v>
                </c:pt>
                <c:pt idx="56">
                  <c:v>1.9690072737344997</c:v>
                </c:pt>
                <c:pt idx="57">
                  <c:v>2.11152608489025</c:v>
                </c:pt>
                <c:pt idx="58">
                  <c:v>1.6721824090229995</c:v>
                </c:pt>
                <c:pt idx="59">
                  <c:v>2.3525273062979997</c:v>
                </c:pt>
                <c:pt idx="60">
                  <c:v>2.2826179083262494</c:v>
                </c:pt>
                <c:pt idx="61">
                  <c:v>1.9794095151524995</c:v>
                </c:pt>
                <c:pt idx="62">
                  <c:v>1.6390086886935</c:v>
                </c:pt>
                <c:pt idx="63">
                  <c:v>2.0791222188299994</c:v>
                </c:pt>
                <c:pt idx="64">
                  <c:v>2.4425450031014995</c:v>
                </c:pt>
                <c:pt idx="65">
                  <c:v>2.5289528569199997</c:v>
                </c:pt>
                <c:pt idx="66">
                  <c:v>0.36102113363250005</c:v>
                </c:pt>
                <c:pt idx="67">
                  <c:v>1.3644985472504998</c:v>
                </c:pt>
                <c:pt idx="68">
                  <c:v>2.1158431624192491</c:v>
                </c:pt>
                <c:pt idx="69">
                  <c:v>2.7328746061154994</c:v>
                </c:pt>
                <c:pt idx="70">
                  <c:v>2.9762197697879995</c:v>
                </c:pt>
                <c:pt idx="71">
                  <c:v>2.9488365322874994</c:v>
                </c:pt>
                <c:pt idx="72">
                  <c:v>2.3463426875512501</c:v>
                </c:pt>
                <c:pt idx="73">
                  <c:v>2.1898633611780003</c:v>
                </c:pt>
                <c:pt idx="74">
                  <c:v>2.3027556752639997</c:v>
                </c:pt>
                <c:pt idx="75">
                  <c:v>2.7121523884087493</c:v>
                </c:pt>
                <c:pt idx="76">
                  <c:v>1.3024313489880002</c:v>
                </c:pt>
                <c:pt idx="77">
                  <c:v>0.55270379613600007</c:v>
                </c:pt>
                <c:pt idx="78">
                  <c:v>2.7624212937314998</c:v>
                </c:pt>
                <c:pt idx="79">
                  <c:v>1.8954327800790001</c:v>
                </c:pt>
                <c:pt idx="80">
                  <c:v>3.2322828768749989</c:v>
                </c:pt>
                <c:pt idx="81">
                  <c:v>3.3361432164719993</c:v>
                </c:pt>
                <c:pt idx="82">
                  <c:v>2.8582221063375002</c:v>
                </c:pt>
                <c:pt idx="83">
                  <c:v>2.9952487992374999</c:v>
                </c:pt>
                <c:pt idx="84">
                  <c:v>2.5134231650580001</c:v>
                </c:pt>
                <c:pt idx="85">
                  <c:v>2.9226467530799991</c:v>
                </c:pt>
                <c:pt idx="86">
                  <c:v>3.3717075369007499</c:v>
                </c:pt>
                <c:pt idx="87">
                  <c:v>3.0215048816834993</c:v>
                </c:pt>
                <c:pt idx="88">
                  <c:v>2.9815534969739996</c:v>
                </c:pt>
                <c:pt idx="89">
                  <c:v>2.5267169643772496</c:v>
                </c:pt>
                <c:pt idx="90">
                  <c:v>1.7214788668477496</c:v>
                </c:pt>
                <c:pt idx="91">
                  <c:v>0.73020861614025012</c:v>
                </c:pt>
                <c:pt idx="92">
                  <c:v>2.4862535713260003</c:v>
                </c:pt>
                <c:pt idx="93">
                  <c:v>2.9808167943239994</c:v>
                </c:pt>
                <c:pt idx="94">
                  <c:v>2.0085903071189999</c:v>
                </c:pt>
                <c:pt idx="95">
                  <c:v>3.8883313207529984</c:v>
                </c:pt>
                <c:pt idx="96">
                  <c:v>2.9186685587700003</c:v>
                </c:pt>
                <c:pt idx="97">
                  <c:v>3.111994068182999</c:v>
                </c:pt>
                <c:pt idx="98">
                  <c:v>2.5772952848129997</c:v>
                </c:pt>
                <c:pt idx="99">
                  <c:v>3.1493301584849993</c:v>
                </c:pt>
                <c:pt idx="100">
                  <c:v>3.4108153970760005</c:v>
                </c:pt>
                <c:pt idx="101">
                  <c:v>3.5427477911512497</c:v>
                </c:pt>
                <c:pt idx="102">
                  <c:v>2.5514812239570004</c:v>
                </c:pt>
                <c:pt idx="103">
                  <c:v>2.6205802490137491</c:v>
                </c:pt>
                <c:pt idx="104">
                  <c:v>1.6289416469812499</c:v>
                </c:pt>
                <c:pt idx="105">
                  <c:v>3.5563473220702502</c:v>
                </c:pt>
                <c:pt idx="106">
                  <c:v>3.7560563599454992</c:v>
                </c:pt>
                <c:pt idx="107">
                  <c:v>3.6922358093760002</c:v>
                </c:pt>
                <c:pt idx="108">
                  <c:v>4.4892817734374999</c:v>
                </c:pt>
                <c:pt idx="109">
                  <c:v>3.8439247267676242</c:v>
                </c:pt>
                <c:pt idx="110">
                  <c:v>4.0530911849122502</c:v>
                </c:pt>
                <c:pt idx="111">
                  <c:v>4.0552386731369987</c:v>
                </c:pt>
                <c:pt idx="112">
                  <c:v>3.8562479203455005</c:v>
                </c:pt>
                <c:pt idx="113">
                  <c:v>3.3353623116629998</c:v>
                </c:pt>
                <c:pt idx="114">
                  <c:v>1.5121116572309998</c:v>
                </c:pt>
                <c:pt idx="115">
                  <c:v>5.2823348091359987</c:v>
                </c:pt>
                <c:pt idx="116">
                  <c:v>5.0442509302222502</c:v>
                </c:pt>
                <c:pt idx="117">
                  <c:v>3.2409465000389992</c:v>
                </c:pt>
                <c:pt idx="118">
                  <c:v>3.4140090030637489</c:v>
                </c:pt>
                <c:pt idx="119">
                  <c:v>4.1479637521792503</c:v>
                </c:pt>
                <c:pt idx="120">
                  <c:v>4.0573161746100004</c:v>
                </c:pt>
                <c:pt idx="121">
                  <c:v>3.3315609259890002</c:v>
                </c:pt>
                <c:pt idx="122">
                  <c:v>4.2231626751780009</c:v>
                </c:pt>
                <c:pt idx="123">
                  <c:v>4.96241799986025</c:v>
                </c:pt>
                <c:pt idx="124">
                  <c:v>5.1263011878659999</c:v>
                </c:pt>
                <c:pt idx="125">
                  <c:v>4.5628783681724991</c:v>
                </c:pt>
                <c:pt idx="126">
                  <c:v>4.0983210441090003</c:v>
                </c:pt>
                <c:pt idx="127">
                  <c:v>4.9621122682604986</c:v>
                </c:pt>
                <c:pt idx="128">
                  <c:v>5.3002256329912498</c:v>
                </c:pt>
                <c:pt idx="129">
                  <c:v>5.8622339835967487</c:v>
                </c:pt>
                <c:pt idx="130">
                  <c:v>5.8800658712399985</c:v>
                </c:pt>
                <c:pt idx="131">
                  <c:v>5.7787545228119992</c:v>
                </c:pt>
                <c:pt idx="132">
                  <c:v>5.9141162677229993</c:v>
                </c:pt>
                <c:pt idx="133">
                  <c:v>5.9465974875615002</c:v>
                </c:pt>
                <c:pt idx="134">
                  <c:v>5.6225146248</c:v>
                </c:pt>
                <c:pt idx="135">
                  <c:v>5.991052581137998</c:v>
                </c:pt>
                <c:pt idx="136">
                  <c:v>4.6958900316299994</c:v>
                </c:pt>
                <c:pt idx="137">
                  <c:v>4.6165655737912497</c:v>
                </c:pt>
                <c:pt idx="138">
                  <c:v>4.5722713269599993</c:v>
                </c:pt>
                <c:pt idx="139">
                  <c:v>4.7473708128119991</c:v>
                </c:pt>
                <c:pt idx="140">
                  <c:v>5.0205401554320002</c:v>
                </c:pt>
                <c:pt idx="141">
                  <c:v>4.9717557059489978</c:v>
                </c:pt>
                <c:pt idx="142">
                  <c:v>4.3680131502210005</c:v>
                </c:pt>
                <c:pt idx="143">
                  <c:v>4.7856204144000003</c:v>
                </c:pt>
                <c:pt idx="144">
                  <c:v>5.0699876372999988</c:v>
                </c:pt>
                <c:pt idx="145">
                  <c:v>5.2156042830989993</c:v>
                </c:pt>
                <c:pt idx="146">
                  <c:v>5.8847439330675</c:v>
                </c:pt>
                <c:pt idx="147">
                  <c:v>4.7618985890700003</c:v>
                </c:pt>
                <c:pt idx="148">
                  <c:v>5.3778409406819989</c:v>
                </c:pt>
                <c:pt idx="149">
                  <c:v>5.3315723307487488</c:v>
                </c:pt>
                <c:pt idx="150">
                  <c:v>6.1843866854152516</c:v>
                </c:pt>
                <c:pt idx="151">
                  <c:v>5.2181385402149987</c:v>
                </c:pt>
                <c:pt idx="152">
                  <c:v>5.584747563447749</c:v>
                </c:pt>
                <c:pt idx="153">
                  <c:v>4.7212510203562488</c:v>
                </c:pt>
                <c:pt idx="154">
                  <c:v>5.6532130242254999</c:v>
                </c:pt>
                <c:pt idx="155">
                  <c:v>5.7893925090779996</c:v>
                </c:pt>
                <c:pt idx="156">
                  <c:v>5.4395176865399986</c:v>
                </c:pt>
                <c:pt idx="157">
                  <c:v>5.9112431273879995</c:v>
                </c:pt>
                <c:pt idx="158">
                  <c:v>5.4882874019699992</c:v>
                </c:pt>
                <c:pt idx="159">
                  <c:v>5.8025647524600004</c:v>
                </c:pt>
                <c:pt idx="160">
                  <c:v>5.7281909364292503</c:v>
                </c:pt>
                <c:pt idx="161">
                  <c:v>5.9095634453459995</c:v>
                </c:pt>
                <c:pt idx="162">
                  <c:v>6.6378713686492494</c:v>
                </c:pt>
                <c:pt idx="163">
                  <c:v>7.0689529242967497</c:v>
                </c:pt>
                <c:pt idx="164">
                  <c:v>6.1597771333919979</c:v>
                </c:pt>
                <c:pt idx="165">
                  <c:v>6.0969327138337492</c:v>
                </c:pt>
                <c:pt idx="166">
                  <c:v>6.4880813023379984</c:v>
                </c:pt>
                <c:pt idx="167">
                  <c:v>6.3431203218974987</c:v>
                </c:pt>
                <c:pt idx="168">
                  <c:v>6.4622451404024988</c:v>
                </c:pt>
                <c:pt idx="169">
                  <c:v>6.3363426575174984</c:v>
                </c:pt>
                <c:pt idx="170">
                  <c:v>6.167122058812498</c:v>
                </c:pt>
                <c:pt idx="171">
                  <c:v>6.0529847172480009</c:v>
                </c:pt>
                <c:pt idx="172">
                  <c:v>6.11345327076</c:v>
                </c:pt>
                <c:pt idx="173">
                  <c:v>5.2937610672375</c:v>
                </c:pt>
                <c:pt idx="174">
                  <c:v>5.0925859910887494</c:v>
                </c:pt>
                <c:pt idx="175">
                  <c:v>5.4831304834200001</c:v>
                </c:pt>
                <c:pt idx="176">
                  <c:v>5.3246510093519976</c:v>
                </c:pt>
                <c:pt idx="177">
                  <c:v>5.5046495678265002</c:v>
                </c:pt>
                <c:pt idx="178">
                  <c:v>5.5247173480124987</c:v>
                </c:pt>
                <c:pt idx="179">
                  <c:v>4.9596295803299988</c:v>
                </c:pt>
                <c:pt idx="180">
                  <c:v>5.4977982331814985</c:v>
                </c:pt>
                <c:pt idx="181">
                  <c:v>5.7090108829364992</c:v>
                </c:pt>
                <c:pt idx="182">
                  <c:v>5.5459933205444987</c:v>
                </c:pt>
                <c:pt idx="183">
                  <c:v>5.0438531107912494</c:v>
                </c:pt>
                <c:pt idx="184">
                  <c:v>6.0652876515029979</c:v>
                </c:pt>
                <c:pt idx="185">
                  <c:v>6.4566977694479997</c:v>
                </c:pt>
                <c:pt idx="186">
                  <c:v>6.2294250019230004</c:v>
                </c:pt>
                <c:pt idx="187">
                  <c:v>5.5665546915059991</c:v>
                </c:pt>
                <c:pt idx="188">
                  <c:v>6.2998464082365002</c:v>
                </c:pt>
                <c:pt idx="189">
                  <c:v>5.9551579723544998</c:v>
                </c:pt>
                <c:pt idx="190">
                  <c:v>6.0469363884914991</c:v>
                </c:pt>
                <c:pt idx="191">
                  <c:v>6.4133796536280006</c:v>
                </c:pt>
                <c:pt idx="192">
                  <c:v>6.7170263848784995</c:v>
                </c:pt>
                <c:pt idx="193">
                  <c:v>6.3920005427249977</c:v>
                </c:pt>
                <c:pt idx="194">
                  <c:v>6.1565540592982488</c:v>
                </c:pt>
                <c:pt idx="195">
                  <c:v>6.1200983286629995</c:v>
                </c:pt>
                <c:pt idx="196">
                  <c:v>6.3693543032640001</c:v>
                </c:pt>
                <c:pt idx="197">
                  <c:v>6.3511872159149991</c:v>
                </c:pt>
                <c:pt idx="198">
                  <c:v>6.1828948625489986</c:v>
                </c:pt>
                <c:pt idx="199">
                  <c:v>6.2489476221479991</c:v>
                </c:pt>
                <c:pt idx="200">
                  <c:v>6.6131292101489976</c:v>
                </c:pt>
                <c:pt idx="201">
                  <c:v>6.2053200912149995</c:v>
                </c:pt>
                <c:pt idx="202">
                  <c:v>6.144287960175749</c:v>
                </c:pt>
                <c:pt idx="203">
                  <c:v>6.1328653855874995</c:v>
                </c:pt>
                <c:pt idx="204">
                  <c:v>5.7977172490229973</c:v>
                </c:pt>
                <c:pt idx="205">
                  <c:v>5.8053421214504999</c:v>
                </c:pt>
                <c:pt idx="206">
                  <c:v>6.0011061166349995</c:v>
                </c:pt>
                <c:pt idx="207">
                  <c:v>5.9393722763216239</c:v>
                </c:pt>
                <c:pt idx="208">
                  <c:v>6.1601675857964997</c:v>
                </c:pt>
                <c:pt idx="209">
                  <c:v>5.6035592656154982</c:v>
                </c:pt>
                <c:pt idx="210">
                  <c:v>6.1978057241849989</c:v>
                </c:pt>
                <c:pt idx="211">
                  <c:v>6.6278779972019981</c:v>
                </c:pt>
                <c:pt idx="212">
                  <c:v>6.686151176816999</c:v>
                </c:pt>
                <c:pt idx="213">
                  <c:v>6.6925015536599988</c:v>
                </c:pt>
                <c:pt idx="214">
                  <c:v>6.2864310529799976</c:v>
                </c:pt>
                <c:pt idx="215">
                  <c:v>6.2868730745699981</c:v>
                </c:pt>
                <c:pt idx="216">
                  <c:v>6.3495296349525008</c:v>
                </c:pt>
                <c:pt idx="217">
                  <c:v>5.9796570189802489</c:v>
                </c:pt>
                <c:pt idx="218">
                  <c:v>5.9832779125049997</c:v>
                </c:pt>
                <c:pt idx="219">
                  <c:v>6.0928366470997499</c:v>
                </c:pt>
                <c:pt idx="220">
                  <c:v>5.7634532087714989</c:v>
                </c:pt>
                <c:pt idx="221">
                  <c:v>5.8156725343601252</c:v>
                </c:pt>
                <c:pt idx="222">
                  <c:v>5.8853848643729982</c:v>
                </c:pt>
                <c:pt idx="223">
                  <c:v>6.04705057740225</c:v>
                </c:pt>
                <c:pt idx="224">
                  <c:v>6.24701377769175</c:v>
                </c:pt>
                <c:pt idx="225">
                  <c:v>6.3168016197262489</c:v>
                </c:pt>
                <c:pt idx="226">
                  <c:v>6.1270896368114984</c:v>
                </c:pt>
                <c:pt idx="227">
                  <c:v>5.5936211468669974</c:v>
                </c:pt>
                <c:pt idx="228">
                  <c:v>5.7493195684312486</c:v>
                </c:pt>
                <c:pt idx="229">
                  <c:v>4.7892744595439991</c:v>
                </c:pt>
                <c:pt idx="230">
                  <c:v>4.4872263730439998</c:v>
                </c:pt>
                <c:pt idx="231">
                  <c:v>4.5533749039874989</c:v>
                </c:pt>
                <c:pt idx="232">
                  <c:v>3.9936319140307499</c:v>
                </c:pt>
                <c:pt idx="233">
                  <c:v>5.6028888662039993</c:v>
                </c:pt>
                <c:pt idx="234">
                  <c:v>5.5873149721829982</c:v>
                </c:pt>
                <c:pt idx="235">
                  <c:v>5.7405896420287492</c:v>
                </c:pt>
                <c:pt idx="236">
                  <c:v>4.39192651824</c:v>
                </c:pt>
                <c:pt idx="237">
                  <c:v>5.2890756383834994</c:v>
                </c:pt>
                <c:pt idx="238">
                  <c:v>5.4958754392649993</c:v>
                </c:pt>
                <c:pt idx="239">
                  <c:v>5.3132763204359987</c:v>
                </c:pt>
                <c:pt idx="240">
                  <c:v>5.4033566369647499</c:v>
                </c:pt>
                <c:pt idx="241">
                  <c:v>5.5413060499338735</c:v>
                </c:pt>
                <c:pt idx="242">
                  <c:v>5.3473340839454995</c:v>
                </c:pt>
                <c:pt idx="243">
                  <c:v>5.5998278666932491</c:v>
                </c:pt>
                <c:pt idx="244">
                  <c:v>5.2073679474720009</c:v>
                </c:pt>
                <c:pt idx="245">
                  <c:v>5.0903758831387487</c:v>
                </c:pt>
                <c:pt idx="246">
                  <c:v>5.4314176409032493</c:v>
                </c:pt>
                <c:pt idx="247">
                  <c:v>5.2453412855662487</c:v>
                </c:pt>
                <c:pt idx="248">
                  <c:v>5.1619833807187483</c:v>
                </c:pt>
                <c:pt idx="249">
                  <c:v>4.6801466959994995</c:v>
                </c:pt>
                <c:pt idx="250">
                  <c:v>4.9418455783589996</c:v>
                </c:pt>
                <c:pt idx="251">
                  <c:v>5.1746362487324991</c:v>
                </c:pt>
                <c:pt idx="252">
                  <c:v>4.6664513937359997</c:v>
                </c:pt>
                <c:pt idx="253">
                  <c:v>4.7155968275174986</c:v>
                </c:pt>
                <c:pt idx="254">
                  <c:v>4.9753673906906242</c:v>
                </c:pt>
                <c:pt idx="255">
                  <c:v>4.5914108618069989</c:v>
                </c:pt>
                <c:pt idx="256">
                  <c:v>5.1240910799159982</c:v>
                </c:pt>
                <c:pt idx="257">
                  <c:v>4.8415398290482488</c:v>
                </c:pt>
                <c:pt idx="258">
                  <c:v>4.8290343015644979</c:v>
                </c:pt>
                <c:pt idx="259">
                  <c:v>4.7282496955312494</c:v>
                </c:pt>
                <c:pt idx="260">
                  <c:v>4.6933189393814994</c:v>
                </c:pt>
                <c:pt idx="261">
                  <c:v>4.5041410658880006</c:v>
                </c:pt>
                <c:pt idx="262">
                  <c:v>4.7940667102822498</c:v>
                </c:pt>
                <c:pt idx="263">
                  <c:v>4.1833807320779997</c:v>
                </c:pt>
                <c:pt idx="264">
                  <c:v>4.2651547262279994</c:v>
                </c:pt>
                <c:pt idx="265">
                  <c:v>3.9222417437324992</c:v>
                </c:pt>
                <c:pt idx="266">
                  <c:v>4.7560639040819996</c:v>
                </c:pt>
                <c:pt idx="267">
                  <c:v>1.7142039281789994</c:v>
                </c:pt>
                <c:pt idx="268">
                  <c:v>4.3752844053764992</c:v>
                </c:pt>
                <c:pt idx="269">
                  <c:v>4.259143232604</c:v>
                </c:pt>
                <c:pt idx="270">
                  <c:v>3.8260062765629987</c:v>
                </c:pt>
                <c:pt idx="271">
                  <c:v>2.8654602098737501</c:v>
                </c:pt>
                <c:pt idx="272">
                  <c:v>3.8129113869592492</c:v>
                </c:pt>
                <c:pt idx="273">
                  <c:v>3.8754574419442496</c:v>
                </c:pt>
                <c:pt idx="274">
                  <c:v>3.9384123668999997</c:v>
                </c:pt>
                <c:pt idx="275">
                  <c:v>3.3961623813674993</c:v>
                </c:pt>
                <c:pt idx="276">
                  <c:v>3.7405708702424998</c:v>
                </c:pt>
                <c:pt idx="277">
                  <c:v>3.3878671095284991</c:v>
                </c:pt>
                <c:pt idx="278">
                  <c:v>3.7616626671119993</c:v>
                </c:pt>
                <c:pt idx="279">
                  <c:v>3.2155578849633746</c:v>
                </c:pt>
                <c:pt idx="280">
                  <c:v>2.8840582682729998</c:v>
                </c:pt>
                <c:pt idx="281">
                  <c:v>2.8458620776271242</c:v>
                </c:pt>
                <c:pt idx="282">
                  <c:v>2.5919261994420002</c:v>
                </c:pt>
                <c:pt idx="283">
                  <c:v>2.7891783339795002</c:v>
                </c:pt>
                <c:pt idx="284">
                  <c:v>2.8623255400979994</c:v>
                </c:pt>
                <c:pt idx="285">
                  <c:v>2.9329016539679995</c:v>
                </c:pt>
                <c:pt idx="286">
                  <c:v>2.3071316890050002</c:v>
                </c:pt>
                <c:pt idx="287">
                  <c:v>1.9779582109319997</c:v>
                </c:pt>
                <c:pt idx="288">
                  <c:v>2.5417346478974996</c:v>
                </c:pt>
                <c:pt idx="289">
                  <c:v>1.53574876175625</c:v>
                </c:pt>
                <c:pt idx="290">
                  <c:v>2.9192174022442496</c:v>
                </c:pt>
                <c:pt idx="291">
                  <c:v>2.6082662642189995</c:v>
                </c:pt>
                <c:pt idx="292">
                  <c:v>2.0518494867269998</c:v>
                </c:pt>
                <c:pt idx="293">
                  <c:v>2.9190884792804996</c:v>
                </c:pt>
                <c:pt idx="294">
                  <c:v>2.6065423800179999</c:v>
                </c:pt>
                <c:pt idx="295">
                  <c:v>2.7711585871605</c:v>
                </c:pt>
                <c:pt idx="296">
                  <c:v>2.0995141481820001</c:v>
                </c:pt>
                <c:pt idx="297">
                  <c:v>1.1744808327359999</c:v>
                </c:pt>
                <c:pt idx="298">
                  <c:v>2.5743190061070007</c:v>
                </c:pt>
                <c:pt idx="299">
                  <c:v>1.1090321693099996</c:v>
                </c:pt>
                <c:pt idx="300">
                  <c:v>1.6612497416969996</c:v>
                </c:pt>
                <c:pt idx="301">
                  <c:v>0.45445713073199989</c:v>
                </c:pt>
                <c:pt idx="302">
                  <c:v>1.0192870524870001</c:v>
                </c:pt>
                <c:pt idx="303">
                  <c:v>0.68686471572749985</c:v>
                </c:pt>
                <c:pt idx="304">
                  <c:v>0.88614278255249967</c:v>
                </c:pt>
                <c:pt idx="305">
                  <c:v>2.0942614582874999</c:v>
                </c:pt>
                <c:pt idx="306">
                  <c:v>1.156991511825</c:v>
                </c:pt>
                <c:pt idx="307">
                  <c:v>0.65773549294649991</c:v>
                </c:pt>
                <c:pt idx="308">
                  <c:v>1.2832991811674996</c:v>
                </c:pt>
                <c:pt idx="309">
                  <c:v>0.91183344571462477</c:v>
                </c:pt>
                <c:pt idx="310">
                  <c:v>2.0673497104829992</c:v>
                </c:pt>
                <c:pt idx="311">
                  <c:v>2.3613088018859996</c:v>
                </c:pt>
                <c:pt idx="312">
                  <c:v>2.5492711160069992</c:v>
                </c:pt>
                <c:pt idx="313">
                  <c:v>2.6102258932680003</c:v>
                </c:pt>
                <c:pt idx="314">
                  <c:v>2.5251220031399999</c:v>
                </c:pt>
                <c:pt idx="315">
                  <c:v>2.2917346036199997</c:v>
                </c:pt>
                <c:pt idx="316">
                  <c:v>2.4434806154669997</c:v>
                </c:pt>
                <c:pt idx="317">
                  <c:v>1.5785143505887498</c:v>
                </c:pt>
                <c:pt idx="318">
                  <c:v>2.40945968709</c:v>
                </c:pt>
                <c:pt idx="319">
                  <c:v>2.1754460903175001</c:v>
                </c:pt>
                <c:pt idx="320">
                  <c:v>2.3230370992184999</c:v>
                </c:pt>
                <c:pt idx="321">
                  <c:v>2.3404159147319992</c:v>
                </c:pt>
                <c:pt idx="322">
                  <c:v>2.4014664633375</c:v>
                </c:pt>
                <c:pt idx="323">
                  <c:v>2.2905742969462506</c:v>
                </c:pt>
                <c:pt idx="324">
                  <c:v>2.0923533984239993</c:v>
                </c:pt>
                <c:pt idx="325">
                  <c:v>1.9400180244569996</c:v>
                </c:pt>
                <c:pt idx="326">
                  <c:v>1.890099052893</c:v>
                </c:pt>
                <c:pt idx="327">
                  <c:v>1.7452338437969999</c:v>
                </c:pt>
                <c:pt idx="328">
                  <c:v>1.7655152677514996</c:v>
                </c:pt>
                <c:pt idx="329">
                  <c:v>1.8026229802319995</c:v>
                </c:pt>
                <c:pt idx="330">
                  <c:v>1.8680716436580005</c:v>
                </c:pt>
                <c:pt idx="331">
                  <c:v>1.8217551480525001</c:v>
                </c:pt>
                <c:pt idx="332">
                  <c:v>1.8666129724110003</c:v>
                </c:pt>
                <c:pt idx="333">
                  <c:v>2.0242378714049996</c:v>
                </c:pt>
                <c:pt idx="334">
                  <c:v>2.0385225357884997</c:v>
                </c:pt>
                <c:pt idx="335">
                  <c:v>1.8698986662299999</c:v>
                </c:pt>
                <c:pt idx="336">
                  <c:v>2.005672964625</c:v>
                </c:pt>
                <c:pt idx="337">
                  <c:v>1.4393328024374996</c:v>
                </c:pt>
                <c:pt idx="338">
                  <c:v>1.8800651627999998</c:v>
                </c:pt>
                <c:pt idx="339">
                  <c:v>1.4388134270692499</c:v>
                </c:pt>
                <c:pt idx="340">
                  <c:v>1.3861797062399999</c:v>
                </c:pt>
                <c:pt idx="341">
                  <c:v>1.5699428152559998</c:v>
                </c:pt>
                <c:pt idx="342">
                  <c:v>1.5366328049362494</c:v>
                </c:pt>
                <c:pt idx="343">
                  <c:v>1.4703406169759998</c:v>
                </c:pt>
                <c:pt idx="344">
                  <c:v>1.4108887131209999</c:v>
                </c:pt>
                <c:pt idx="345">
                  <c:v>0.72137923488000011</c:v>
                </c:pt>
                <c:pt idx="346">
                  <c:v>1.1870195118389997</c:v>
                </c:pt>
                <c:pt idx="347">
                  <c:v>1.0328386977337498</c:v>
                </c:pt>
                <c:pt idx="348">
                  <c:v>1.4173974810337495</c:v>
                </c:pt>
                <c:pt idx="349">
                  <c:v>1.4165318554199999</c:v>
                </c:pt>
                <c:pt idx="350">
                  <c:v>1.28979321502725</c:v>
                </c:pt>
                <c:pt idx="351">
                  <c:v>1.3496024196674996</c:v>
                </c:pt>
                <c:pt idx="352">
                  <c:v>1.2713940663434999</c:v>
                </c:pt>
                <c:pt idx="353">
                  <c:v>1.2715856090324997</c:v>
                </c:pt>
                <c:pt idx="354">
                  <c:v>1.1633234711017499</c:v>
                </c:pt>
                <c:pt idx="355">
                  <c:v>1.1653309858229999</c:v>
                </c:pt>
                <c:pt idx="356">
                  <c:v>1.4643917430772497</c:v>
                </c:pt>
                <c:pt idx="357">
                  <c:v>1.4865112401434997</c:v>
                </c:pt>
                <c:pt idx="358">
                  <c:v>0.81817827957674993</c:v>
                </c:pt>
                <c:pt idx="359">
                  <c:v>0.21581704131749999</c:v>
                </c:pt>
                <c:pt idx="360">
                  <c:v>1.2537279367964997</c:v>
                </c:pt>
                <c:pt idx="361">
                  <c:v>1.6333581793679997</c:v>
                </c:pt>
                <c:pt idx="362">
                  <c:v>1.5943166224312499</c:v>
                </c:pt>
                <c:pt idx="363">
                  <c:v>1.30068904722075</c:v>
                </c:pt>
                <c:pt idx="364">
                  <c:v>1.2328203155894999</c:v>
                </c:pt>
              </c:numCache>
            </c:numRef>
          </c:xVal>
          <c:yVal>
            <c:numRef>
              <c:f>'2010'!$S$5:$S$369</c:f>
              <c:numCache>
                <c:formatCode>0.0</c:formatCode>
                <c:ptCount val="365"/>
                <c:pt idx="0">
                  <c:v>1.4714246389300907</c:v>
                </c:pt>
                <c:pt idx="1">
                  <c:v>1.5601450264681676</c:v>
                </c:pt>
                <c:pt idx="2">
                  <c:v>1.421871614050624</c:v>
                </c:pt>
                <c:pt idx="3">
                  <c:v>1.5185994662221276</c:v>
                </c:pt>
                <c:pt idx="4">
                  <c:v>0.56201451861679108</c:v>
                </c:pt>
                <c:pt idx="5">
                  <c:v>1.4967265611522562</c:v>
                </c:pt>
                <c:pt idx="6">
                  <c:v>1.0973663259360826</c:v>
                </c:pt>
                <c:pt idx="7">
                  <c:v>1.2449836973737352</c:v>
                </c:pt>
                <c:pt idx="8">
                  <c:v>1.9740484293377725</c:v>
                </c:pt>
                <c:pt idx="9">
                  <c:v>0.92593211999933456</c:v>
                </c:pt>
                <c:pt idx="10">
                  <c:v>0.44107116389932954</c:v>
                </c:pt>
                <c:pt idx="11">
                  <c:v>0.86235020599640444</c:v>
                </c:pt>
                <c:pt idx="12">
                  <c:v>0.33627674056075324</c:v>
                </c:pt>
                <c:pt idx="13">
                  <c:v>0.93243649005965845</c:v>
                </c:pt>
                <c:pt idx="14">
                  <c:v>1.2167856593811703</c:v>
                </c:pt>
                <c:pt idx="15">
                  <c:v>1.9409387171045456</c:v>
                </c:pt>
                <c:pt idx="16">
                  <c:v>1.6742939925665712</c:v>
                </c:pt>
                <c:pt idx="17">
                  <c:v>0.54535222918287929</c:v>
                </c:pt>
                <c:pt idx="18">
                  <c:v>0.85577705716578301</c:v>
                </c:pt>
                <c:pt idx="19">
                  <c:v>0.45938412595578187</c:v>
                </c:pt>
                <c:pt idx="20">
                  <c:v>1.7283857264223501</c:v>
                </c:pt>
                <c:pt idx="21">
                  <c:v>0.94600153935925468</c:v>
                </c:pt>
                <c:pt idx="22">
                  <c:v>0.77394678812382744</c:v>
                </c:pt>
                <c:pt idx="23">
                  <c:v>0.50824606094790092</c:v>
                </c:pt>
                <c:pt idx="24">
                  <c:v>0.53359102776268819</c:v>
                </c:pt>
                <c:pt idx="25">
                  <c:v>0.39129341605967916</c:v>
                </c:pt>
                <c:pt idx="26">
                  <c:v>0.27674921418135895</c:v>
                </c:pt>
                <c:pt idx="27">
                  <c:v>0.1151638333436967</c:v>
                </c:pt>
                <c:pt idx="28">
                  <c:v>0.68932535483941015</c:v>
                </c:pt>
                <c:pt idx="29">
                  <c:v>1.0812081950960171</c:v>
                </c:pt>
                <c:pt idx="30">
                  <c:v>1.4058613997573144</c:v>
                </c:pt>
                <c:pt idx="31">
                  <c:v>2.2181882240346078</c:v>
                </c:pt>
                <c:pt idx="32">
                  <c:v>0.7237759199565611</c:v>
                </c:pt>
                <c:pt idx="33">
                  <c:v>0.50833433889499824</c:v>
                </c:pt>
                <c:pt idx="34">
                  <c:v>1.0236586698251704</c:v>
                </c:pt>
                <c:pt idx="35">
                  <c:v>0.39749710069709582</c:v>
                </c:pt>
                <c:pt idx="36">
                  <c:v>0.40880389464713918</c:v>
                </c:pt>
                <c:pt idx="37">
                  <c:v>0.54161444021355842</c:v>
                </c:pt>
                <c:pt idx="38">
                  <c:v>0.41040717680565386</c:v>
                </c:pt>
                <c:pt idx="39">
                  <c:v>0.5322148427487674</c:v>
                </c:pt>
                <c:pt idx="40">
                  <c:v>0.50587083241836028</c:v>
                </c:pt>
                <c:pt idx="41">
                  <c:v>1.4053640144149719</c:v>
                </c:pt>
                <c:pt idx="42">
                  <c:v>1.2155513384381378</c:v>
                </c:pt>
                <c:pt idx="43">
                  <c:v>0.61307351116616138</c:v>
                </c:pt>
                <c:pt idx="44">
                  <c:v>1.9021312389993668</c:v>
                </c:pt>
                <c:pt idx="45">
                  <c:v>1.7797085371530244</c:v>
                </c:pt>
                <c:pt idx="46">
                  <c:v>3.0473127557949438</c:v>
                </c:pt>
                <c:pt idx="47">
                  <c:v>2.5947668624044371</c:v>
                </c:pt>
                <c:pt idx="48">
                  <c:v>1.2832318963421878</c:v>
                </c:pt>
                <c:pt idx="49">
                  <c:v>2.6565691901611235</c:v>
                </c:pt>
                <c:pt idx="50">
                  <c:v>2.519361102998412</c:v>
                </c:pt>
                <c:pt idx="51">
                  <c:v>1.7852125269784964</c:v>
                </c:pt>
                <c:pt idx="52">
                  <c:v>3.1165437354216845</c:v>
                </c:pt>
                <c:pt idx="53">
                  <c:v>2.7461042618940157</c:v>
                </c:pt>
                <c:pt idx="54">
                  <c:v>2.7466607136589345</c:v>
                </c:pt>
                <c:pt idx="55">
                  <c:v>1.8823492961462942</c:v>
                </c:pt>
                <c:pt idx="56">
                  <c:v>1.6297018701319854</c:v>
                </c:pt>
                <c:pt idx="57">
                  <c:v>2.5807172628948138</c:v>
                </c:pt>
                <c:pt idx="58">
                  <c:v>1.2608296050101633</c:v>
                </c:pt>
                <c:pt idx="59">
                  <c:v>3.1956897795416146</c:v>
                </c:pt>
                <c:pt idx="60">
                  <c:v>3.0242870158798212</c:v>
                </c:pt>
                <c:pt idx="61">
                  <c:v>1.9904869359644304</c:v>
                </c:pt>
                <c:pt idx="62">
                  <c:v>2.3368504540840958</c:v>
                </c:pt>
                <c:pt idx="63">
                  <c:v>2.293560434011467</c:v>
                </c:pt>
                <c:pt idx="64">
                  <c:v>3.5015094102113644</c:v>
                </c:pt>
                <c:pt idx="65">
                  <c:v>2.9798439116055344</c:v>
                </c:pt>
                <c:pt idx="66">
                  <c:v>0.68036506162109289</c:v>
                </c:pt>
                <c:pt idx="67">
                  <c:v>1.412764873754266</c:v>
                </c:pt>
                <c:pt idx="68">
                  <c:v>3.1346291117387981</c:v>
                </c:pt>
                <c:pt idx="69">
                  <c:v>3.5134942902402009</c:v>
                </c:pt>
                <c:pt idx="70">
                  <c:v>4.3628303791986562</c:v>
                </c:pt>
                <c:pt idx="71">
                  <c:v>3.7622003610670345</c:v>
                </c:pt>
                <c:pt idx="72">
                  <c:v>3.1847364573529968</c:v>
                </c:pt>
                <c:pt idx="73">
                  <c:v>3.1696690565696333</c:v>
                </c:pt>
                <c:pt idx="74">
                  <c:v>2.6994727668971441</c:v>
                </c:pt>
                <c:pt idx="75">
                  <c:v>4.4276494153659227</c:v>
                </c:pt>
                <c:pt idx="76">
                  <c:v>1.6891170034716052</c:v>
                </c:pt>
                <c:pt idx="77">
                  <c:v>0.90462734759084906</c:v>
                </c:pt>
                <c:pt idx="78">
                  <c:v>3.9134149315576239</c:v>
                </c:pt>
                <c:pt idx="79">
                  <c:v>3.0611515683920589</c:v>
                </c:pt>
                <c:pt idx="80">
                  <c:v>5.1882744502667295</c:v>
                </c:pt>
                <c:pt idx="81">
                  <c:v>5.4822662395238941</c:v>
                </c:pt>
                <c:pt idx="82">
                  <c:v>4.1826260680986573</c:v>
                </c:pt>
                <c:pt idx="83">
                  <c:v>4.0291000279304674</c:v>
                </c:pt>
                <c:pt idx="84">
                  <c:v>3.4875362913841017</c:v>
                </c:pt>
                <c:pt idx="85">
                  <c:v>4.4489620903709728</c:v>
                </c:pt>
                <c:pt idx="86">
                  <c:v>4.2404783583465173</c:v>
                </c:pt>
                <c:pt idx="87">
                  <c:v>4.0381784158814247</c:v>
                </c:pt>
                <c:pt idx="88">
                  <c:v>3.071550518554071</c:v>
                </c:pt>
                <c:pt idx="89">
                  <c:v>3.7550985424459005</c:v>
                </c:pt>
                <c:pt idx="90">
                  <c:v>2.6255036373096483</c:v>
                </c:pt>
                <c:pt idx="91">
                  <c:v>1.3851645640769488</c:v>
                </c:pt>
                <c:pt idx="92">
                  <c:v>3.8642849844132443</c:v>
                </c:pt>
                <c:pt idx="93">
                  <c:v>4.3844144976813029</c:v>
                </c:pt>
                <c:pt idx="94">
                  <c:v>2.8987095140289205</c:v>
                </c:pt>
                <c:pt idx="95">
                  <c:v>5.8628051679143471</c:v>
                </c:pt>
                <c:pt idx="96">
                  <c:v>3.6907532193009387</c:v>
                </c:pt>
                <c:pt idx="97">
                  <c:v>3.5012450752390514</c:v>
                </c:pt>
                <c:pt idx="98">
                  <c:v>3.6445791571682724</c:v>
                </c:pt>
                <c:pt idx="99">
                  <c:v>4.2774291832685138</c:v>
                </c:pt>
                <c:pt idx="100">
                  <c:v>3.2542440674076611</c:v>
                </c:pt>
                <c:pt idx="101">
                  <c:v>3.1319067324467342</c:v>
                </c:pt>
                <c:pt idx="102">
                  <c:v>3.6968364843698724</c:v>
                </c:pt>
                <c:pt idx="103">
                  <c:v>3.9831757991974479</c:v>
                </c:pt>
                <c:pt idx="104">
                  <c:v>2.6072313127870368</c:v>
                </c:pt>
                <c:pt idx="105">
                  <c:v>4.5001100479297156</c:v>
                </c:pt>
                <c:pt idx="106">
                  <c:v>5.0327158404819743</c:v>
                </c:pt>
                <c:pt idx="107">
                  <c:v>5.4726275223756664</c:v>
                </c:pt>
                <c:pt idx="108">
                  <c:v>7.2309616371379324</c:v>
                </c:pt>
                <c:pt idx="109">
                  <c:v>6.200306817495485</c:v>
                </c:pt>
                <c:pt idx="110">
                  <c:v>5.539146776481962</c:v>
                </c:pt>
                <c:pt idx="111">
                  <c:v>5.457751355969263</c:v>
                </c:pt>
                <c:pt idx="112">
                  <c:v>5.8448544688427777</c:v>
                </c:pt>
                <c:pt idx="113">
                  <c:v>6.2480798200996661</c:v>
                </c:pt>
                <c:pt idx="114">
                  <c:v>3.0795310195707035</c:v>
                </c:pt>
                <c:pt idx="115">
                  <c:v>7.5176820138711991</c:v>
                </c:pt>
                <c:pt idx="116">
                  <c:v>5.6629359629698799</c:v>
                </c:pt>
                <c:pt idx="117">
                  <c:v>3.5111337430971594</c:v>
                </c:pt>
                <c:pt idx="118">
                  <c:v>5.0488936993719973</c:v>
                </c:pt>
                <c:pt idx="119">
                  <c:v>6.3549909245439649</c:v>
                </c:pt>
                <c:pt idx="120">
                  <c:v>5.1316348197711088</c:v>
                </c:pt>
                <c:pt idx="121">
                  <c:v>4.9930687965615128</c:v>
                </c:pt>
                <c:pt idx="122">
                  <c:v>6.785044468787043</c:v>
                </c:pt>
                <c:pt idx="123">
                  <c:v>8.0974055815147281</c:v>
                </c:pt>
                <c:pt idx="124">
                  <c:v>8.3516891515292286</c:v>
                </c:pt>
                <c:pt idx="125">
                  <c:v>7.2181975881470306</c:v>
                </c:pt>
                <c:pt idx="126">
                  <c:v>6.7539516739658714</c:v>
                </c:pt>
                <c:pt idx="127">
                  <c:v>8.0916816545632049</c:v>
                </c:pt>
                <c:pt idx="128">
                  <c:v>8.4333309185098493</c:v>
                </c:pt>
                <c:pt idx="129">
                  <c:v>9.0213131876127353</c:v>
                </c:pt>
                <c:pt idx="130">
                  <c:v>7.9951649636437345</c:v>
                </c:pt>
                <c:pt idx="131">
                  <c:v>8.93930303875063</c:v>
                </c:pt>
                <c:pt idx="132">
                  <c:v>9.0323997094728963</c:v>
                </c:pt>
                <c:pt idx="133">
                  <c:v>9.5872411776838522</c:v>
                </c:pt>
                <c:pt idx="134">
                  <c:v>11.306638492000642</c:v>
                </c:pt>
                <c:pt idx="135">
                  <c:v>8.2638343395440277</c:v>
                </c:pt>
                <c:pt idx="136">
                  <c:v>6.2792157423873292</c:v>
                </c:pt>
                <c:pt idx="137">
                  <c:v>6.8350091804231496</c:v>
                </c:pt>
                <c:pt idx="138">
                  <c:v>6.2317799777562488</c:v>
                </c:pt>
                <c:pt idx="139">
                  <c:v>6.9865978033852691</c:v>
                </c:pt>
                <c:pt idx="140">
                  <c:v>7.3646604069695787</c:v>
                </c:pt>
                <c:pt idx="141">
                  <c:v>8.5102400944913708</c:v>
                </c:pt>
                <c:pt idx="142">
                  <c:v>6.5585042421983601</c:v>
                </c:pt>
                <c:pt idx="143">
                  <c:v>7.6345262827027227</c:v>
                </c:pt>
                <c:pt idx="144">
                  <c:v>9.2582082416993945</c:v>
                </c:pt>
                <c:pt idx="145">
                  <c:v>8.9712723719212324</c:v>
                </c:pt>
                <c:pt idx="146">
                  <c:v>8.9359573030900172</c:v>
                </c:pt>
                <c:pt idx="147">
                  <c:v>8.1780278517724554</c:v>
                </c:pt>
                <c:pt idx="148">
                  <c:v>8.2912620571482289</c:v>
                </c:pt>
                <c:pt idx="149">
                  <c:v>8.5483511626030886</c:v>
                </c:pt>
                <c:pt idx="150">
                  <c:v>8.5465013625674189</c:v>
                </c:pt>
                <c:pt idx="151">
                  <c:v>7.149719770711739</c:v>
                </c:pt>
                <c:pt idx="152">
                  <c:v>8.1934131235095524</c:v>
                </c:pt>
                <c:pt idx="153">
                  <c:v>7.2987502942411124</c:v>
                </c:pt>
                <c:pt idx="154">
                  <c:v>9.500152718505662</c:v>
                </c:pt>
                <c:pt idx="155">
                  <c:v>11.518794272932031</c:v>
                </c:pt>
                <c:pt idx="156">
                  <c:v>9.079775602029061</c:v>
                </c:pt>
                <c:pt idx="157">
                  <c:v>7.8215403318498984</c:v>
                </c:pt>
                <c:pt idx="158">
                  <c:v>7.5511609843563017</c:v>
                </c:pt>
                <c:pt idx="159">
                  <c:v>9.0361340233513516</c:v>
                </c:pt>
                <c:pt idx="160">
                  <c:v>8.3548821808377927</c:v>
                </c:pt>
                <c:pt idx="161">
                  <c:v>9.5767665640605788</c:v>
                </c:pt>
                <c:pt idx="162">
                  <c:v>10.677956609828883</c:v>
                </c:pt>
                <c:pt idx="163">
                  <c:v>7.8130605768402352</c:v>
                </c:pt>
                <c:pt idx="164">
                  <c:v>9.4744130580054637</c:v>
                </c:pt>
                <c:pt idx="165">
                  <c:v>10.118921299391278</c:v>
                </c:pt>
                <c:pt idx="166">
                  <c:v>11.383336832646437</c:v>
                </c:pt>
                <c:pt idx="167">
                  <c:v>11.0794600916817</c:v>
                </c:pt>
                <c:pt idx="168">
                  <c:v>10.498441625722446</c:v>
                </c:pt>
                <c:pt idx="169">
                  <c:v>10.482951785503486</c:v>
                </c:pt>
                <c:pt idx="170">
                  <c:v>11.270620622409673</c:v>
                </c:pt>
                <c:pt idx="171">
                  <c:v>12.067847635248588</c:v>
                </c:pt>
                <c:pt idx="172">
                  <c:v>13.468028173681935</c:v>
                </c:pt>
                <c:pt idx="173">
                  <c:v>8.5780447029552409</c:v>
                </c:pt>
                <c:pt idx="174">
                  <c:v>9.0866138466465518</c:v>
                </c:pt>
                <c:pt idx="175">
                  <c:v>10.068920941086777</c:v>
                </c:pt>
                <c:pt idx="176">
                  <c:v>10.448034572932897</c:v>
                </c:pt>
                <c:pt idx="177">
                  <c:v>10.760314290044084</c:v>
                </c:pt>
                <c:pt idx="178">
                  <c:v>11.419592998550995</c:v>
                </c:pt>
                <c:pt idx="179">
                  <c:v>10.682538292673607</c:v>
                </c:pt>
                <c:pt idx="180">
                  <c:v>10.108777572894462</c:v>
                </c:pt>
                <c:pt idx="181">
                  <c:v>11.227461243554012</c:v>
                </c:pt>
                <c:pt idx="182">
                  <c:v>9.5515723686658021</c:v>
                </c:pt>
                <c:pt idx="183">
                  <c:v>8.300890510184507</c:v>
                </c:pt>
                <c:pt idx="184">
                  <c:v>10.049831420772252</c:v>
                </c:pt>
                <c:pt idx="185">
                  <c:v>9.4769836764657178</c:v>
                </c:pt>
                <c:pt idx="186">
                  <c:v>11.056459619500306</c:v>
                </c:pt>
                <c:pt idx="187">
                  <c:v>8.7718790989986868</c:v>
                </c:pt>
                <c:pt idx="188">
                  <c:v>13.93581176633187</c:v>
                </c:pt>
                <c:pt idx="189">
                  <c:v>13.296589585728148</c:v>
                </c:pt>
                <c:pt idx="190">
                  <c:v>13.922475113510531</c:v>
                </c:pt>
                <c:pt idx="191">
                  <c:v>11.991465531661063</c:v>
                </c:pt>
                <c:pt idx="192">
                  <c:v>13.046531546744166</c:v>
                </c:pt>
                <c:pt idx="193">
                  <c:v>11.008689483540007</c:v>
                </c:pt>
                <c:pt idx="194">
                  <c:v>9.3078054180015801</c:v>
                </c:pt>
                <c:pt idx="195">
                  <c:v>9.5134193915007366</c:v>
                </c:pt>
                <c:pt idx="196">
                  <c:v>12.587580065388325</c:v>
                </c:pt>
                <c:pt idx="197">
                  <c:v>12.827328945875026</c:v>
                </c:pt>
                <c:pt idx="198">
                  <c:v>11.984986693915728</c:v>
                </c:pt>
                <c:pt idx="199">
                  <c:v>12.995205240120953</c:v>
                </c:pt>
                <c:pt idx="200">
                  <c:v>12.574077929404041</c:v>
                </c:pt>
                <c:pt idx="201">
                  <c:v>10.89376826931287</c:v>
                </c:pt>
                <c:pt idx="202">
                  <c:v>10.213612079305106</c:v>
                </c:pt>
                <c:pt idx="203">
                  <c:v>11.504833427687029</c:v>
                </c:pt>
                <c:pt idx="204">
                  <c:v>10.997173951967401</c:v>
                </c:pt>
                <c:pt idx="205">
                  <c:v>10.071645119227856</c:v>
                </c:pt>
                <c:pt idx="206">
                  <c:v>11.671741601727163</c:v>
                </c:pt>
                <c:pt idx="207">
                  <c:v>10.920932302901296</c:v>
                </c:pt>
                <c:pt idx="208">
                  <c:v>12.031743288255241</c:v>
                </c:pt>
                <c:pt idx="209">
                  <c:v>12.197150817348126</c:v>
                </c:pt>
                <c:pt idx="210">
                  <c:v>12.04273424825743</c:v>
                </c:pt>
                <c:pt idx="211">
                  <c:v>10.825915708163979</c:v>
                </c:pt>
                <c:pt idx="212">
                  <c:v>8.5989710536019803</c:v>
                </c:pt>
                <c:pt idx="213">
                  <c:v>6.9684034619071484</c:v>
                </c:pt>
                <c:pt idx="214">
                  <c:v>8.7586175469366516</c:v>
                </c:pt>
                <c:pt idx="215">
                  <c:v>9.8186874857331699</c:v>
                </c:pt>
                <c:pt idx="216">
                  <c:v>9.8978722140341091</c:v>
                </c:pt>
                <c:pt idx="217">
                  <c:v>8.9018701984270336</c:v>
                </c:pt>
                <c:pt idx="218">
                  <c:v>8.475130274328551</c:v>
                </c:pt>
                <c:pt idx="219">
                  <c:v>8.449463291355606</c:v>
                </c:pt>
                <c:pt idx="220">
                  <c:v>8.8764786408799345</c:v>
                </c:pt>
                <c:pt idx="221">
                  <c:v>9.6484240509537145</c:v>
                </c:pt>
                <c:pt idx="222">
                  <c:v>10.304836963717804</c:v>
                </c:pt>
                <c:pt idx="223">
                  <c:v>9.6120966580607536</c:v>
                </c:pt>
                <c:pt idx="224">
                  <c:v>9.5977636640270312</c:v>
                </c:pt>
                <c:pt idx="225">
                  <c:v>8.7453126382977562</c:v>
                </c:pt>
                <c:pt idx="226">
                  <c:v>8.4612253935773616</c:v>
                </c:pt>
                <c:pt idx="227">
                  <c:v>7.5493111134794892</c:v>
                </c:pt>
                <c:pt idx="228">
                  <c:v>7.2522660406586716</c:v>
                </c:pt>
                <c:pt idx="229">
                  <c:v>6.1147286898543793</c:v>
                </c:pt>
                <c:pt idx="230">
                  <c:v>6.1357371434529808</c:v>
                </c:pt>
                <c:pt idx="231">
                  <c:v>5.6478382710935193</c:v>
                </c:pt>
                <c:pt idx="232">
                  <c:v>4.6396252860141898</c:v>
                </c:pt>
                <c:pt idx="233">
                  <c:v>7.4206109692492603</c:v>
                </c:pt>
                <c:pt idx="234">
                  <c:v>7.6138927645622463</c:v>
                </c:pt>
                <c:pt idx="235">
                  <c:v>7.920388079827192</c:v>
                </c:pt>
                <c:pt idx="236">
                  <c:v>6.6062609073348186</c:v>
                </c:pt>
                <c:pt idx="237">
                  <c:v>7.5421492615590013</c:v>
                </c:pt>
                <c:pt idx="238">
                  <c:v>7.8474253713502851</c:v>
                </c:pt>
                <c:pt idx="239">
                  <c:v>7.9106146943638853</c:v>
                </c:pt>
                <c:pt idx="240">
                  <c:v>8.2030545902488292</c:v>
                </c:pt>
                <c:pt idx="241">
                  <c:v>8.6986826062360851</c:v>
                </c:pt>
                <c:pt idx="242">
                  <c:v>8.3522744569228315</c:v>
                </c:pt>
                <c:pt idx="243">
                  <c:v>8.642568628755992</c:v>
                </c:pt>
                <c:pt idx="244">
                  <c:v>7.7768079559542249</c:v>
                </c:pt>
                <c:pt idx="245">
                  <c:v>7.5864485766614154</c:v>
                </c:pt>
                <c:pt idx="246">
                  <c:v>8.5926392483634171</c:v>
                </c:pt>
                <c:pt idx="247">
                  <c:v>8.0667361196927381</c:v>
                </c:pt>
                <c:pt idx="248">
                  <c:v>7.5728344363701829</c:v>
                </c:pt>
                <c:pt idx="249">
                  <c:v>6.7043555389068974</c:v>
                </c:pt>
                <c:pt idx="250">
                  <c:v>7.6687485314003281</c:v>
                </c:pt>
                <c:pt idx="251">
                  <c:v>7.6520232740087319</c:v>
                </c:pt>
                <c:pt idx="252">
                  <c:v>6.9943067028960728</c:v>
                </c:pt>
                <c:pt idx="253">
                  <c:v>7.3825484011111264</c:v>
                </c:pt>
                <c:pt idx="254">
                  <c:v>7.4245112135594811</c:v>
                </c:pt>
                <c:pt idx="255">
                  <c:v>6.1275306586239875</c:v>
                </c:pt>
                <c:pt idx="256">
                  <c:v>9.5332789423446034</c:v>
                </c:pt>
                <c:pt idx="257">
                  <c:v>9.404500802066627</c:v>
                </c:pt>
                <c:pt idx="258">
                  <c:v>9.9868108077609943</c:v>
                </c:pt>
                <c:pt idx="259">
                  <c:v>10.13729061398708</c:v>
                </c:pt>
                <c:pt idx="260">
                  <c:v>11.294568132013913</c:v>
                </c:pt>
                <c:pt idx="261">
                  <c:v>8.5222999362727538</c:v>
                </c:pt>
                <c:pt idx="262">
                  <c:v>8.4661253458498127</c:v>
                </c:pt>
                <c:pt idx="263">
                  <c:v>7.1553733091120533</c:v>
                </c:pt>
                <c:pt idx="264">
                  <c:v>5.0353408118540459</c:v>
                </c:pt>
                <c:pt idx="265">
                  <c:v>5.780755910188649</c:v>
                </c:pt>
                <c:pt idx="266">
                  <c:v>7.0149677895060938</c:v>
                </c:pt>
                <c:pt idx="267">
                  <c:v>2.1247142442858147</c:v>
                </c:pt>
                <c:pt idx="268">
                  <c:v>6.6978644128250187</c:v>
                </c:pt>
                <c:pt idx="269">
                  <c:v>6.5755338248623376</c:v>
                </c:pt>
                <c:pt idx="270">
                  <c:v>6.4665000288272063</c:v>
                </c:pt>
                <c:pt idx="271">
                  <c:v>5.9772508549488998</c:v>
                </c:pt>
                <c:pt idx="272">
                  <c:v>5.8412245156770011</c:v>
                </c:pt>
                <c:pt idx="273">
                  <c:v>5.3293696352310675</c:v>
                </c:pt>
                <c:pt idx="274">
                  <c:v>5.6589549219484248</c:v>
                </c:pt>
                <c:pt idx="275">
                  <c:v>4.6764929492814424</c:v>
                </c:pt>
                <c:pt idx="276">
                  <c:v>5.4949538417420714</c:v>
                </c:pt>
                <c:pt idx="277">
                  <c:v>4.7184732285350863</c:v>
                </c:pt>
                <c:pt idx="278">
                  <c:v>5.5983985399510114</c:v>
                </c:pt>
                <c:pt idx="279">
                  <c:v>5.0712312804179955</c:v>
                </c:pt>
                <c:pt idx="280">
                  <c:v>3.2216478592296602</c:v>
                </c:pt>
                <c:pt idx="281">
                  <c:v>3.9141607381114842</c:v>
                </c:pt>
                <c:pt idx="282">
                  <c:v>3.8956326219600408</c:v>
                </c:pt>
                <c:pt idx="283">
                  <c:v>3.904722371786558</c:v>
                </c:pt>
                <c:pt idx="284">
                  <c:v>4.2959145142117059</c:v>
                </c:pt>
                <c:pt idx="285">
                  <c:v>4.3964965192540291</c:v>
                </c:pt>
                <c:pt idx="286">
                  <c:v>3.2757054196180055</c:v>
                </c:pt>
                <c:pt idx="287">
                  <c:v>2.5110192313710717</c:v>
                </c:pt>
                <c:pt idx="288">
                  <c:v>3.6564758283677072</c:v>
                </c:pt>
                <c:pt idx="289">
                  <c:v>3.2841610876412548</c:v>
                </c:pt>
                <c:pt idx="290">
                  <c:v>5.709111788670608</c:v>
                </c:pt>
                <c:pt idx="291">
                  <c:v>4.0994167107787147</c:v>
                </c:pt>
                <c:pt idx="292">
                  <c:v>3.0634647910889812</c:v>
                </c:pt>
                <c:pt idx="293">
                  <c:v>3.8143882035858536</c:v>
                </c:pt>
                <c:pt idx="294">
                  <c:v>4.4577388198534997</c:v>
                </c:pt>
                <c:pt idx="295">
                  <c:v>4.3205386363375267</c:v>
                </c:pt>
                <c:pt idx="296">
                  <c:v>3.2737335970014292</c:v>
                </c:pt>
                <c:pt idx="297">
                  <c:v>1.8539106504746368</c:v>
                </c:pt>
                <c:pt idx="298">
                  <c:v>3.9319739473098294</c:v>
                </c:pt>
                <c:pt idx="299">
                  <c:v>2.2190880316642461</c:v>
                </c:pt>
                <c:pt idx="300">
                  <c:v>2.4260833315830657</c:v>
                </c:pt>
                <c:pt idx="301">
                  <c:v>1.0050569246743624</c:v>
                </c:pt>
                <c:pt idx="302">
                  <c:v>1.6524069821228926</c:v>
                </c:pt>
                <c:pt idx="303">
                  <c:v>1.2027401371492039</c:v>
                </c:pt>
                <c:pt idx="304">
                  <c:v>1.6743710446274511</c:v>
                </c:pt>
                <c:pt idx="305">
                  <c:v>3.3981352532922688</c:v>
                </c:pt>
                <c:pt idx="306">
                  <c:v>2.0663335674297887</c:v>
                </c:pt>
                <c:pt idx="307">
                  <c:v>1.2469051831202431</c:v>
                </c:pt>
                <c:pt idx="308">
                  <c:v>2.3868102817635894</c:v>
                </c:pt>
                <c:pt idx="309">
                  <c:v>1.7759983278671927</c:v>
                </c:pt>
                <c:pt idx="310">
                  <c:v>3.3198282959619867</c:v>
                </c:pt>
                <c:pt idx="311">
                  <c:v>3.5060016118536805</c:v>
                </c:pt>
                <c:pt idx="312">
                  <c:v>3.3765945274644791</c:v>
                </c:pt>
                <c:pt idx="313">
                  <c:v>3.6405506203281575</c:v>
                </c:pt>
                <c:pt idx="314">
                  <c:v>4.1430670049514804</c:v>
                </c:pt>
                <c:pt idx="315">
                  <c:v>3.7168505015895339</c:v>
                </c:pt>
                <c:pt idx="316">
                  <c:v>3.6033447349209768</c:v>
                </c:pt>
                <c:pt idx="317">
                  <c:v>2.222156976980699</c:v>
                </c:pt>
                <c:pt idx="318">
                  <c:v>3.7665830376314089</c:v>
                </c:pt>
                <c:pt idx="319">
                  <c:v>2.9887289627090543</c:v>
                </c:pt>
                <c:pt idx="320">
                  <c:v>3.1095469096385759</c:v>
                </c:pt>
                <c:pt idx="321">
                  <c:v>2.881458944236706</c:v>
                </c:pt>
                <c:pt idx="322">
                  <c:v>3.6745746343534602</c:v>
                </c:pt>
                <c:pt idx="323">
                  <c:v>3.8030090236526779</c:v>
                </c:pt>
                <c:pt idx="324">
                  <c:v>3.4135035988384965</c:v>
                </c:pt>
                <c:pt idx="325">
                  <c:v>3.0580628993573042</c:v>
                </c:pt>
                <c:pt idx="326">
                  <c:v>3.5791861937958536</c:v>
                </c:pt>
                <c:pt idx="327">
                  <c:v>3.0366050396208095</c:v>
                </c:pt>
                <c:pt idx="328">
                  <c:v>2.4858543279335117</c:v>
                </c:pt>
                <c:pt idx="329">
                  <c:v>3.1698830583070352</c:v>
                </c:pt>
                <c:pt idx="330">
                  <c:v>3.3542159256593149</c:v>
                </c:pt>
                <c:pt idx="331">
                  <c:v>2.7885120882522925</c:v>
                </c:pt>
                <c:pt idx="332">
                  <c:v>3.6750214043447884</c:v>
                </c:pt>
                <c:pt idx="333">
                  <c:v>3.4939446519793189</c:v>
                </c:pt>
                <c:pt idx="334">
                  <c:v>3.9088046329563566</c:v>
                </c:pt>
                <c:pt idx="335">
                  <c:v>3.5491664023140208</c:v>
                </c:pt>
                <c:pt idx="336">
                  <c:v>3.6732203910977939</c:v>
                </c:pt>
                <c:pt idx="337">
                  <c:v>2.2427504548819495</c:v>
                </c:pt>
                <c:pt idx="338">
                  <c:v>2.7119485936667389</c:v>
                </c:pt>
                <c:pt idx="339">
                  <c:v>1.8862463748147511</c:v>
                </c:pt>
                <c:pt idx="340">
                  <c:v>2.0008952830435196</c:v>
                </c:pt>
                <c:pt idx="341">
                  <c:v>2.2660942151213024</c:v>
                </c:pt>
                <c:pt idx="342">
                  <c:v>2.2355276970109643</c:v>
                </c:pt>
                <c:pt idx="343">
                  <c:v>1.6488575943057071</c:v>
                </c:pt>
                <c:pt idx="344">
                  <c:v>1.4802433833856359</c:v>
                </c:pt>
                <c:pt idx="345">
                  <c:v>0.63026148298399065</c:v>
                </c:pt>
                <c:pt idx="346">
                  <c:v>1.1671583940162322</c:v>
                </c:pt>
                <c:pt idx="347">
                  <c:v>0.74104065651100959</c:v>
                </c:pt>
                <c:pt idx="348">
                  <c:v>1.3406938225783933</c:v>
                </c:pt>
                <c:pt idx="349">
                  <c:v>1.2267845027793027</c:v>
                </c:pt>
                <c:pt idx="350">
                  <c:v>1.2123096931356767</c:v>
                </c:pt>
                <c:pt idx="351">
                  <c:v>1.7550111940018942</c:v>
                </c:pt>
                <c:pt idx="352">
                  <c:v>1.6467730412255834</c:v>
                </c:pt>
                <c:pt idx="353">
                  <c:v>1.8105585256311925</c:v>
                </c:pt>
                <c:pt idx="354">
                  <c:v>1.7293955593817396</c:v>
                </c:pt>
                <c:pt idx="355">
                  <c:v>1.759967519015897</c:v>
                </c:pt>
                <c:pt idx="356">
                  <c:v>2.3909385253794646</c:v>
                </c:pt>
                <c:pt idx="357">
                  <c:v>2.5456311466231569</c:v>
                </c:pt>
                <c:pt idx="358">
                  <c:v>1.5345221431993867</c:v>
                </c:pt>
                <c:pt idx="359">
                  <c:v>0.57755682125160623</c:v>
                </c:pt>
                <c:pt idx="360">
                  <c:v>2.1527688916708771</c:v>
                </c:pt>
                <c:pt idx="361">
                  <c:v>2.4101456901583242</c:v>
                </c:pt>
                <c:pt idx="362">
                  <c:v>2.2099757874789017</c:v>
                </c:pt>
                <c:pt idx="363">
                  <c:v>1.7702911345123233</c:v>
                </c:pt>
                <c:pt idx="364">
                  <c:v>1.1411798634571138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333184"/>
        <c:axId val="199884800"/>
      </c:scatterChart>
      <c:valAx>
        <c:axId val="20033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199884800"/>
        <c:crosses val="autoZero"/>
        <c:crossBetween val="midCat"/>
      </c:valAx>
      <c:valAx>
        <c:axId val="199884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03331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'2011'!$R$5:$R$369</c:f>
              <c:numCache>
                <c:formatCode>0.0</c:formatCode>
                <c:ptCount val="365"/>
                <c:pt idx="0">
                  <c:v>1.4907178122749998</c:v>
                </c:pt>
                <c:pt idx="1">
                  <c:v>0.97339784441849997</c:v>
                </c:pt>
                <c:pt idx="2">
                  <c:v>0.29892716850704992</c:v>
                </c:pt>
                <c:pt idx="3">
                  <c:v>0.14227790938919996</c:v>
                </c:pt>
                <c:pt idx="4">
                  <c:v>0.5384711920730999</c:v>
                </c:pt>
                <c:pt idx="5">
                  <c:v>0.19985883408074998</c:v>
                </c:pt>
                <c:pt idx="6">
                  <c:v>0.87268555802872494</c:v>
                </c:pt>
                <c:pt idx="7">
                  <c:v>1.6150044606810003</c:v>
                </c:pt>
                <c:pt idx="8">
                  <c:v>1.6817624902835999</c:v>
                </c:pt>
                <c:pt idx="9">
                  <c:v>1.7444490099071999</c:v>
                </c:pt>
                <c:pt idx="10">
                  <c:v>1.6433941567851746</c:v>
                </c:pt>
                <c:pt idx="11">
                  <c:v>1.5577430193719997</c:v>
                </c:pt>
                <c:pt idx="12">
                  <c:v>0.65748354064019987</c:v>
                </c:pt>
                <c:pt idx="13">
                  <c:v>1.21153918613895</c:v>
                </c:pt>
                <c:pt idx="14">
                  <c:v>0.26127012141719996</c:v>
                </c:pt>
                <c:pt idx="15">
                  <c:v>0.15780932022404998</c:v>
                </c:pt>
                <c:pt idx="16">
                  <c:v>1.2473214477683248</c:v>
                </c:pt>
                <c:pt idx="17">
                  <c:v>1.9931298653060996</c:v>
                </c:pt>
                <c:pt idx="18">
                  <c:v>2.5186957459240493</c:v>
                </c:pt>
                <c:pt idx="19">
                  <c:v>1.1845024444515</c:v>
                </c:pt>
                <c:pt idx="20">
                  <c:v>2.5845413692946249</c:v>
                </c:pt>
                <c:pt idx="21">
                  <c:v>2.6979896483138246</c:v>
                </c:pt>
                <c:pt idx="22">
                  <c:v>1.3212231601842002</c:v>
                </c:pt>
                <c:pt idx="23">
                  <c:v>0.2590870258977</c:v>
                </c:pt>
                <c:pt idx="24">
                  <c:v>2.5513063798614</c:v>
                </c:pt>
                <c:pt idx="25">
                  <c:v>1.6217821250610001</c:v>
                </c:pt>
                <c:pt idx="26">
                  <c:v>1.2090741790720498</c:v>
                </c:pt>
                <c:pt idx="27">
                  <c:v>1.1958169693177501</c:v>
                </c:pt>
                <c:pt idx="28">
                  <c:v>1.2464886054225002</c:v>
                </c:pt>
                <c:pt idx="29">
                  <c:v>3.1704341109482241</c:v>
                </c:pt>
                <c:pt idx="30">
                  <c:v>1.2424513521167246</c:v>
                </c:pt>
                <c:pt idx="31">
                  <c:v>1.1288853234573</c:v>
                </c:pt>
                <c:pt idx="32">
                  <c:v>0.86932386105299997</c:v>
                </c:pt>
                <c:pt idx="33">
                  <c:v>0.66867429946124979</c:v>
                </c:pt>
                <c:pt idx="34">
                  <c:v>2.5284175196609993</c:v>
                </c:pt>
                <c:pt idx="35">
                  <c:v>2.9956974511513503</c:v>
                </c:pt>
                <c:pt idx="36">
                  <c:v>3.0912917414477992</c:v>
                </c:pt>
                <c:pt idx="37">
                  <c:v>2.3304601151199003</c:v>
                </c:pt>
                <c:pt idx="38">
                  <c:v>3.6080203826438995</c:v>
                </c:pt>
                <c:pt idx="39">
                  <c:v>3.9481790794985998</c:v>
                </c:pt>
                <c:pt idx="40">
                  <c:v>3.8936564530747497</c:v>
                </c:pt>
                <c:pt idx="41">
                  <c:v>3.5237533867262991</c:v>
                </c:pt>
                <c:pt idx="42">
                  <c:v>2.6889875102821494</c:v>
                </c:pt>
                <c:pt idx="43">
                  <c:v>3.5767457589623248</c:v>
                </c:pt>
                <c:pt idx="44">
                  <c:v>2.7444462402065994</c:v>
                </c:pt>
                <c:pt idx="45">
                  <c:v>1.3293246792262499</c:v>
                </c:pt>
                <c:pt idx="46">
                  <c:v>2.2576705781379749</c:v>
                </c:pt>
                <c:pt idx="47">
                  <c:v>2.8980137493557243</c:v>
                </c:pt>
                <c:pt idx="48">
                  <c:v>2.4096657182644496</c:v>
                </c:pt>
                <c:pt idx="49">
                  <c:v>0.33830466185219998</c:v>
                </c:pt>
                <c:pt idx="50">
                  <c:v>1.8879272534807998</c:v>
                </c:pt>
                <c:pt idx="51">
                  <c:v>1.9895590675615495</c:v>
                </c:pt>
                <c:pt idx="52">
                  <c:v>4.2262284632559757</c:v>
                </c:pt>
                <c:pt idx="53">
                  <c:v>4.5095440431230998</c:v>
                </c:pt>
                <c:pt idx="54">
                  <c:v>1.6987442230687499</c:v>
                </c:pt>
                <c:pt idx="55">
                  <c:v>3.4860824650698743</c:v>
                </c:pt>
                <c:pt idx="56">
                  <c:v>1.3654445962368751</c:v>
                </c:pt>
                <c:pt idx="57">
                  <c:v>1.7690790668208747</c:v>
                </c:pt>
                <c:pt idx="58">
                  <c:v>2.17578129002325</c:v>
                </c:pt>
                <c:pt idx="59">
                  <c:v>4.7464854190104742</c:v>
                </c:pt>
                <c:pt idx="60">
                  <c:v>4.7797267931999992</c:v>
                </c:pt>
                <c:pt idx="61">
                  <c:v>2.7804857338445994</c:v>
                </c:pt>
                <c:pt idx="62">
                  <c:v>2.8963686923382745</c:v>
                </c:pt>
                <c:pt idx="63">
                  <c:v>4.2888092660492996</c:v>
                </c:pt>
                <c:pt idx="64">
                  <c:v>3.9474703715492989</c:v>
                </c:pt>
                <c:pt idx="65">
                  <c:v>3.5182089625823996</c:v>
                </c:pt>
                <c:pt idx="66">
                  <c:v>4.2025777297316997</c:v>
                </c:pt>
                <c:pt idx="67">
                  <c:v>3.1750838097236995</c:v>
                </c:pt>
                <c:pt idx="68">
                  <c:v>3.5309682841290746</c:v>
                </c:pt>
                <c:pt idx="69">
                  <c:v>1.9065319422038993</c:v>
                </c:pt>
                <c:pt idx="70">
                  <c:v>3.2366273351858244</c:v>
                </c:pt>
                <c:pt idx="71">
                  <c:v>2.5766963455585494</c:v>
                </c:pt>
                <c:pt idx="72">
                  <c:v>4.2783588933914984</c:v>
                </c:pt>
                <c:pt idx="73">
                  <c:v>2.3600293949504989</c:v>
                </c:pt>
                <c:pt idx="74">
                  <c:v>4.3677494106722996</c:v>
                </c:pt>
                <c:pt idx="75">
                  <c:v>4.2489450578200501</c:v>
                </c:pt>
                <c:pt idx="76">
                  <c:v>5.7831053658791252</c:v>
                </c:pt>
                <c:pt idx="77">
                  <c:v>6.09097917415155</c:v>
                </c:pt>
                <c:pt idx="78">
                  <c:v>5.5566566002681501</c:v>
                </c:pt>
                <c:pt idx="79">
                  <c:v>5.4213561244608739</c:v>
                </c:pt>
                <c:pt idx="80">
                  <c:v>4.0071957148712247</c:v>
                </c:pt>
                <c:pt idx="81">
                  <c:v>3.8668914318813745</c:v>
                </c:pt>
                <c:pt idx="82">
                  <c:v>2.1538297611611998</c:v>
                </c:pt>
                <c:pt idx="83">
                  <c:v>3.6312300768483743</c:v>
                </c:pt>
                <c:pt idx="84">
                  <c:v>4.7957761059977999</c:v>
                </c:pt>
                <c:pt idx="85">
                  <c:v>4.9868640038952003</c:v>
                </c:pt>
                <c:pt idx="86">
                  <c:v>4.3130045456156996</c:v>
                </c:pt>
                <c:pt idx="87">
                  <c:v>5.6786342997852746</c:v>
                </c:pt>
                <c:pt idx="88">
                  <c:v>5.8076934307417485</c:v>
                </c:pt>
                <c:pt idx="89">
                  <c:v>5.4642163795838998</c:v>
                </c:pt>
                <c:pt idx="90">
                  <c:v>5.2936947639989986</c:v>
                </c:pt>
                <c:pt idx="91">
                  <c:v>5.9539448686574987</c:v>
                </c:pt>
                <c:pt idx="92">
                  <c:v>5.8268203188599248</c:v>
                </c:pt>
                <c:pt idx="93">
                  <c:v>5.4176608239684745</c:v>
                </c:pt>
                <c:pt idx="94">
                  <c:v>5.4989803953671998</c:v>
                </c:pt>
                <c:pt idx="95">
                  <c:v>4.5478606846522487</c:v>
                </c:pt>
                <c:pt idx="96">
                  <c:v>5.0363954698653002</c:v>
                </c:pt>
                <c:pt idx="97">
                  <c:v>4.0701237501802492</c:v>
                </c:pt>
                <c:pt idx="98">
                  <c:v>5.0661508898988004</c:v>
                </c:pt>
                <c:pt idx="99">
                  <c:v>5.1627480780694492</c:v>
                </c:pt>
                <c:pt idx="100">
                  <c:v>5.3473365396209998</c:v>
                </c:pt>
                <c:pt idx="101">
                  <c:v>4.7335837910685736</c:v>
                </c:pt>
                <c:pt idx="102">
                  <c:v>4.6292084963192242</c:v>
                </c:pt>
                <c:pt idx="103">
                  <c:v>5.0931751076412004</c:v>
                </c:pt>
                <c:pt idx="104">
                  <c:v>5.8431808885273497</c:v>
                </c:pt>
                <c:pt idx="105">
                  <c:v>5.8395619595430004</c:v>
                </c:pt>
                <c:pt idx="106">
                  <c:v>6.7115571044048998</c:v>
                </c:pt>
                <c:pt idx="107">
                  <c:v>6.987420936967272</c:v>
                </c:pt>
                <c:pt idx="108">
                  <c:v>6.3797842938151499</c:v>
                </c:pt>
                <c:pt idx="109">
                  <c:v>5.4905067187031236</c:v>
                </c:pt>
                <c:pt idx="110">
                  <c:v>5.5152384405824995</c:v>
                </c:pt>
                <c:pt idx="111">
                  <c:v>5.4839958634662</c:v>
                </c:pt>
                <c:pt idx="112">
                  <c:v>5.1258127540090488</c:v>
                </c:pt>
                <c:pt idx="113">
                  <c:v>5.4683463346397989</c:v>
                </c:pt>
                <c:pt idx="114">
                  <c:v>5.0620742230012485</c:v>
                </c:pt>
                <c:pt idx="115">
                  <c:v>5.6402463208828495</c:v>
                </c:pt>
                <c:pt idx="116">
                  <c:v>5.4854202780399755</c:v>
                </c:pt>
                <c:pt idx="117">
                  <c:v>6.4532264265611978</c:v>
                </c:pt>
                <c:pt idx="118">
                  <c:v>6.136548898837499</c:v>
                </c:pt>
                <c:pt idx="119">
                  <c:v>5.7431921669236488</c:v>
                </c:pt>
                <c:pt idx="120">
                  <c:v>5.7928874264495995</c:v>
                </c:pt>
                <c:pt idx="121">
                  <c:v>5.9877668873190002</c:v>
                </c:pt>
                <c:pt idx="122">
                  <c:v>6.1377624936695989</c:v>
                </c:pt>
                <c:pt idx="123">
                  <c:v>6.207115803924375</c:v>
                </c:pt>
                <c:pt idx="124">
                  <c:v>6.2763437519448741</c:v>
                </c:pt>
                <c:pt idx="125">
                  <c:v>6.0820402697639997</c:v>
                </c:pt>
                <c:pt idx="126">
                  <c:v>5.6847365306189994</c:v>
                </c:pt>
                <c:pt idx="127">
                  <c:v>5.4280564350626248</c:v>
                </c:pt>
                <c:pt idx="128">
                  <c:v>6.0014199519638991</c:v>
                </c:pt>
                <c:pt idx="129">
                  <c:v>5.9950067098281004</c:v>
                </c:pt>
                <c:pt idx="130">
                  <c:v>6.42356407662915</c:v>
                </c:pt>
                <c:pt idx="131">
                  <c:v>5.4998352160087487</c:v>
                </c:pt>
                <c:pt idx="132">
                  <c:v>5.2361313973872745</c:v>
                </c:pt>
                <c:pt idx="133">
                  <c:v>5.2808476520531995</c:v>
                </c:pt>
                <c:pt idx="134">
                  <c:v>5.4100856789698488</c:v>
                </c:pt>
                <c:pt idx="135">
                  <c:v>5.4573193693745985</c:v>
                </c:pt>
                <c:pt idx="136">
                  <c:v>6.108826778117999</c:v>
                </c:pt>
                <c:pt idx="137">
                  <c:v>6.3008260999772245</c:v>
                </c:pt>
                <c:pt idx="138">
                  <c:v>6.2811689087348235</c:v>
                </c:pt>
                <c:pt idx="139">
                  <c:v>6.0127341084788259</c:v>
                </c:pt>
                <c:pt idx="140">
                  <c:v>6.3153212157510747</c:v>
                </c:pt>
                <c:pt idx="141">
                  <c:v>6.5259625526009977</c:v>
                </c:pt>
                <c:pt idx="142">
                  <c:v>6.3207974948998489</c:v>
                </c:pt>
                <c:pt idx="143">
                  <c:v>6.5573632752194992</c:v>
                </c:pt>
                <c:pt idx="144">
                  <c:v>6.8707966100401494</c:v>
                </c:pt>
                <c:pt idx="145">
                  <c:v>6.8472681691557735</c:v>
                </c:pt>
                <c:pt idx="146">
                  <c:v>6.1700680099260747</c:v>
                </c:pt>
                <c:pt idx="147">
                  <c:v>5.7681437945440486</c:v>
                </c:pt>
                <c:pt idx="148">
                  <c:v>5.7826656771808489</c:v>
                </c:pt>
                <c:pt idx="149">
                  <c:v>5.749401342425398</c:v>
                </c:pt>
                <c:pt idx="150">
                  <c:v>6.1816188935591985</c:v>
                </c:pt>
                <c:pt idx="151">
                  <c:v>6.5196858460229992</c:v>
                </c:pt>
                <c:pt idx="152">
                  <c:v>6.3678934219090477</c:v>
                </c:pt>
                <c:pt idx="153">
                  <c:v>6.6638524154392496</c:v>
                </c:pt>
                <c:pt idx="154">
                  <c:v>6.9831602171910001</c:v>
                </c:pt>
                <c:pt idx="155">
                  <c:v>6.8785420561346999</c:v>
                </c:pt>
                <c:pt idx="156">
                  <c:v>6.6747488615516239</c:v>
                </c:pt>
                <c:pt idx="157">
                  <c:v>6.8951927638624495</c:v>
                </c:pt>
                <c:pt idx="158">
                  <c:v>6.5978124253528492</c:v>
                </c:pt>
                <c:pt idx="159">
                  <c:v>6.5911617193962</c:v>
                </c:pt>
                <c:pt idx="160">
                  <c:v>5.5668503548362001</c:v>
                </c:pt>
                <c:pt idx="161">
                  <c:v>5.7418334416694981</c:v>
                </c:pt>
                <c:pt idx="162">
                  <c:v>6.0357991633963488</c:v>
                </c:pt>
                <c:pt idx="163">
                  <c:v>6.1043601499510496</c:v>
                </c:pt>
                <c:pt idx="164">
                  <c:v>5.8505756641604991</c:v>
                </c:pt>
                <c:pt idx="165">
                  <c:v>4.1715323433580487</c:v>
                </c:pt>
                <c:pt idx="166">
                  <c:v>6.2478148190398484</c:v>
                </c:pt>
                <c:pt idx="167">
                  <c:v>6.30335237614785</c:v>
                </c:pt>
                <c:pt idx="168">
                  <c:v>6.493927160649525</c:v>
                </c:pt>
                <c:pt idx="169">
                  <c:v>6.8518761214477486</c:v>
                </c:pt>
                <c:pt idx="170">
                  <c:v>6.7855662526238998</c:v>
                </c:pt>
                <c:pt idx="171">
                  <c:v>7.2228803126903989</c:v>
                </c:pt>
                <c:pt idx="172">
                  <c:v>7.3141555609174489</c:v>
                </c:pt>
                <c:pt idx="173">
                  <c:v>6.7782537421199978</c:v>
                </c:pt>
                <c:pt idx="174">
                  <c:v>7.0460628362585984</c:v>
                </c:pt>
                <c:pt idx="175">
                  <c:v>6.8647389497167506</c:v>
                </c:pt>
                <c:pt idx="176">
                  <c:v>6.125111099061149</c:v>
                </c:pt>
                <c:pt idx="177">
                  <c:v>6.0724199154252005</c:v>
                </c:pt>
                <c:pt idx="178">
                  <c:v>5.9002495593096</c:v>
                </c:pt>
                <c:pt idx="179">
                  <c:v>5.813690190312748</c:v>
                </c:pt>
                <c:pt idx="180">
                  <c:v>5.7597741157373985</c:v>
                </c:pt>
                <c:pt idx="181">
                  <c:v>6.004689806675926</c:v>
                </c:pt>
                <c:pt idx="182">
                  <c:v>6.2802495038276236</c:v>
                </c:pt>
                <c:pt idx="183">
                  <c:v>6.3830776002281997</c:v>
                </c:pt>
                <c:pt idx="184">
                  <c:v>6.3395689239894004</c:v>
                </c:pt>
                <c:pt idx="185">
                  <c:v>6.1122377113875004</c:v>
                </c:pt>
                <c:pt idx="186">
                  <c:v>6.0299465519771989</c:v>
                </c:pt>
                <c:pt idx="187">
                  <c:v>5.9157488007953996</c:v>
                </c:pt>
                <c:pt idx="188">
                  <c:v>6.380080693847999</c:v>
                </c:pt>
                <c:pt idx="189">
                  <c:v>6.7737745900079993</c:v>
                </c:pt>
                <c:pt idx="190">
                  <c:v>6.7542398141892752</c:v>
                </c:pt>
                <c:pt idx="191">
                  <c:v>6.0847685252444998</c:v>
                </c:pt>
                <c:pt idx="192">
                  <c:v>6.1084314143624994</c:v>
                </c:pt>
                <c:pt idx="193">
                  <c:v>5.9671980265472246</c:v>
                </c:pt>
                <c:pt idx="194">
                  <c:v>5.9495772042131989</c:v>
                </c:pt>
                <c:pt idx="195">
                  <c:v>6.0598291760015979</c:v>
                </c:pt>
                <c:pt idx="196">
                  <c:v>5.9392304610614994</c:v>
                </c:pt>
                <c:pt idx="197">
                  <c:v>5.7449496938789988</c:v>
                </c:pt>
                <c:pt idx="198">
                  <c:v>3.3901995101184004</c:v>
                </c:pt>
                <c:pt idx="199">
                  <c:v>4.9509158613857993</c:v>
                </c:pt>
                <c:pt idx="200">
                  <c:v>5.4510824447396997</c:v>
                </c:pt>
                <c:pt idx="201">
                  <c:v>5.0246531663269502</c:v>
                </c:pt>
                <c:pt idx="202">
                  <c:v>3.6456188618730745</c:v>
                </c:pt>
                <c:pt idx="203">
                  <c:v>5.1430135330487996</c:v>
                </c:pt>
                <c:pt idx="204">
                  <c:v>6.2102725747796228</c:v>
                </c:pt>
                <c:pt idx="205">
                  <c:v>5.7799553481314989</c:v>
                </c:pt>
                <c:pt idx="206">
                  <c:v>5.8221978780824992</c:v>
                </c:pt>
                <c:pt idx="207">
                  <c:v>5.5731523548718496</c:v>
                </c:pt>
                <c:pt idx="208">
                  <c:v>5.6012069740540484</c:v>
                </c:pt>
                <c:pt idx="209">
                  <c:v>4.4850129499320746</c:v>
                </c:pt>
                <c:pt idx="210">
                  <c:v>4.2100955347073992</c:v>
                </c:pt>
                <c:pt idx="211">
                  <c:v>5.4970983656639998</c:v>
                </c:pt>
                <c:pt idx="212">
                  <c:v>5.3308707442583989</c:v>
                </c:pt>
                <c:pt idx="213">
                  <c:v>3.7087887812188489</c:v>
                </c:pt>
                <c:pt idx="214">
                  <c:v>4.0932878916042004</c:v>
                </c:pt>
                <c:pt idx="215">
                  <c:v>4.3607401760926487</c:v>
                </c:pt>
                <c:pt idx="216">
                  <c:v>3.7104909326916742</c:v>
                </c:pt>
                <c:pt idx="217">
                  <c:v>4.7301228848026495</c:v>
                </c:pt>
                <c:pt idx="218">
                  <c:v>0.51507977788162485</c:v>
                </c:pt>
                <c:pt idx="219">
                  <c:v>1.6731636969527999</c:v>
                </c:pt>
                <c:pt idx="220">
                  <c:v>2.2515474740625003</c:v>
                </c:pt>
                <c:pt idx="221">
                  <c:v>4.1772746949472497</c:v>
                </c:pt>
                <c:pt idx="222">
                  <c:v>4.3688971934009988</c:v>
                </c:pt>
                <c:pt idx="223">
                  <c:v>1.6503001302100495</c:v>
                </c:pt>
                <c:pt idx="224">
                  <c:v>1.9337919047942997</c:v>
                </c:pt>
                <c:pt idx="225">
                  <c:v>0.84034566231524965</c:v>
                </c:pt>
                <c:pt idx="226">
                  <c:v>0.60646872388432482</c:v>
                </c:pt>
                <c:pt idx="227">
                  <c:v>1.7561075749110004</c:v>
                </c:pt>
                <c:pt idx="228">
                  <c:v>3.4039251399743251</c:v>
                </c:pt>
                <c:pt idx="229">
                  <c:v>0.54915694122757486</c:v>
                </c:pt>
                <c:pt idx="230">
                  <c:v>1.1133138851117999</c:v>
                </c:pt>
                <c:pt idx="231">
                  <c:v>1.6054960851449993</c:v>
                </c:pt>
                <c:pt idx="232">
                  <c:v>2.9426659108911002</c:v>
                </c:pt>
                <c:pt idx="233">
                  <c:v>1.2222781006679997</c:v>
                </c:pt>
                <c:pt idx="234">
                  <c:v>2.7745916215094999</c:v>
                </c:pt>
                <c:pt idx="235">
                  <c:v>2.2266722179501497</c:v>
                </c:pt>
                <c:pt idx="236">
                  <c:v>1.9350003427078497</c:v>
                </c:pt>
                <c:pt idx="237">
                  <c:v>1.6680622766691</c:v>
                </c:pt>
                <c:pt idx="238">
                  <c:v>0.70430099404769997</c:v>
                </c:pt>
                <c:pt idx="239">
                  <c:v>0.8406047360804999</c:v>
                </c:pt>
                <c:pt idx="240">
                  <c:v>3.1481367001919991</c:v>
                </c:pt>
                <c:pt idx="241">
                  <c:v>2.4962160012619496</c:v>
                </c:pt>
                <c:pt idx="242">
                  <c:v>0.87789355462912511</c:v>
                </c:pt>
                <c:pt idx="243">
                  <c:v>5.667147754850248</c:v>
                </c:pt>
                <c:pt idx="244">
                  <c:v>5.4289091683799997</c:v>
                </c:pt>
                <c:pt idx="245">
                  <c:v>5.0602115931344986</c:v>
                </c:pt>
                <c:pt idx="246">
                  <c:v>5.0480633664359988</c:v>
                </c:pt>
                <c:pt idx="247">
                  <c:v>5.4682932920489993</c:v>
                </c:pt>
                <c:pt idx="248">
                  <c:v>5.0083698276539996</c:v>
                </c:pt>
                <c:pt idx="249">
                  <c:v>5.2103294921249983</c:v>
                </c:pt>
                <c:pt idx="250">
                  <c:v>4.7475770895539977</c:v>
                </c:pt>
                <c:pt idx="251">
                  <c:v>5.2711516629090003</c:v>
                </c:pt>
                <c:pt idx="252">
                  <c:v>5.3453394615206244</c:v>
                </c:pt>
                <c:pt idx="253">
                  <c:v>4.9406005508804993</c:v>
                </c:pt>
                <c:pt idx="254">
                  <c:v>5.6886336876374992</c:v>
                </c:pt>
                <c:pt idx="255">
                  <c:v>5.6224409545349996</c:v>
                </c:pt>
                <c:pt idx="256">
                  <c:v>5.4802941782174983</c:v>
                </c:pt>
                <c:pt idx="257">
                  <c:v>5.39045329005</c:v>
                </c:pt>
                <c:pt idx="258">
                  <c:v>5.3814655177199997</c:v>
                </c:pt>
                <c:pt idx="259">
                  <c:v>5.4716784407257499</c:v>
                </c:pt>
                <c:pt idx="260">
                  <c:v>4.9336976470499989</c:v>
                </c:pt>
                <c:pt idx="261">
                  <c:v>4.6442029737059993</c:v>
                </c:pt>
                <c:pt idx="262">
                  <c:v>4.6276197970544999</c:v>
                </c:pt>
                <c:pt idx="263">
                  <c:v>4.7857751219564983</c:v>
                </c:pt>
                <c:pt idx="264">
                  <c:v>4.5273619334160005</c:v>
                </c:pt>
                <c:pt idx="265">
                  <c:v>4.6801466959994986</c:v>
                </c:pt>
                <c:pt idx="266">
                  <c:v>4.2771482453699994</c:v>
                </c:pt>
                <c:pt idx="267">
                  <c:v>4.092453207501749</c:v>
                </c:pt>
                <c:pt idx="268">
                  <c:v>3.9704147300159982</c:v>
                </c:pt>
                <c:pt idx="269">
                  <c:v>4.4305278953433751</c:v>
                </c:pt>
                <c:pt idx="270">
                  <c:v>4.4105503612320005</c:v>
                </c:pt>
                <c:pt idx="271">
                  <c:v>4.1704737016499998</c:v>
                </c:pt>
                <c:pt idx="272">
                  <c:v>3.900553217716499</c:v>
                </c:pt>
                <c:pt idx="273">
                  <c:v>3.6015919153199993</c:v>
                </c:pt>
                <c:pt idx="274">
                  <c:v>3.7223006445224995</c:v>
                </c:pt>
                <c:pt idx="275">
                  <c:v>3.2146646330002495</c:v>
                </c:pt>
                <c:pt idx="276">
                  <c:v>3.1453372301219988</c:v>
                </c:pt>
                <c:pt idx="277">
                  <c:v>3.6958677534405</c:v>
                </c:pt>
                <c:pt idx="278">
                  <c:v>2.9753799287669995</c:v>
                </c:pt>
                <c:pt idx="279">
                  <c:v>3.6690002077949995</c:v>
                </c:pt>
                <c:pt idx="280">
                  <c:v>2.9193315911549997</c:v>
                </c:pt>
                <c:pt idx="281">
                  <c:v>3.6575076464549996</c:v>
                </c:pt>
                <c:pt idx="282">
                  <c:v>3.8385154875599996</c:v>
                </c:pt>
                <c:pt idx="283">
                  <c:v>3.9329681343164999</c:v>
                </c:pt>
                <c:pt idx="284">
                  <c:v>2.6024021111249995</c:v>
                </c:pt>
                <c:pt idx="285">
                  <c:v>2.5708565036520001</c:v>
                </c:pt>
                <c:pt idx="286">
                  <c:v>3.0800174896597503</c:v>
                </c:pt>
                <c:pt idx="287">
                  <c:v>3.0766176069299997</c:v>
                </c:pt>
                <c:pt idx="288">
                  <c:v>2.7390530856735005</c:v>
                </c:pt>
                <c:pt idx="289">
                  <c:v>2.8667752241039999</c:v>
                </c:pt>
                <c:pt idx="290">
                  <c:v>2.6700977176334999</c:v>
                </c:pt>
                <c:pt idx="291">
                  <c:v>2.7242011602494993</c:v>
                </c:pt>
                <c:pt idx="292">
                  <c:v>2.5980260973839995</c:v>
                </c:pt>
                <c:pt idx="293">
                  <c:v>1.50576496390125</c:v>
                </c:pt>
                <c:pt idx="294">
                  <c:v>2.3662189250482499</c:v>
                </c:pt>
                <c:pt idx="295">
                  <c:v>2.9524390082459999</c:v>
                </c:pt>
                <c:pt idx="296">
                  <c:v>2.6632095478559998</c:v>
                </c:pt>
                <c:pt idx="297">
                  <c:v>2.7786140179784993</c:v>
                </c:pt>
                <c:pt idx="298">
                  <c:v>2.6893772259839994</c:v>
                </c:pt>
                <c:pt idx="299">
                  <c:v>1.0674821398499998</c:v>
                </c:pt>
                <c:pt idx="300">
                  <c:v>1.95780570994125</c:v>
                </c:pt>
                <c:pt idx="301">
                  <c:v>0.84160910735999994</c:v>
                </c:pt>
                <c:pt idx="302">
                  <c:v>1.9704364768754998</c:v>
                </c:pt>
                <c:pt idx="303">
                  <c:v>2.2785439426717495</c:v>
                </c:pt>
                <c:pt idx="304">
                  <c:v>3.241432723787999</c:v>
                </c:pt>
                <c:pt idx="305">
                  <c:v>1.9833508743299995</c:v>
                </c:pt>
                <c:pt idx="306">
                  <c:v>2.0181342899497494</c:v>
                </c:pt>
                <c:pt idx="307">
                  <c:v>1.4178947553224999</c:v>
                </c:pt>
                <c:pt idx="308">
                  <c:v>1.6755933422925</c:v>
                </c:pt>
                <c:pt idx="309">
                  <c:v>0.17760427486199998</c:v>
                </c:pt>
                <c:pt idx="310">
                  <c:v>0.67297787077499993</c:v>
                </c:pt>
                <c:pt idx="311">
                  <c:v>1.2188524333454998</c:v>
                </c:pt>
                <c:pt idx="312">
                  <c:v>1.0652278297410001</c:v>
                </c:pt>
                <c:pt idx="313">
                  <c:v>1.318506200811</c:v>
                </c:pt>
                <c:pt idx="314">
                  <c:v>1.2613528092240003</c:v>
                </c:pt>
                <c:pt idx="315">
                  <c:v>1.7026671646799998</c:v>
                </c:pt>
                <c:pt idx="316">
                  <c:v>1.5506117377199997</c:v>
                </c:pt>
                <c:pt idx="317">
                  <c:v>1.6340801479650002</c:v>
                </c:pt>
                <c:pt idx="318">
                  <c:v>0.70924574223449999</c:v>
                </c:pt>
                <c:pt idx="319">
                  <c:v>1.3786358711039999</c:v>
                </c:pt>
                <c:pt idx="320">
                  <c:v>0.36184992411375</c:v>
                </c:pt>
                <c:pt idx="321">
                  <c:v>1.3540521036735</c:v>
                </c:pt>
                <c:pt idx="322">
                  <c:v>1.8073378771919997</c:v>
                </c:pt>
                <c:pt idx="323">
                  <c:v>1.3573893666780001</c:v>
                </c:pt>
                <c:pt idx="324">
                  <c:v>0.15780170763000001</c:v>
                </c:pt>
                <c:pt idx="325">
                  <c:v>1.356343248915</c:v>
                </c:pt>
                <c:pt idx="326">
                  <c:v>1.9441582933499997</c:v>
                </c:pt>
                <c:pt idx="327">
                  <c:v>1.7603509821749996</c:v>
                </c:pt>
                <c:pt idx="328">
                  <c:v>0.25990869491999991</c:v>
                </c:pt>
                <c:pt idx="329">
                  <c:v>0.71728316814600002</c:v>
                </c:pt>
                <c:pt idx="330">
                  <c:v>1.2413071301174998</c:v>
                </c:pt>
                <c:pt idx="331">
                  <c:v>1.4944749957899999</c:v>
                </c:pt>
                <c:pt idx="332">
                  <c:v>1.4999265953999998</c:v>
                </c:pt>
                <c:pt idx="333">
                  <c:v>1.3745103362639999</c:v>
                </c:pt>
                <c:pt idx="334">
                  <c:v>1.1979521791649996</c:v>
                </c:pt>
                <c:pt idx="335">
                  <c:v>1.4543099673119999</c:v>
                </c:pt>
                <c:pt idx="336">
                  <c:v>1.3580376650099995</c:v>
                </c:pt>
                <c:pt idx="337">
                  <c:v>1.3151910388860002</c:v>
                </c:pt>
                <c:pt idx="338">
                  <c:v>1.4326840610212495</c:v>
                </c:pt>
                <c:pt idx="339">
                  <c:v>0.70016219855999995</c:v>
                </c:pt>
                <c:pt idx="340">
                  <c:v>1.1347062566624999</c:v>
                </c:pt>
                <c:pt idx="341">
                  <c:v>0.92086357844699984</c:v>
                </c:pt>
                <c:pt idx="342">
                  <c:v>1.264579566831</c:v>
                </c:pt>
                <c:pt idx="343">
                  <c:v>1.3437235325204999</c:v>
                </c:pt>
                <c:pt idx="344">
                  <c:v>1.3366732881599999</c:v>
                </c:pt>
                <c:pt idx="345">
                  <c:v>1.4918597013824997</c:v>
                </c:pt>
                <c:pt idx="346">
                  <c:v>1.5844263893549997</c:v>
                </c:pt>
                <c:pt idx="347">
                  <c:v>1.4848168240485</c:v>
                </c:pt>
                <c:pt idx="348">
                  <c:v>0.92424872712374984</c:v>
                </c:pt>
                <c:pt idx="349">
                  <c:v>1.6632609399314997</c:v>
                </c:pt>
                <c:pt idx="350">
                  <c:v>1.3279949309429997</c:v>
                </c:pt>
                <c:pt idx="351">
                  <c:v>1.0139975274599997</c:v>
                </c:pt>
                <c:pt idx="352">
                  <c:v>0.91968485420699986</c:v>
                </c:pt>
                <c:pt idx="353">
                  <c:v>0.28363052024999996</c:v>
                </c:pt>
                <c:pt idx="354">
                  <c:v>1.2109402468844999</c:v>
                </c:pt>
                <c:pt idx="355">
                  <c:v>1.3411156051395001</c:v>
                </c:pt>
                <c:pt idx="356">
                  <c:v>0.35611837749675002</c:v>
                </c:pt>
                <c:pt idx="357">
                  <c:v>0.24778256930100001</c:v>
                </c:pt>
                <c:pt idx="358">
                  <c:v>0.40874473129950001</c:v>
                </c:pt>
                <c:pt idx="359">
                  <c:v>1.4902978917645</c:v>
                </c:pt>
                <c:pt idx="360">
                  <c:v>1.3763778774817497</c:v>
                </c:pt>
                <c:pt idx="361">
                  <c:v>1.386577525671</c:v>
                </c:pt>
                <c:pt idx="362">
                  <c:v>1.0285068861517499</c:v>
                </c:pt>
                <c:pt idx="363">
                  <c:v>1.2800429554544996</c:v>
                </c:pt>
                <c:pt idx="364">
                  <c:v>1.2359255172592496</c:v>
                </c:pt>
              </c:numCache>
            </c:numRef>
          </c:xVal>
          <c:yVal>
            <c:numRef>
              <c:f>'2011'!$S$5:$S$369</c:f>
              <c:numCache>
                <c:formatCode>0.0</c:formatCode>
                <c:ptCount val="365"/>
                <c:pt idx="0">
                  <c:v>1.7771065155954215</c:v>
                </c:pt>
                <c:pt idx="1">
                  <c:v>0.76618012810119518</c:v>
                </c:pt>
                <c:pt idx="2">
                  <c:v>0.3063518272595494</c:v>
                </c:pt>
                <c:pt idx="3">
                  <c:v>0.2438005783862317</c:v>
                </c:pt>
                <c:pt idx="4">
                  <c:v>0.52744299823306862</c:v>
                </c:pt>
                <c:pt idx="5">
                  <c:v>0.32465590714606474</c:v>
                </c:pt>
                <c:pt idx="6">
                  <c:v>0.68706619844134076</c:v>
                </c:pt>
                <c:pt idx="7">
                  <c:v>1.4047111241242589</c:v>
                </c:pt>
                <c:pt idx="8">
                  <c:v>2.0238305540976285</c:v>
                </c:pt>
                <c:pt idx="9">
                  <c:v>2.1305244639268945</c:v>
                </c:pt>
                <c:pt idx="10">
                  <c:v>1.7944709253970015</c:v>
                </c:pt>
                <c:pt idx="11">
                  <c:v>1.5355585117834822</c:v>
                </c:pt>
                <c:pt idx="12">
                  <c:v>0.64397131240440841</c:v>
                </c:pt>
                <c:pt idx="13">
                  <c:v>1.1552415164500947</c:v>
                </c:pt>
                <c:pt idx="14">
                  <c:v>0.48255918859290547</c:v>
                </c:pt>
                <c:pt idx="15">
                  <c:v>0.40176076927883575</c:v>
                </c:pt>
                <c:pt idx="16">
                  <c:v>0.96445347090430389</c:v>
                </c:pt>
                <c:pt idx="17">
                  <c:v>2.3557654728695647</c:v>
                </c:pt>
                <c:pt idx="18">
                  <c:v>3.2195071031203346</c:v>
                </c:pt>
                <c:pt idx="19">
                  <c:v>1.7274230431093529</c:v>
                </c:pt>
                <c:pt idx="20">
                  <c:v>3.1729138875835901</c:v>
                </c:pt>
                <c:pt idx="21">
                  <c:v>3.157221245355875</c:v>
                </c:pt>
                <c:pt idx="22">
                  <c:v>1.6886157280025464</c:v>
                </c:pt>
                <c:pt idx="23">
                  <c:v>0.45647585788225625</c:v>
                </c:pt>
                <c:pt idx="24">
                  <c:v>2.3767935287936481</c:v>
                </c:pt>
                <c:pt idx="25">
                  <c:v>1.4552114264032703</c:v>
                </c:pt>
                <c:pt idx="26">
                  <c:v>0.81943241257657284</c:v>
                </c:pt>
                <c:pt idx="27">
                  <c:v>1.2239596362424809</c:v>
                </c:pt>
                <c:pt idx="28">
                  <c:v>0.76949311639899365</c:v>
                </c:pt>
                <c:pt idx="29">
                  <c:v>3.0278982866457911</c:v>
                </c:pt>
                <c:pt idx="30">
                  <c:v>1.2754909472355813</c:v>
                </c:pt>
                <c:pt idx="31">
                  <c:v>0.89789903396374582</c:v>
                </c:pt>
                <c:pt idx="32">
                  <c:v>0.70692012178053065</c:v>
                </c:pt>
                <c:pt idx="33">
                  <c:v>0.62022117206415961</c:v>
                </c:pt>
                <c:pt idx="34">
                  <c:v>1.4369067005450908</c:v>
                </c:pt>
                <c:pt idx="35">
                  <c:v>2.4679834356434074</c:v>
                </c:pt>
                <c:pt idx="36">
                  <c:v>3.7775316221218618</c:v>
                </c:pt>
                <c:pt idx="37">
                  <c:v>2.7881439717061713</c:v>
                </c:pt>
                <c:pt idx="38">
                  <c:v>4.8914984779264588</c:v>
                </c:pt>
                <c:pt idx="39">
                  <c:v>5.0453460414903191</c:v>
                </c:pt>
                <c:pt idx="40">
                  <c:v>5.4945682525394988</c:v>
                </c:pt>
                <c:pt idx="41">
                  <c:v>3.664963561282446</c:v>
                </c:pt>
                <c:pt idx="42">
                  <c:v>3.0202111293685712</c:v>
                </c:pt>
                <c:pt idx="43">
                  <c:v>4.2231094470784738</c:v>
                </c:pt>
                <c:pt idx="44">
                  <c:v>2.103189331022481</c:v>
                </c:pt>
                <c:pt idx="45">
                  <c:v>0.87459425293825488</c:v>
                </c:pt>
                <c:pt idx="46">
                  <c:v>2.1310599992783508</c:v>
                </c:pt>
                <c:pt idx="47">
                  <c:v>2.3382342946972505</c:v>
                </c:pt>
                <c:pt idx="48">
                  <c:v>2.8233030196948565</c:v>
                </c:pt>
                <c:pt idx="49">
                  <c:v>0.5517889849041725</c:v>
                </c:pt>
                <c:pt idx="50">
                  <c:v>1.7687138269860432</c:v>
                </c:pt>
                <c:pt idx="51">
                  <c:v>2.6103393384307485</c:v>
                </c:pt>
                <c:pt idx="52">
                  <c:v>4.2346280333861026</c:v>
                </c:pt>
                <c:pt idx="53">
                  <c:v>4.9127112661129404</c:v>
                </c:pt>
                <c:pt idx="54">
                  <c:v>2.6668556634747698</c:v>
                </c:pt>
                <c:pt idx="55">
                  <c:v>3.2885464104503312</c:v>
                </c:pt>
                <c:pt idx="56">
                  <c:v>1.6332989598512289</c:v>
                </c:pt>
                <c:pt idx="57">
                  <c:v>2.3585246880757724</c:v>
                </c:pt>
                <c:pt idx="58">
                  <c:v>2.2517765693848393</c:v>
                </c:pt>
                <c:pt idx="59">
                  <c:v>6.3639949955129209</c:v>
                </c:pt>
                <c:pt idx="60">
                  <c:v>6.1421673382889672</c:v>
                </c:pt>
                <c:pt idx="61">
                  <c:v>3.8908137166143839</c:v>
                </c:pt>
                <c:pt idx="62">
                  <c:v>4.3335921663207335</c:v>
                </c:pt>
                <c:pt idx="63">
                  <c:v>5.5798926114166694</c:v>
                </c:pt>
                <c:pt idx="64">
                  <c:v>4.2652259032374227</c:v>
                </c:pt>
                <c:pt idx="65">
                  <c:v>3.9300877117640964</c:v>
                </c:pt>
                <c:pt idx="66">
                  <c:v>4.5342276119449592</c:v>
                </c:pt>
                <c:pt idx="67">
                  <c:v>2.9284461531140025</c:v>
                </c:pt>
                <c:pt idx="68">
                  <c:v>2.3927087544132859</c:v>
                </c:pt>
                <c:pt idx="69">
                  <c:v>1.8661977616610945</c:v>
                </c:pt>
                <c:pt idx="70">
                  <c:v>3.939304617345873</c:v>
                </c:pt>
                <c:pt idx="71">
                  <c:v>3.6239786485630687</c:v>
                </c:pt>
                <c:pt idx="72">
                  <c:v>6.5576034314601026</c:v>
                </c:pt>
                <c:pt idx="73">
                  <c:v>3.5463661679924012</c:v>
                </c:pt>
                <c:pt idx="74">
                  <c:v>6.7040604272417399</c:v>
                </c:pt>
                <c:pt idx="75">
                  <c:v>6.6798585963997708</c:v>
                </c:pt>
                <c:pt idx="76">
                  <c:v>8.5909854593510424</c:v>
                </c:pt>
                <c:pt idx="77">
                  <c:v>7.2501541685027595</c:v>
                </c:pt>
                <c:pt idx="78">
                  <c:v>6.4328208898835824</c:v>
                </c:pt>
                <c:pt idx="79">
                  <c:v>6.2263598206478168</c:v>
                </c:pt>
                <c:pt idx="80">
                  <c:v>4.4998498293965303</c:v>
                </c:pt>
                <c:pt idx="81">
                  <c:v>4.9723282603784504</c:v>
                </c:pt>
                <c:pt idx="82">
                  <c:v>3.0774523782142396</c:v>
                </c:pt>
                <c:pt idx="83">
                  <c:v>4.9801666352434886</c:v>
                </c:pt>
                <c:pt idx="84">
                  <c:v>7.4494141183006972</c:v>
                </c:pt>
                <c:pt idx="85">
                  <c:v>7.7010880507417792</c:v>
                </c:pt>
                <c:pt idx="86">
                  <c:v>6.0095335841400148</c:v>
                </c:pt>
                <c:pt idx="87">
                  <c:v>8.3858813998652195</c:v>
                </c:pt>
                <c:pt idx="88">
                  <c:v>8.3253135637686881</c:v>
                </c:pt>
                <c:pt idx="89">
                  <c:v>7.7202090647557435</c:v>
                </c:pt>
                <c:pt idx="90">
                  <c:v>6.5651189714046581</c:v>
                </c:pt>
                <c:pt idx="91">
                  <c:v>6.8312807503312696</c:v>
                </c:pt>
                <c:pt idx="92">
                  <c:v>8.5212960232137664</c:v>
                </c:pt>
                <c:pt idx="93">
                  <c:v>6.5815306681047376</c:v>
                </c:pt>
                <c:pt idx="94">
                  <c:v>7.3423118090785735</c:v>
                </c:pt>
                <c:pt idx="95">
                  <c:v>6.2392379384390839</c:v>
                </c:pt>
                <c:pt idx="96">
                  <c:v>7.095599845664184</c:v>
                </c:pt>
                <c:pt idx="97">
                  <c:v>5.7644479964908646</c:v>
                </c:pt>
                <c:pt idx="98">
                  <c:v>6.4683889501379532</c:v>
                </c:pt>
                <c:pt idx="99">
                  <c:v>5.1760338669978614</c:v>
                </c:pt>
                <c:pt idx="100">
                  <c:v>6.1070817501913961</c:v>
                </c:pt>
                <c:pt idx="101">
                  <c:v>5.1178841567577287</c:v>
                </c:pt>
                <c:pt idx="102">
                  <c:v>6.4149472943114585</c:v>
                </c:pt>
                <c:pt idx="103">
                  <c:v>7.1630575672751311</c:v>
                </c:pt>
                <c:pt idx="104">
                  <c:v>7.9970053675558912</c:v>
                </c:pt>
                <c:pt idx="105">
                  <c:v>8.7510851757325696</c:v>
                </c:pt>
                <c:pt idx="106">
                  <c:v>10.201415606036381</c:v>
                </c:pt>
                <c:pt idx="107">
                  <c:v>8.9653724775633528</c:v>
                </c:pt>
                <c:pt idx="108">
                  <c:v>9.3245640532397935</c:v>
                </c:pt>
                <c:pt idx="109">
                  <c:v>6.8550913085501106</c:v>
                </c:pt>
                <c:pt idx="110">
                  <c:v>8.0328033855659147</c:v>
                </c:pt>
                <c:pt idx="111">
                  <c:v>5.4972827482682716</c:v>
                </c:pt>
                <c:pt idx="112">
                  <c:v>6.5374210005044935</c:v>
                </c:pt>
                <c:pt idx="113">
                  <c:v>7.5497289412767188</c:v>
                </c:pt>
                <c:pt idx="114">
                  <c:v>5.9621701482653808</c:v>
                </c:pt>
                <c:pt idx="115">
                  <c:v>8.1104104549179521</c:v>
                </c:pt>
                <c:pt idx="116">
                  <c:v>8.1046938633123453</c:v>
                </c:pt>
                <c:pt idx="117">
                  <c:v>7.3542573866756973</c:v>
                </c:pt>
                <c:pt idx="118">
                  <c:v>7.7254716295392605</c:v>
                </c:pt>
                <c:pt idx="119">
                  <c:v>7.1683032570124077</c:v>
                </c:pt>
                <c:pt idx="120">
                  <c:v>8.3013779250176807</c:v>
                </c:pt>
                <c:pt idx="121">
                  <c:v>8.3925762783311537</c:v>
                </c:pt>
                <c:pt idx="122">
                  <c:v>8.3056604562924026</c:v>
                </c:pt>
                <c:pt idx="123">
                  <c:v>9.0113994411121201</c:v>
                </c:pt>
                <c:pt idx="124">
                  <c:v>8.2884808080246888</c:v>
                </c:pt>
                <c:pt idx="125">
                  <c:v>8.7402456684674572</c:v>
                </c:pt>
                <c:pt idx="126">
                  <c:v>7.6321800707291514</c:v>
                </c:pt>
                <c:pt idx="127">
                  <c:v>8.0244891644373642</c:v>
                </c:pt>
                <c:pt idx="128">
                  <c:v>9.5182285159863209</c:v>
                </c:pt>
                <c:pt idx="129">
                  <c:v>9.0929673922541046</c:v>
                </c:pt>
                <c:pt idx="130">
                  <c:v>8.9969794504934395</c:v>
                </c:pt>
                <c:pt idx="131">
                  <c:v>7.4178058637094129</c:v>
                </c:pt>
                <c:pt idx="132">
                  <c:v>6.4631456517015042</c:v>
                </c:pt>
                <c:pt idx="133">
                  <c:v>7.7548838685006833</c:v>
                </c:pt>
                <c:pt idx="134">
                  <c:v>7.2293616925832405</c:v>
                </c:pt>
                <c:pt idx="135">
                  <c:v>8.3877749597363565</c:v>
                </c:pt>
                <c:pt idx="136">
                  <c:v>9.2674558666541067</c:v>
                </c:pt>
                <c:pt idx="137">
                  <c:v>7.6360044412443333</c:v>
                </c:pt>
                <c:pt idx="138">
                  <c:v>8.5089768071283292</c:v>
                </c:pt>
                <c:pt idx="139">
                  <c:v>9.5979621600153422</c:v>
                </c:pt>
                <c:pt idx="140">
                  <c:v>9.4307900422519193</c:v>
                </c:pt>
                <c:pt idx="141">
                  <c:v>9.5819787462367039</c:v>
                </c:pt>
                <c:pt idx="142">
                  <c:v>10.32918501109426</c:v>
                </c:pt>
                <c:pt idx="143">
                  <c:v>9.7904211370594059</c:v>
                </c:pt>
                <c:pt idx="144">
                  <c:v>9.4474962869567989</c:v>
                </c:pt>
                <c:pt idx="145">
                  <c:v>10.672336316349631</c:v>
                </c:pt>
                <c:pt idx="146">
                  <c:v>9.6340435868487333</c:v>
                </c:pt>
                <c:pt idx="147">
                  <c:v>6.9159049037549609</c:v>
                </c:pt>
                <c:pt idx="148">
                  <c:v>8.7566612503277916</c:v>
                </c:pt>
                <c:pt idx="149">
                  <c:v>9.3210534348826748</c:v>
                </c:pt>
                <c:pt idx="150">
                  <c:v>10.726564861620973</c:v>
                </c:pt>
                <c:pt idx="151">
                  <c:v>9.5314772428216159</c:v>
                </c:pt>
                <c:pt idx="152">
                  <c:v>9.6597912702376583</c:v>
                </c:pt>
                <c:pt idx="153">
                  <c:v>9.7402077506748643</c:v>
                </c:pt>
                <c:pt idx="154">
                  <c:v>11.003125873463572</c:v>
                </c:pt>
                <c:pt idx="155">
                  <c:v>10.361398017221044</c:v>
                </c:pt>
                <c:pt idx="156">
                  <c:v>10.636472183067188</c:v>
                </c:pt>
                <c:pt idx="157">
                  <c:v>11.406841850021673</c:v>
                </c:pt>
                <c:pt idx="158">
                  <c:v>10.303572908181682</c:v>
                </c:pt>
                <c:pt idx="159">
                  <c:v>11.235811551838989</c:v>
                </c:pt>
                <c:pt idx="160">
                  <c:v>9.7823198526593877</c:v>
                </c:pt>
                <c:pt idx="161">
                  <c:v>9.0923862205765857</c:v>
                </c:pt>
                <c:pt idx="162">
                  <c:v>9.0760101323060951</c:v>
                </c:pt>
                <c:pt idx="163">
                  <c:v>9.5781113343476392</c:v>
                </c:pt>
                <c:pt idx="164">
                  <c:v>9.1861741764338429</c:v>
                </c:pt>
                <c:pt idx="165">
                  <c:v>7.6030824923429012</c:v>
                </c:pt>
                <c:pt idx="166">
                  <c:v>10.890569832342283</c:v>
                </c:pt>
                <c:pt idx="167">
                  <c:v>11.314122022261733</c:v>
                </c:pt>
                <c:pt idx="168">
                  <c:v>11.029816842384159</c:v>
                </c:pt>
                <c:pt idx="169">
                  <c:v>11.382003808235174</c:v>
                </c:pt>
                <c:pt idx="170">
                  <c:v>12.084356107326434</c:v>
                </c:pt>
                <c:pt idx="171">
                  <c:v>12.275017657929331</c:v>
                </c:pt>
                <c:pt idx="172">
                  <c:v>11.823225858393384</c:v>
                </c:pt>
                <c:pt idx="173">
                  <c:v>10.948169362668784</c:v>
                </c:pt>
                <c:pt idx="174">
                  <c:v>12.336776695235956</c:v>
                </c:pt>
                <c:pt idx="175">
                  <c:v>11.79597386921596</c:v>
                </c:pt>
                <c:pt idx="176">
                  <c:v>10.922491449820647</c:v>
                </c:pt>
                <c:pt idx="177">
                  <c:v>10.98958769334584</c:v>
                </c:pt>
                <c:pt idx="178">
                  <c:v>9.5056773532411931</c:v>
                </c:pt>
                <c:pt idx="179">
                  <c:v>10.090568159395735</c:v>
                </c:pt>
                <c:pt idx="180">
                  <c:v>11.180181490211742</c:v>
                </c:pt>
                <c:pt idx="181">
                  <c:v>10.679741621232813</c:v>
                </c:pt>
                <c:pt idx="182">
                  <c:v>11.316746029102699</c:v>
                </c:pt>
                <c:pt idx="183">
                  <c:v>11.263904469603901</c:v>
                </c:pt>
                <c:pt idx="184">
                  <c:v>12.016203369120783</c:v>
                </c:pt>
                <c:pt idx="185">
                  <c:v>11.753273443833084</c:v>
                </c:pt>
                <c:pt idx="186">
                  <c:v>11.80785166631896</c:v>
                </c:pt>
                <c:pt idx="187">
                  <c:v>11.884437313739033</c:v>
                </c:pt>
                <c:pt idx="188">
                  <c:v>13.225752370097803</c:v>
                </c:pt>
                <c:pt idx="189">
                  <c:v>11.498771676222782</c:v>
                </c:pt>
                <c:pt idx="190">
                  <c:v>9.7435256576898261</c:v>
                </c:pt>
                <c:pt idx="191">
                  <c:v>8.7600494508971298</c:v>
                </c:pt>
                <c:pt idx="192">
                  <c:v>10.664530549297284</c:v>
                </c:pt>
                <c:pt idx="193">
                  <c:v>10.073231496301057</c:v>
                </c:pt>
                <c:pt idx="194">
                  <c:v>10.071126276363252</c:v>
                </c:pt>
                <c:pt idx="195">
                  <c:v>10.631456695206889</c:v>
                </c:pt>
                <c:pt idx="196">
                  <c:v>9.2142394255034432</c:v>
                </c:pt>
                <c:pt idx="197">
                  <c:v>10.011450135042022</c:v>
                </c:pt>
                <c:pt idx="198">
                  <c:v>5.9327096183318977</c:v>
                </c:pt>
                <c:pt idx="199">
                  <c:v>9.5310132278286535</c:v>
                </c:pt>
                <c:pt idx="200">
                  <c:v>9.2705819546073354</c:v>
                </c:pt>
                <c:pt idx="201">
                  <c:v>8.4007682467127403</c:v>
                </c:pt>
                <c:pt idx="202">
                  <c:v>6.9383733340510334</c:v>
                </c:pt>
                <c:pt idx="203">
                  <c:v>9.6423295162762717</c:v>
                </c:pt>
                <c:pt idx="204">
                  <c:v>9.3538694265278242</c:v>
                </c:pt>
                <c:pt idx="205">
                  <c:v>10.605097243206149</c:v>
                </c:pt>
                <c:pt idx="206">
                  <c:v>10.280479013079161</c:v>
                </c:pt>
                <c:pt idx="207">
                  <c:v>10.329167099597397</c:v>
                </c:pt>
                <c:pt idx="208">
                  <c:v>10.511677878322354</c:v>
                </c:pt>
                <c:pt idx="209">
                  <c:v>9.1771640701247499</c:v>
                </c:pt>
                <c:pt idx="210">
                  <c:v>6.9860433987136865</c:v>
                </c:pt>
                <c:pt idx="211">
                  <c:v>10.498795804707713</c:v>
                </c:pt>
                <c:pt idx="212">
                  <c:v>10.251146458732329</c:v>
                </c:pt>
                <c:pt idx="213">
                  <c:v>7.0491161486243072</c:v>
                </c:pt>
                <c:pt idx="214">
                  <c:v>7.7866213592775839</c:v>
                </c:pt>
                <c:pt idx="215">
                  <c:v>7.030588302037466</c:v>
                </c:pt>
                <c:pt idx="216">
                  <c:v>6.4818064659599708</c:v>
                </c:pt>
                <c:pt idx="217">
                  <c:v>7.1091583003933989</c:v>
                </c:pt>
                <c:pt idx="218">
                  <c:v>1.3610351638515561</c:v>
                </c:pt>
                <c:pt idx="219">
                  <c:v>3.2198242562122248</c:v>
                </c:pt>
                <c:pt idx="220">
                  <c:v>3.6164562017943958</c:v>
                </c:pt>
                <c:pt idx="221">
                  <c:v>6.3350682620302514</c:v>
                </c:pt>
                <c:pt idx="222">
                  <c:v>7.3681055779338749</c:v>
                </c:pt>
                <c:pt idx="223">
                  <c:v>3.2830726778107255</c:v>
                </c:pt>
                <c:pt idx="224">
                  <c:v>4.0871865338731981</c:v>
                </c:pt>
                <c:pt idx="225">
                  <c:v>1.9303270283004894</c:v>
                </c:pt>
                <c:pt idx="226">
                  <c:v>1.3973285030185747</c:v>
                </c:pt>
                <c:pt idx="227">
                  <c:v>2.9192372348265674</c:v>
                </c:pt>
                <c:pt idx="228">
                  <c:v>5.4416031217494831</c:v>
                </c:pt>
                <c:pt idx="229">
                  <c:v>1.2014716618613965</c:v>
                </c:pt>
                <c:pt idx="230">
                  <c:v>1.9104153733321894</c:v>
                </c:pt>
                <c:pt idx="231">
                  <c:v>2.8075483279598297</c:v>
                </c:pt>
                <c:pt idx="232">
                  <c:v>4.654898962213279</c:v>
                </c:pt>
                <c:pt idx="233">
                  <c:v>2.0721743684806082</c:v>
                </c:pt>
                <c:pt idx="234">
                  <c:v>4.587838542196069</c:v>
                </c:pt>
                <c:pt idx="235">
                  <c:v>3.7580063829827495</c:v>
                </c:pt>
                <c:pt idx="236">
                  <c:v>3.6401474928882909</c:v>
                </c:pt>
                <c:pt idx="237">
                  <c:v>3.2659721815965983</c:v>
                </c:pt>
                <c:pt idx="238">
                  <c:v>1.7056715444990564</c:v>
                </c:pt>
                <c:pt idx="239">
                  <c:v>1.8340604960392974</c:v>
                </c:pt>
                <c:pt idx="240">
                  <c:v>5.4016555678937008</c:v>
                </c:pt>
                <c:pt idx="241">
                  <c:v>4.0388768501992311</c:v>
                </c:pt>
                <c:pt idx="242">
                  <c:v>1.6686094549722943</c:v>
                </c:pt>
                <c:pt idx="243">
                  <c:v>8.3014440060706498</c:v>
                </c:pt>
                <c:pt idx="244">
                  <c:v>7.6501178542672239</c:v>
                </c:pt>
                <c:pt idx="245">
                  <c:v>7.5272976087152426</c:v>
                </c:pt>
                <c:pt idx="246">
                  <c:v>7.4272807811485322</c:v>
                </c:pt>
                <c:pt idx="247">
                  <c:v>7.7724174744425829</c:v>
                </c:pt>
                <c:pt idx="248">
                  <c:v>7.2160304111547697</c:v>
                </c:pt>
                <c:pt idx="249">
                  <c:v>7.0782003568163034</c:v>
                </c:pt>
                <c:pt idx="250">
                  <c:v>7.1861530889650469</c:v>
                </c:pt>
                <c:pt idx="251">
                  <c:v>7.7575086618865345</c:v>
                </c:pt>
                <c:pt idx="252">
                  <c:v>8.2231066479422257</c:v>
                </c:pt>
                <c:pt idx="253">
                  <c:v>7.8452214470460362</c:v>
                </c:pt>
                <c:pt idx="254">
                  <c:v>8.5116287336330583</c:v>
                </c:pt>
                <c:pt idx="255">
                  <c:v>8.5010706215889336</c:v>
                </c:pt>
                <c:pt idx="256">
                  <c:v>8.2768093837819592</c:v>
                </c:pt>
                <c:pt idx="257">
                  <c:v>8.0523908021038082</c:v>
                </c:pt>
                <c:pt idx="258">
                  <c:v>7.9744793135425942</c:v>
                </c:pt>
                <c:pt idx="259">
                  <c:v>8.2065855410844311</c:v>
                </c:pt>
                <c:pt idx="260">
                  <c:v>7.6594967347762219</c:v>
                </c:pt>
                <c:pt idx="261">
                  <c:v>6.9490298496194622</c:v>
                </c:pt>
                <c:pt idx="262">
                  <c:v>7.1959133237309114</c:v>
                </c:pt>
                <c:pt idx="263">
                  <c:v>6.6643433060781181</c:v>
                </c:pt>
                <c:pt idx="264">
                  <c:v>6.7199784413576964</c:v>
                </c:pt>
                <c:pt idx="265">
                  <c:v>6.0774225614023205</c:v>
                </c:pt>
                <c:pt idx="266">
                  <c:v>5.9604908943572328</c:v>
                </c:pt>
                <c:pt idx="267">
                  <c:v>5.9488972924946282</c:v>
                </c:pt>
                <c:pt idx="268">
                  <c:v>6.6718823361245017</c:v>
                </c:pt>
                <c:pt idx="269">
                  <c:v>5.9480985055770406</c:v>
                </c:pt>
                <c:pt idx="270">
                  <c:v>6.5078376908607849</c:v>
                </c:pt>
                <c:pt idx="271">
                  <c:v>5.6064540913949994</c:v>
                </c:pt>
                <c:pt idx="272">
                  <c:v>5.1117638116716</c:v>
                </c:pt>
                <c:pt idx="273">
                  <c:v>5.5310337418844595</c:v>
                </c:pt>
                <c:pt idx="274">
                  <c:v>5.7324666512474129</c:v>
                </c:pt>
                <c:pt idx="275">
                  <c:v>4.7120773896498518</c:v>
                </c:pt>
                <c:pt idx="276">
                  <c:v>4.8476879146997005</c:v>
                </c:pt>
                <c:pt idx="277">
                  <c:v>5.8564884520806251</c:v>
                </c:pt>
                <c:pt idx="278">
                  <c:v>4.6523784930585821</c:v>
                </c:pt>
                <c:pt idx="279">
                  <c:v>5.8274459492584239</c:v>
                </c:pt>
                <c:pt idx="280">
                  <c:v>4.2067060224366033</c:v>
                </c:pt>
                <c:pt idx="281">
                  <c:v>5.3230021745811742</c:v>
                </c:pt>
                <c:pt idx="282">
                  <c:v>5.8059833637535503</c:v>
                </c:pt>
                <c:pt idx="283">
                  <c:v>5.3141327368229261</c:v>
                </c:pt>
                <c:pt idx="284">
                  <c:v>3.5928197999974323</c:v>
                </c:pt>
                <c:pt idx="285">
                  <c:v>4.0846560072370242</c:v>
                </c:pt>
                <c:pt idx="286">
                  <c:v>4.8387868123373501</c:v>
                </c:pt>
                <c:pt idx="287">
                  <c:v>4.1386889964526192</c:v>
                </c:pt>
                <c:pt idx="288">
                  <c:v>3.6884955519980043</c:v>
                </c:pt>
                <c:pt idx="289">
                  <c:v>4.3304770478449832</c:v>
                </c:pt>
                <c:pt idx="290">
                  <c:v>3.0896153037254761</c:v>
                </c:pt>
                <c:pt idx="291">
                  <c:v>3.4660955387922483</c:v>
                </c:pt>
                <c:pt idx="292">
                  <c:v>3.9170466994970905</c:v>
                </c:pt>
                <c:pt idx="293">
                  <c:v>2.5159940869830177</c:v>
                </c:pt>
                <c:pt idx="294">
                  <c:v>3.773681836053981</c:v>
                </c:pt>
                <c:pt idx="295">
                  <c:v>4.5687360811643236</c:v>
                </c:pt>
                <c:pt idx="296">
                  <c:v>3.8440437338890021</c:v>
                </c:pt>
                <c:pt idx="297">
                  <c:v>3.9044031088736859</c:v>
                </c:pt>
                <c:pt idx="298">
                  <c:v>4.0695798098978742</c:v>
                </c:pt>
                <c:pt idx="299">
                  <c:v>1.7076182931377557</c:v>
                </c:pt>
                <c:pt idx="300">
                  <c:v>2.5668712539875576</c:v>
                </c:pt>
                <c:pt idx="301">
                  <c:v>1.3888347902504008</c:v>
                </c:pt>
                <c:pt idx="302">
                  <c:v>2.7535495339898883</c:v>
                </c:pt>
                <c:pt idx="303">
                  <c:v>3.218397924585719</c:v>
                </c:pt>
                <c:pt idx="304">
                  <c:v>4.8746600061274661</c:v>
                </c:pt>
                <c:pt idx="305">
                  <c:v>2.9939694555512344</c:v>
                </c:pt>
                <c:pt idx="306">
                  <c:v>2.2837479706013735</c:v>
                </c:pt>
                <c:pt idx="307">
                  <c:v>1.4413377622803654</c:v>
                </c:pt>
                <c:pt idx="308">
                  <c:v>1.7035962886576836</c:v>
                </c:pt>
                <c:pt idx="309">
                  <c:v>0.52572183803414629</c:v>
                </c:pt>
                <c:pt idx="310">
                  <c:v>1.1286760357113022</c:v>
                </c:pt>
                <c:pt idx="311">
                  <c:v>1.8015383265576983</c:v>
                </c:pt>
                <c:pt idx="312">
                  <c:v>1.6456429063326061</c:v>
                </c:pt>
                <c:pt idx="313">
                  <c:v>1.8013866362557061</c:v>
                </c:pt>
                <c:pt idx="314">
                  <c:v>1.2275844039518606</c:v>
                </c:pt>
                <c:pt idx="315">
                  <c:v>2.0748393026835603</c:v>
                </c:pt>
                <c:pt idx="316">
                  <c:v>1.6708130998891622</c:v>
                </c:pt>
                <c:pt idx="317">
                  <c:v>1.5099353994139879</c:v>
                </c:pt>
                <c:pt idx="318">
                  <c:v>0.78745927839900798</c:v>
                </c:pt>
                <c:pt idx="319">
                  <c:v>1.0150100931179271</c:v>
                </c:pt>
                <c:pt idx="320">
                  <c:v>0.50076220131345095</c:v>
                </c:pt>
                <c:pt idx="321">
                  <c:v>1.0409301409369371</c:v>
                </c:pt>
                <c:pt idx="322">
                  <c:v>1.2391007304348487</c:v>
                </c:pt>
                <c:pt idx="323">
                  <c:v>1.5573905654878457</c:v>
                </c:pt>
                <c:pt idx="324">
                  <c:v>0.47479508181363522</c:v>
                </c:pt>
                <c:pt idx="325">
                  <c:v>1.9090244127906371</c:v>
                </c:pt>
                <c:pt idx="326">
                  <c:v>2.4720617049163742</c:v>
                </c:pt>
                <c:pt idx="327">
                  <c:v>2.3105650987381008</c:v>
                </c:pt>
                <c:pt idx="328">
                  <c:v>0.46824922896879495</c:v>
                </c:pt>
                <c:pt idx="329">
                  <c:v>0.92732810660453435</c:v>
                </c:pt>
                <c:pt idx="330">
                  <c:v>1.5271225844652645</c:v>
                </c:pt>
                <c:pt idx="331">
                  <c:v>1.6274325642683314</c:v>
                </c:pt>
                <c:pt idx="332">
                  <c:v>1.9872183777627535</c:v>
                </c:pt>
                <c:pt idx="333">
                  <c:v>1.7715606151296037</c:v>
                </c:pt>
                <c:pt idx="334">
                  <c:v>1.5373424243854288</c:v>
                </c:pt>
                <c:pt idx="335">
                  <c:v>1.7339973217608233</c:v>
                </c:pt>
                <c:pt idx="336">
                  <c:v>1.7872167270240857</c:v>
                </c:pt>
                <c:pt idx="337">
                  <c:v>1.90752198830228</c:v>
                </c:pt>
                <c:pt idx="338">
                  <c:v>2.1271099493306287</c:v>
                </c:pt>
                <c:pt idx="339">
                  <c:v>1.090878211930538</c:v>
                </c:pt>
                <c:pt idx="340">
                  <c:v>1.4798700065973114</c:v>
                </c:pt>
                <c:pt idx="341">
                  <c:v>0.89608215657107249</c:v>
                </c:pt>
                <c:pt idx="342">
                  <c:v>1.1244261933886293</c:v>
                </c:pt>
                <c:pt idx="343">
                  <c:v>1.5884631197392887</c:v>
                </c:pt>
                <c:pt idx="344">
                  <c:v>1.5232139794682753</c:v>
                </c:pt>
                <c:pt idx="345">
                  <c:v>1.8940594321848478</c:v>
                </c:pt>
                <c:pt idx="346">
                  <c:v>2.0826648198586413</c:v>
                </c:pt>
                <c:pt idx="347">
                  <c:v>1.3880407460464048</c:v>
                </c:pt>
                <c:pt idx="348">
                  <c:v>1.28272652787691</c:v>
                </c:pt>
                <c:pt idx="349">
                  <c:v>2.1654069572476247</c:v>
                </c:pt>
                <c:pt idx="350">
                  <c:v>0.91239422816556481</c:v>
                </c:pt>
                <c:pt idx="351">
                  <c:v>0.89304856920068665</c:v>
                </c:pt>
                <c:pt idx="352">
                  <c:v>1.1808941719095702</c:v>
                </c:pt>
                <c:pt idx="353">
                  <c:v>0.56835048913264341</c:v>
                </c:pt>
                <c:pt idx="354">
                  <c:v>1.2670811083041873</c:v>
                </c:pt>
                <c:pt idx="355">
                  <c:v>1.4087360323428546</c:v>
                </c:pt>
                <c:pt idx="356">
                  <c:v>0.50773558260374074</c:v>
                </c:pt>
                <c:pt idx="357">
                  <c:v>0.35500121457954331</c:v>
                </c:pt>
                <c:pt idx="358">
                  <c:v>0.44913760874812281</c:v>
                </c:pt>
                <c:pt idx="359">
                  <c:v>1.8032804971910312</c:v>
                </c:pt>
                <c:pt idx="360">
                  <c:v>1.6661783752309007</c:v>
                </c:pt>
                <c:pt idx="361">
                  <c:v>1.6674178031164584</c:v>
                </c:pt>
                <c:pt idx="362">
                  <c:v>1.1827813497918334</c:v>
                </c:pt>
                <c:pt idx="363">
                  <c:v>1.1896435846535933</c:v>
                </c:pt>
                <c:pt idx="364">
                  <c:v>0.74073482461963713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827264"/>
        <c:axId val="200829184"/>
      </c:scatterChart>
      <c:valAx>
        <c:axId val="20082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0829184"/>
        <c:crosses val="autoZero"/>
        <c:crossBetween val="midCat"/>
      </c:valAx>
      <c:valAx>
        <c:axId val="200829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08272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'2012'!$R$5:$R$369</c:f>
              <c:numCache>
                <c:formatCode>0.0</c:formatCode>
                <c:ptCount val="365"/>
                <c:pt idx="0">
                  <c:v>0.48929137883459989</c:v>
                </c:pt>
                <c:pt idx="1">
                  <c:v>2.5095536343888747</c:v>
                </c:pt>
                <c:pt idx="2">
                  <c:v>2.2568826746538</c:v>
                </c:pt>
                <c:pt idx="3">
                  <c:v>2.3548773877514999</c:v>
                </c:pt>
                <c:pt idx="4">
                  <c:v>2.3937092300005505</c:v>
                </c:pt>
                <c:pt idx="5">
                  <c:v>1.7362116920100004</c:v>
                </c:pt>
                <c:pt idx="6">
                  <c:v>0.18905950993439996</c:v>
                </c:pt>
                <c:pt idx="7">
                  <c:v>0.70699879915199992</c:v>
                </c:pt>
                <c:pt idx="8">
                  <c:v>0.26717160077879992</c:v>
                </c:pt>
                <c:pt idx="9">
                  <c:v>2.4193431670586243</c:v>
                </c:pt>
                <c:pt idx="10">
                  <c:v>2.5470745142722491</c:v>
                </c:pt>
                <c:pt idx="11">
                  <c:v>2.2733063551815746</c:v>
                </c:pt>
                <c:pt idx="12">
                  <c:v>1.8672858274979998</c:v>
                </c:pt>
                <c:pt idx="13">
                  <c:v>2.1682595559667499</c:v>
                </c:pt>
                <c:pt idx="14">
                  <c:v>1.6343539557832498</c:v>
                </c:pt>
                <c:pt idx="15">
                  <c:v>2.4067424821492489</c:v>
                </c:pt>
                <c:pt idx="16">
                  <c:v>0.3237777450806249</c:v>
                </c:pt>
                <c:pt idx="17">
                  <c:v>1.2757957418934749</c:v>
                </c:pt>
                <c:pt idx="18">
                  <c:v>2.1318946853249998</c:v>
                </c:pt>
                <c:pt idx="19">
                  <c:v>2.0016277303738494</c:v>
                </c:pt>
                <c:pt idx="20">
                  <c:v>1.7970652954403998</c:v>
                </c:pt>
                <c:pt idx="21">
                  <c:v>1.9083755405855249</c:v>
                </c:pt>
                <c:pt idx="22">
                  <c:v>1.1867229890223752</c:v>
                </c:pt>
                <c:pt idx="23">
                  <c:v>2.3282535678993748</c:v>
                </c:pt>
                <c:pt idx="24">
                  <c:v>2.2709617989979498</c:v>
                </c:pt>
                <c:pt idx="25">
                  <c:v>2.1662918231885993</c:v>
                </c:pt>
                <c:pt idx="26">
                  <c:v>0.38895026779664998</c:v>
                </c:pt>
                <c:pt idx="27">
                  <c:v>0.87687727332345011</c:v>
                </c:pt>
                <c:pt idx="28">
                  <c:v>1.4360421972675002</c:v>
                </c:pt>
                <c:pt idx="29">
                  <c:v>0.98207079914939988</c:v>
                </c:pt>
                <c:pt idx="30">
                  <c:v>2.3224248993163497</c:v>
                </c:pt>
                <c:pt idx="31">
                  <c:v>2.1510035242282504</c:v>
                </c:pt>
                <c:pt idx="32">
                  <c:v>0.96101755638524988</c:v>
                </c:pt>
                <c:pt idx="33">
                  <c:v>0.83013054337034986</c:v>
                </c:pt>
                <c:pt idx="34">
                  <c:v>0.52861853083199994</c:v>
                </c:pt>
                <c:pt idx="35">
                  <c:v>0.15301387710764996</c:v>
                </c:pt>
                <c:pt idx="36">
                  <c:v>0.84511114619055006</c:v>
                </c:pt>
                <c:pt idx="37">
                  <c:v>2.6503516309379997</c:v>
                </c:pt>
                <c:pt idx="38">
                  <c:v>2.6913873191645243</c:v>
                </c:pt>
                <c:pt idx="39">
                  <c:v>2.3418858820862996</c:v>
                </c:pt>
                <c:pt idx="40">
                  <c:v>0.99113739866295003</c:v>
                </c:pt>
                <c:pt idx="41">
                  <c:v>1.4398801725064498</c:v>
                </c:pt>
                <c:pt idx="42">
                  <c:v>1.0628353878851251</c:v>
                </c:pt>
                <c:pt idx="43">
                  <c:v>1.6967627385077999</c:v>
                </c:pt>
                <c:pt idx="44">
                  <c:v>2.1266136323784752</c:v>
                </c:pt>
                <c:pt idx="45">
                  <c:v>3.8934451421979746</c:v>
                </c:pt>
                <c:pt idx="46">
                  <c:v>3.6736591153535993</c:v>
                </c:pt>
                <c:pt idx="47">
                  <c:v>2.6940361335426002</c:v>
                </c:pt>
                <c:pt idx="48">
                  <c:v>0.5035873393253999</c:v>
                </c:pt>
                <c:pt idx="49">
                  <c:v>2.9379506455797744</c:v>
                </c:pt>
                <c:pt idx="50">
                  <c:v>3.1030155046361245</c:v>
                </c:pt>
                <c:pt idx="51">
                  <c:v>3.0648243481250246</c:v>
                </c:pt>
                <c:pt idx="52">
                  <c:v>3.3649637608426497</c:v>
                </c:pt>
                <c:pt idx="53">
                  <c:v>2.1977540604783745</c:v>
                </c:pt>
                <c:pt idx="54">
                  <c:v>2.4311909418596991</c:v>
                </c:pt>
                <c:pt idx="55">
                  <c:v>3.0645047419586997</c:v>
                </c:pt>
                <c:pt idx="56">
                  <c:v>2.4206117690219253</c:v>
                </c:pt>
                <c:pt idx="57">
                  <c:v>2.0032948884707995</c:v>
                </c:pt>
                <c:pt idx="58">
                  <c:v>3.1960407900082499</c:v>
                </c:pt>
                <c:pt idx="59">
                  <c:v>0.9281905774363497</c:v>
                </c:pt>
                <c:pt idx="60">
                  <c:v>1.8248386169940742</c:v>
                </c:pt>
                <c:pt idx="61">
                  <c:v>2.3901061401231747</c:v>
                </c:pt>
                <c:pt idx="62">
                  <c:v>2.4578942028142503</c:v>
                </c:pt>
                <c:pt idx="63">
                  <c:v>2.9761215427679995</c:v>
                </c:pt>
                <c:pt idx="64">
                  <c:v>2.7587611093987499</c:v>
                </c:pt>
                <c:pt idx="65">
                  <c:v>2.9508000904172995</c:v>
                </c:pt>
                <c:pt idx="66">
                  <c:v>3.2044404280559986</c:v>
                </c:pt>
                <c:pt idx="67">
                  <c:v>3.9842156263259993</c:v>
                </c:pt>
                <c:pt idx="68">
                  <c:v>3.2373440240804996</c:v>
                </c:pt>
                <c:pt idx="69">
                  <c:v>4.1974032531018732</c:v>
                </c:pt>
                <c:pt idx="70">
                  <c:v>2.5320249069704994</c:v>
                </c:pt>
                <c:pt idx="71">
                  <c:v>3.1769486496983994</c:v>
                </c:pt>
                <c:pt idx="72">
                  <c:v>4.4717832437433742</c:v>
                </c:pt>
                <c:pt idx="73">
                  <c:v>2.9899445401575</c:v>
                </c:pt>
                <c:pt idx="74">
                  <c:v>2.8971470186879995</c:v>
                </c:pt>
                <c:pt idx="75">
                  <c:v>2.1060910610898746</c:v>
                </c:pt>
                <c:pt idx="76">
                  <c:v>3.5724473445671237</c:v>
                </c:pt>
                <c:pt idx="77">
                  <c:v>2.0656216516336499</c:v>
                </c:pt>
                <c:pt idx="78">
                  <c:v>1.7929257632500497</c:v>
                </c:pt>
                <c:pt idx="79">
                  <c:v>4.5805302548015998</c:v>
                </c:pt>
                <c:pt idx="80">
                  <c:v>5.0816658477078001</c:v>
                </c:pt>
                <c:pt idx="81">
                  <c:v>5.2496119508282986</c:v>
                </c:pt>
                <c:pt idx="82">
                  <c:v>4.8911862206317496</c:v>
                </c:pt>
                <c:pt idx="83">
                  <c:v>4.9613388532617746</c:v>
                </c:pt>
                <c:pt idx="84">
                  <c:v>5.1469499808752994</c:v>
                </c:pt>
                <c:pt idx="85">
                  <c:v>4.0709589254178002</c:v>
                </c:pt>
                <c:pt idx="86">
                  <c:v>3.9442065332422498</c:v>
                </c:pt>
                <c:pt idx="87">
                  <c:v>4.2847871151478492</c:v>
                </c:pt>
                <c:pt idx="88">
                  <c:v>3.4253883577631998</c:v>
                </c:pt>
                <c:pt idx="89">
                  <c:v>2.2304372596267492</c:v>
                </c:pt>
                <c:pt idx="90">
                  <c:v>3.2731993420559995</c:v>
                </c:pt>
                <c:pt idx="91">
                  <c:v>1.1356651979452497</c:v>
                </c:pt>
                <c:pt idx="92">
                  <c:v>2.0270271504216746</c:v>
                </c:pt>
                <c:pt idx="93">
                  <c:v>3.7963526442789748</c:v>
                </c:pt>
                <c:pt idx="94">
                  <c:v>5.3095955084290516</c:v>
                </c:pt>
                <c:pt idx="95">
                  <c:v>4.9998420033451501</c:v>
                </c:pt>
                <c:pt idx="96">
                  <c:v>3.3560577625067998</c:v>
                </c:pt>
                <c:pt idx="97">
                  <c:v>4.3424446569149993</c:v>
                </c:pt>
                <c:pt idx="98">
                  <c:v>5.9373243657383981</c:v>
                </c:pt>
                <c:pt idx="99">
                  <c:v>1.9562306396755493</c:v>
                </c:pt>
                <c:pt idx="100">
                  <c:v>5.0541777528634491</c:v>
                </c:pt>
                <c:pt idx="101">
                  <c:v>5.2594476679084501</c:v>
                </c:pt>
                <c:pt idx="102">
                  <c:v>5.2450790194228487</c:v>
                </c:pt>
                <c:pt idx="103">
                  <c:v>3.8974516995599995</c:v>
                </c:pt>
                <c:pt idx="104">
                  <c:v>5.3963144963333995</c:v>
                </c:pt>
                <c:pt idx="105">
                  <c:v>5.6142822182537993</c:v>
                </c:pt>
                <c:pt idx="106">
                  <c:v>5.5123196246832</c:v>
                </c:pt>
                <c:pt idx="107">
                  <c:v>5.1029103875933997</c:v>
                </c:pt>
                <c:pt idx="108">
                  <c:v>3.5242364180971499</c:v>
                </c:pt>
                <c:pt idx="109">
                  <c:v>5.273620967408025</c:v>
                </c:pt>
                <c:pt idx="110">
                  <c:v>4.7767505144940001</c:v>
                </c:pt>
                <c:pt idx="111">
                  <c:v>5.8581397586193749</c:v>
                </c:pt>
                <c:pt idx="112">
                  <c:v>5.6802279104010003</c:v>
                </c:pt>
                <c:pt idx="113">
                  <c:v>5.8990603984487251</c:v>
                </c:pt>
                <c:pt idx="114">
                  <c:v>4.5537226276383009</c:v>
                </c:pt>
                <c:pt idx="115">
                  <c:v>6.4435843394942225</c:v>
                </c:pt>
                <c:pt idx="116">
                  <c:v>6.3904672189428</c:v>
                </c:pt>
                <c:pt idx="117">
                  <c:v>4.9315538423384986</c:v>
                </c:pt>
                <c:pt idx="118">
                  <c:v>4.9693226226635998</c:v>
                </c:pt>
                <c:pt idx="119">
                  <c:v>7.3525528713867718</c:v>
                </c:pt>
                <c:pt idx="120">
                  <c:v>7.3249418699836486</c:v>
                </c:pt>
                <c:pt idx="121">
                  <c:v>7.5501022654435488</c:v>
                </c:pt>
                <c:pt idx="122">
                  <c:v>7.1364767563040239</c:v>
                </c:pt>
                <c:pt idx="123">
                  <c:v>6.4839005147992488</c:v>
                </c:pt>
                <c:pt idx="124">
                  <c:v>6.0112719992861239</c:v>
                </c:pt>
                <c:pt idx="125">
                  <c:v>6.4694554948055991</c:v>
                </c:pt>
                <c:pt idx="126">
                  <c:v>6.586160367889125</c:v>
                </c:pt>
                <c:pt idx="127">
                  <c:v>6.4580692642147488</c:v>
                </c:pt>
                <c:pt idx="128">
                  <c:v>6.8568353581199979</c:v>
                </c:pt>
                <c:pt idx="129">
                  <c:v>7.2263789135752488</c:v>
                </c:pt>
                <c:pt idx="130">
                  <c:v>6.8977192856006253</c:v>
                </c:pt>
                <c:pt idx="131">
                  <c:v>7.2119029520703002</c:v>
                </c:pt>
                <c:pt idx="132">
                  <c:v>6.7722415117933492</c:v>
                </c:pt>
                <c:pt idx="133">
                  <c:v>6.4981771982373751</c:v>
                </c:pt>
                <c:pt idx="134">
                  <c:v>6.2785080615468001</c:v>
                </c:pt>
                <c:pt idx="135">
                  <c:v>6.1309597813994996</c:v>
                </c:pt>
                <c:pt idx="136">
                  <c:v>6.1738706234378258</c:v>
                </c:pt>
                <c:pt idx="137">
                  <c:v>5.9659322486107484</c:v>
                </c:pt>
                <c:pt idx="138">
                  <c:v>7.4566938946934247</c:v>
                </c:pt>
                <c:pt idx="139">
                  <c:v>6.9772007838876</c:v>
                </c:pt>
                <c:pt idx="140">
                  <c:v>6.7697718389429991</c:v>
                </c:pt>
                <c:pt idx="141">
                  <c:v>5.2073137998272241</c:v>
                </c:pt>
                <c:pt idx="142">
                  <c:v>5.150926210644899</c:v>
                </c:pt>
                <c:pt idx="143">
                  <c:v>5.5301144316263988</c:v>
                </c:pt>
                <c:pt idx="144">
                  <c:v>6.1207562041294485</c:v>
                </c:pt>
                <c:pt idx="145">
                  <c:v>5.3685271774293746</c:v>
                </c:pt>
                <c:pt idx="146">
                  <c:v>6.5749772216621247</c:v>
                </c:pt>
                <c:pt idx="147">
                  <c:v>7.0281117255698247</c:v>
                </c:pt>
                <c:pt idx="148">
                  <c:v>6.1920840002699995</c:v>
                </c:pt>
                <c:pt idx="149">
                  <c:v>7.6886713681250995</c:v>
                </c:pt>
                <c:pt idx="150">
                  <c:v>7.3418008189938018</c:v>
                </c:pt>
                <c:pt idx="151">
                  <c:v>7.0637958829629746</c:v>
                </c:pt>
                <c:pt idx="152">
                  <c:v>6.7806379574629503</c:v>
                </c:pt>
                <c:pt idx="153">
                  <c:v>7.6115587372092</c:v>
                </c:pt>
                <c:pt idx="154">
                  <c:v>7.2598694160442481</c:v>
                </c:pt>
                <c:pt idx="155">
                  <c:v>7.9482266913406487</c:v>
                </c:pt>
                <c:pt idx="156">
                  <c:v>7.6085459917220231</c:v>
                </c:pt>
                <c:pt idx="157">
                  <c:v>7.4441999088845243</c:v>
                </c:pt>
                <c:pt idx="158">
                  <c:v>7.1154544550511751</c:v>
                </c:pt>
                <c:pt idx="159">
                  <c:v>6.8342706470855985</c:v>
                </c:pt>
                <c:pt idx="160">
                  <c:v>7.3587371217821991</c:v>
                </c:pt>
                <c:pt idx="161">
                  <c:v>7.4836988353831488</c:v>
                </c:pt>
                <c:pt idx="162">
                  <c:v>7.7284196684707469</c:v>
                </c:pt>
                <c:pt idx="163">
                  <c:v>7.8377323443803979</c:v>
                </c:pt>
                <c:pt idx="164">
                  <c:v>8.2854884278079979</c:v>
                </c:pt>
                <c:pt idx="165">
                  <c:v>8.6290398859334978</c:v>
                </c:pt>
                <c:pt idx="166">
                  <c:v>8.6927536146187485</c:v>
                </c:pt>
                <c:pt idx="167">
                  <c:v>9.2141980122612743</c:v>
                </c:pt>
                <c:pt idx="168">
                  <c:v>9.0983288055503966</c:v>
                </c:pt>
                <c:pt idx="169">
                  <c:v>8.4617478519824232</c:v>
                </c:pt>
                <c:pt idx="170">
                  <c:v>7.8274201034694748</c:v>
                </c:pt>
                <c:pt idx="171">
                  <c:v>8.2168292142332984</c:v>
                </c:pt>
                <c:pt idx="172">
                  <c:v>7.6338492720740234</c:v>
                </c:pt>
                <c:pt idx="173">
                  <c:v>6.7748737503618006</c:v>
                </c:pt>
                <c:pt idx="174">
                  <c:v>7.0129618039238988</c:v>
                </c:pt>
                <c:pt idx="175">
                  <c:v>7.3618054883194475</c:v>
                </c:pt>
                <c:pt idx="176">
                  <c:v>7.1120721304012511</c:v>
                </c:pt>
                <c:pt idx="177">
                  <c:v>6.9266276203703985</c:v>
                </c:pt>
                <c:pt idx="178">
                  <c:v>7.1647548419567233</c:v>
                </c:pt>
                <c:pt idx="179">
                  <c:v>5.7575970366228733</c:v>
                </c:pt>
                <c:pt idx="180">
                  <c:v>0.28323748938622495</c:v>
                </c:pt>
                <c:pt idx="181">
                  <c:v>6.7744929978755239</c:v>
                </c:pt>
                <c:pt idx="182">
                  <c:v>7.3186177688684966</c:v>
                </c:pt>
                <c:pt idx="183">
                  <c:v>7.372343528592598</c:v>
                </c:pt>
                <c:pt idx="184">
                  <c:v>7.418315738492999</c:v>
                </c:pt>
                <c:pt idx="185">
                  <c:v>7.0789733081744979</c:v>
                </c:pt>
                <c:pt idx="186">
                  <c:v>7.3979871655689005</c:v>
                </c:pt>
                <c:pt idx="187">
                  <c:v>7.3586099177912967</c:v>
                </c:pt>
                <c:pt idx="188">
                  <c:v>7.6015616822486995</c:v>
                </c:pt>
                <c:pt idx="189">
                  <c:v>7.2752222992702507</c:v>
                </c:pt>
                <c:pt idx="190">
                  <c:v>6.7074621427248733</c:v>
                </c:pt>
                <c:pt idx="191">
                  <c:v>7.2625451200690501</c:v>
                </c:pt>
                <c:pt idx="192">
                  <c:v>7.5033846352451237</c:v>
                </c:pt>
                <c:pt idx="193">
                  <c:v>7.5733022597298012</c:v>
                </c:pt>
                <c:pt idx="194">
                  <c:v>7.904471096930326</c:v>
                </c:pt>
                <c:pt idx="195">
                  <c:v>7.5899853823741488</c:v>
                </c:pt>
                <c:pt idx="196">
                  <c:v>7.816442374498048</c:v>
                </c:pt>
                <c:pt idx="197">
                  <c:v>7.7387236828687485</c:v>
                </c:pt>
                <c:pt idx="198">
                  <c:v>7.9375054576751989</c:v>
                </c:pt>
                <c:pt idx="199">
                  <c:v>8.1272245620488981</c:v>
                </c:pt>
                <c:pt idx="200">
                  <c:v>8.3800918530401987</c:v>
                </c:pt>
                <c:pt idx="201">
                  <c:v>8.3002067644847983</c:v>
                </c:pt>
                <c:pt idx="202">
                  <c:v>8.042773144901247</c:v>
                </c:pt>
                <c:pt idx="203">
                  <c:v>7.5643461656137498</c:v>
                </c:pt>
                <c:pt idx="204">
                  <c:v>7.5085205577695975</c:v>
                </c:pt>
                <c:pt idx="205">
                  <c:v>7.2655652325827269</c:v>
                </c:pt>
                <c:pt idx="206">
                  <c:v>7.118082273403723</c:v>
                </c:pt>
                <c:pt idx="207">
                  <c:v>6.614931675966</c:v>
                </c:pt>
                <c:pt idx="208">
                  <c:v>5.5357734130323735</c:v>
                </c:pt>
                <c:pt idx="209">
                  <c:v>5.7207986164715994</c:v>
                </c:pt>
                <c:pt idx="210">
                  <c:v>6.5143495403777267</c:v>
                </c:pt>
                <c:pt idx="211">
                  <c:v>5.8652397304087494</c:v>
                </c:pt>
                <c:pt idx="212">
                  <c:v>6.2750931991965002</c:v>
                </c:pt>
                <c:pt idx="213">
                  <c:v>6.8367724892849981</c:v>
                </c:pt>
                <c:pt idx="214">
                  <c:v>6.5466589857150002</c:v>
                </c:pt>
                <c:pt idx="215">
                  <c:v>6.312876222439499</c:v>
                </c:pt>
                <c:pt idx="216">
                  <c:v>6.3429335677757237</c:v>
                </c:pt>
                <c:pt idx="217">
                  <c:v>6.6823046067138003</c:v>
                </c:pt>
                <c:pt idx="218">
                  <c:v>6.7296726225683994</c:v>
                </c:pt>
                <c:pt idx="219">
                  <c:v>6.7289329731077983</c:v>
                </c:pt>
                <c:pt idx="220">
                  <c:v>6.3991583456724008</c:v>
                </c:pt>
                <c:pt idx="221">
                  <c:v>6.5838968489969991</c:v>
                </c:pt>
                <c:pt idx="222">
                  <c:v>6.1952707303663486</c:v>
                </c:pt>
                <c:pt idx="223">
                  <c:v>6.4930103342015988</c:v>
                </c:pt>
                <c:pt idx="224">
                  <c:v>6.445348251205874</c:v>
                </c:pt>
                <c:pt idx="225">
                  <c:v>6.3236780022613495</c:v>
                </c:pt>
                <c:pt idx="226">
                  <c:v>6.574715078302499</c:v>
                </c:pt>
                <c:pt idx="227">
                  <c:v>6.1925628569924998</c:v>
                </c:pt>
                <c:pt idx="228">
                  <c:v>6.3029858665794727</c:v>
                </c:pt>
                <c:pt idx="229">
                  <c:v>6.4798309693606493</c:v>
                </c:pt>
                <c:pt idx="230">
                  <c:v>6.2236743010370974</c:v>
                </c:pt>
                <c:pt idx="231">
                  <c:v>6.1391808918383992</c:v>
                </c:pt>
                <c:pt idx="232">
                  <c:v>5.1907618102545747</c:v>
                </c:pt>
                <c:pt idx="233">
                  <c:v>4.7946484598081973</c:v>
                </c:pt>
                <c:pt idx="234">
                  <c:v>6.0399038249946004</c:v>
                </c:pt>
                <c:pt idx="235">
                  <c:v>5.9336948773493985</c:v>
                </c:pt>
                <c:pt idx="236">
                  <c:v>5.4607667694252742</c:v>
                </c:pt>
                <c:pt idx="237">
                  <c:v>6.0224862098081999</c:v>
                </c:pt>
                <c:pt idx="238">
                  <c:v>5.7906940170929992</c:v>
                </c:pt>
                <c:pt idx="239">
                  <c:v>5.8508467707356981</c:v>
                </c:pt>
                <c:pt idx="240">
                  <c:v>5.7119105445668978</c:v>
                </c:pt>
                <c:pt idx="241">
                  <c:v>5.5160335883093996</c:v>
                </c:pt>
                <c:pt idx="242">
                  <c:v>4.335006906960599</c:v>
                </c:pt>
                <c:pt idx="243">
                  <c:v>4.4599069831064986</c:v>
                </c:pt>
                <c:pt idx="244">
                  <c:v>3.612984285099599</c:v>
                </c:pt>
                <c:pt idx="245">
                  <c:v>4.3319783223664485</c:v>
                </c:pt>
                <c:pt idx="246">
                  <c:v>4.633489475418374</c:v>
                </c:pt>
                <c:pt idx="247">
                  <c:v>3.9135528271108497</c:v>
                </c:pt>
                <c:pt idx="248">
                  <c:v>2.0306490262166252</c:v>
                </c:pt>
                <c:pt idx="249">
                  <c:v>2.0957611393153495</c:v>
                </c:pt>
                <c:pt idx="250">
                  <c:v>4.3461971746465498</c:v>
                </c:pt>
                <c:pt idx="251">
                  <c:v>4.2102222475632001</c:v>
                </c:pt>
                <c:pt idx="252">
                  <c:v>2.6616779430466497</c:v>
                </c:pt>
                <c:pt idx="253">
                  <c:v>1.6867875390592502</c:v>
                </c:pt>
                <c:pt idx="254">
                  <c:v>5.0752587447607489</c:v>
                </c:pt>
                <c:pt idx="255">
                  <c:v>4.8192447511837493</c:v>
                </c:pt>
                <c:pt idx="256">
                  <c:v>3.665073582670499</c:v>
                </c:pt>
                <c:pt idx="257">
                  <c:v>4.4059447418317497</c:v>
                </c:pt>
                <c:pt idx="258">
                  <c:v>4.7409585529463989</c:v>
                </c:pt>
                <c:pt idx="259">
                  <c:v>5.0388111178546495</c:v>
                </c:pt>
                <c:pt idx="260">
                  <c:v>4.6984056256121995</c:v>
                </c:pt>
                <c:pt idx="261">
                  <c:v>4.4662605523276486</c:v>
                </c:pt>
                <c:pt idx="262">
                  <c:v>2.4604753633322995</c:v>
                </c:pt>
                <c:pt idx="263">
                  <c:v>3.0023167244616</c:v>
                </c:pt>
                <c:pt idx="264">
                  <c:v>0.26046564212339995</c:v>
                </c:pt>
                <c:pt idx="265">
                  <c:v>2.4973435246677753</c:v>
                </c:pt>
                <c:pt idx="266">
                  <c:v>2.3846657138366991</c:v>
                </c:pt>
                <c:pt idx="267">
                  <c:v>0.95453334522749989</c:v>
                </c:pt>
                <c:pt idx="268">
                  <c:v>3.1837773921287997</c:v>
                </c:pt>
                <c:pt idx="269">
                  <c:v>3.0040494490943996</c:v>
                </c:pt>
                <c:pt idx="270">
                  <c:v>3.9995014696108497</c:v>
                </c:pt>
                <c:pt idx="271">
                  <c:v>4.1334475175960996</c:v>
                </c:pt>
                <c:pt idx="272">
                  <c:v>3.56327527379085</c:v>
                </c:pt>
                <c:pt idx="273">
                  <c:v>2.9136221456175004</c:v>
                </c:pt>
                <c:pt idx="274">
                  <c:v>4.17770100021405</c:v>
                </c:pt>
                <c:pt idx="275">
                  <c:v>2.2998935854687494</c:v>
                </c:pt>
                <c:pt idx="276">
                  <c:v>3.7423802119508993</c:v>
                </c:pt>
                <c:pt idx="277">
                  <c:v>2.9301128660864251</c:v>
                </c:pt>
                <c:pt idx="278">
                  <c:v>3.3223207102175998</c:v>
                </c:pt>
                <c:pt idx="279">
                  <c:v>2.869869743585324</c:v>
                </c:pt>
                <c:pt idx="280">
                  <c:v>3.4159196413865245</c:v>
                </c:pt>
                <c:pt idx="281">
                  <c:v>2.1871272475359</c:v>
                </c:pt>
                <c:pt idx="282">
                  <c:v>0.64750416654330001</c:v>
                </c:pt>
                <c:pt idx="283">
                  <c:v>1.1064880894919995</c:v>
                </c:pt>
                <c:pt idx="284">
                  <c:v>1.5537467758470749</c:v>
                </c:pt>
                <c:pt idx="285">
                  <c:v>1.49226415113735</c:v>
                </c:pt>
                <c:pt idx="286">
                  <c:v>2.4290908481721001</c:v>
                </c:pt>
                <c:pt idx="287">
                  <c:v>3.1860275275894496</c:v>
                </c:pt>
                <c:pt idx="288">
                  <c:v>3.2466076915529252</c:v>
                </c:pt>
                <c:pt idx="289">
                  <c:v>3.1892145032533499</c:v>
                </c:pt>
                <c:pt idx="290">
                  <c:v>2.4849432228792003</c:v>
                </c:pt>
                <c:pt idx="291">
                  <c:v>0.37395615876119992</c:v>
                </c:pt>
                <c:pt idx="292">
                  <c:v>1.8931126578665993</c:v>
                </c:pt>
                <c:pt idx="293">
                  <c:v>2.776076936835675</c:v>
                </c:pt>
                <c:pt idx="294">
                  <c:v>2.5290559952909999</c:v>
                </c:pt>
                <c:pt idx="295">
                  <c:v>0.61882236783839994</c:v>
                </c:pt>
                <c:pt idx="296">
                  <c:v>0.61277698589249985</c:v>
                </c:pt>
                <c:pt idx="297">
                  <c:v>0.36136198139189984</c:v>
                </c:pt>
                <c:pt idx="298">
                  <c:v>1.4307116624596499</c:v>
                </c:pt>
                <c:pt idx="299">
                  <c:v>1.9252029341654997</c:v>
                </c:pt>
                <c:pt idx="300">
                  <c:v>2.3860443300623997</c:v>
                </c:pt>
                <c:pt idx="301">
                  <c:v>2.4011484533602494</c:v>
                </c:pt>
                <c:pt idx="302">
                  <c:v>2.2285112733320998</c:v>
                </c:pt>
                <c:pt idx="303">
                  <c:v>1.6392427145686499</c:v>
                </c:pt>
                <c:pt idx="304">
                  <c:v>2.0569916712239995</c:v>
                </c:pt>
                <c:pt idx="305">
                  <c:v>2.4036250021019994</c:v>
                </c:pt>
                <c:pt idx="306">
                  <c:v>1.433106068855925</c:v>
                </c:pt>
                <c:pt idx="307">
                  <c:v>0.36342425767679998</c:v>
                </c:pt>
                <c:pt idx="308">
                  <c:v>2.5400692087733994</c:v>
                </c:pt>
                <c:pt idx="309">
                  <c:v>0.48556710137129994</c:v>
                </c:pt>
                <c:pt idx="310">
                  <c:v>0.28399887157499998</c:v>
                </c:pt>
                <c:pt idx="311">
                  <c:v>2.2193428860690751</c:v>
                </c:pt>
                <c:pt idx="312">
                  <c:v>1.2503145478515001</c:v>
                </c:pt>
                <c:pt idx="313">
                  <c:v>0.70487856892529999</c:v>
                </c:pt>
                <c:pt idx="314">
                  <c:v>0.38085464237579997</c:v>
                </c:pt>
                <c:pt idx="315">
                  <c:v>0.97099189634737459</c:v>
                </c:pt>
                <c:pt idx="316">
                  <c:v>0.86981745182850001</c:v>
                </c:pt>
                <c:pt idx="317">
                  <c:v>1.9731390705470249</c:v>
                </c:pt>
                <c:pt idx="318">
                  <c:v>2.0869441592163747</c:v>
                </c:pt>
                <c:pt idx="319">
                  <c:v>1.3566234414895497</c:v>
                </c:pt>
                <c:pt idx="320">
                  <c:v>0.2475350372106</c:v>
                </c:pt>
                <c:pt idx="321">
                  <c:v>0.15843428963879996</c:v>
                </c:pt>
                <c:pt idx="322">
                  <c:v>0.23466533305019993</c:v>
                </c:pt>
                <c:pt idx="323">
                  <c:v>0.23915995591784997</c:v>
                </c:pt>
                <c:pt idx="324">
                  <c:v>0.5570297140967998</c:v>
                </c:pt>
                <c:pt idx="325">
                  <c:v>0.29043765273599992</c:v>
                </c:pt>
                <c:pt idx="326">
                  <c:v>0.68101578782159999</c:v>
                </c:pt>
                <c:pt idx="327">
                  <c:v>1.3374794864266499</c:v>
                </c:pt>
                <c:pt idx="328">
                  <c:v>1.3847972837172748</c:v>
                </c:pt>
                <c:pt idx="329">
                  <c:v>1.9143218360249996</c:v>
                </c:pt>
                <c:pt idx="330">
                  <c:v>1.9288388073107996</c:v>
                </c:pt>
                <c:pt idx="331">
                  <c:v>1.5085655390252248</c:v>
                </c:pt>
                <c:pt idx="332">
                  <c:v>1.7723093851573497</c:v>
                </c:pt>
                <c:pt idx="333">
                  <c:v>1.7044896442523247</c:v>
                </c:pt>
                <c:pt idx="334">
                  <c:v>1.8703738394392497</c:v>
                </c:pt>
                <c:pt idx="335">
                  <c:v>1.7531014597476748</c:v>
                </c:pt>
                <c:pt idx="336">
                  <c:v>2.1943086249680994</c:v>
                </c:pt>
                <c:pt idx="337">
                  <c:v>1.9796518903243496</c:v>
                </c:pt>
                <c:pt idx="338">
                  <c:v>1.7398572650735251</c:v>
                </c:pt>
                <c:pt idx="339">
                  <c:v>1.2282577932942749</c:v>
                </c:pt>
                <c:pt idx="340">
                  <c:v>1.3884693780761999</c:v>
                </c:pt>
                <c:pt idx="341">
                  <c:v>1.6003082250836997</c:v>
                </c:pt>
                <c:pt idx="342">
                  <c:v>1.0415575735964997</c:v>
                </c:pt>
                <c:pt idx="343">
                  <c:v>0.25600588984784994</c:v>
                </c:pt>
                <c:pt idx="344">
                  <c:v>1.7592827633324997</c:v>
                </c:pt>
                <c:pt idx="345">
                  <c:v>0.33362954683529994</c:v>
                </c:pt>
                <c:pt idx="346">
                  <c:v>0.19274056750889998</c:v>
                </c:pt>
                <c:pt idx="347">
                  <c:v>1.5694138627533001</c:v>
                </c:pt>
                <c:pt idx="348">
                  <c:v>0.94464372607012503</c:v>
                </c:pt>
                <c:pt idx="349">
                  <c:v>0.55614272410619991</c:v>
                </c:pt>
                <c:pt idx="350">
                  <c:v>0.26298516518639997</c:v>
                </c:pt>
                <c:pt idx="351">
                  <c:v>0.73109978077919968</c:v>
                </c:pt>
                <c:pt idx="352">
                  <c:v>0.65738678702549991</c:v>
                </c:pt>
                <c:pt idx="353">
                  <c:v>1.505738810957175</c:v>
                </c:pt>
                <c:pt idx="354">
                  <c:v>1.5355034397738001</c:v>
                </c:pt>
                <c:pt idx="355">
                  <c:v>0.98828206197532475</c:v>
                </c:pt>
                <c:pt idx="356">
                  <c:v>0.17231106632174997</c:v>
                </c:pt>
                <c:pt idx="357">
                  <c:v>0.12631270347727497</c:v>
                </c:pt>
                <c:pt idx="358">
                  <c:v>0.21507788299199998</c:v>
                </c:pt>
                <c:pt idx="359">
                  <c:v>0.21741814174349997</c:v>
                </c:pt>
                <c:pt idx="360">
                  <c:v>0.51090623458559981</c:v>
                </c:pt>
                <c:pt idx="361">
                  <c:v>0.24823343132279993</c:v>
                </c:pt>
                <c:pt idx="362">
                  <c:v>0.57488345725199996</c:v>
                </c:pt>
                <c:pt idx="363">
                  <c:v>1.1262985148855997</c:v>
                </c:pt>
                <c:pt idx="364">
                  <c:v>1.2317281539108749</c:v>
                </c:pt>
              </c:numCache>
            </c:numRef>
          </c:xVal>
          <c:yVal>
            <c:numRef>
              <c:f>'2012'!$S$5:$S$369</c:f>
              <c:numCache>
                <c:formatCode>0.0</c:formatCode>
                <c:ptCount val="365"/>
                <c:pt idx="0">
                  <c:v>0.35220221934447099</c:v>
                </c:pt>
                <c:pt idx="1">
                  <c:v>2.2393311235996127</c:v>
                </c:pt>
                <c:pt idx="2">
                  <c:v>2.8433468752611346</c:v>
                </c:pt>
                <c:pt idx="3">
                  <c:v>2.7307946206536382</c:v>
                </c:pt>
                <c:pt idx="4">
                  <c:v>2.4657269720210651</c:v>
                </c:pt>
                <c:pt idx="5">
                  <c:v>1.0156704639202396</c:v>
                </c:pt>
                <c:pt idx="6">
                  <c:v>0.31923751922180071</c:v>
                </c:pt>
                <c:pt idx="7">
                  <c:v>0.49494641326322664</c:v>
                </c:pt>
                <c:pt idx="8">
                  <c:v>0.34051587761019364</c:v>
                </c:pt>
                <c:pt idx="9">
                  <c:v>1.8001879636143578</c:v>
                </c:pt>
                <c:pt idx="10">
                  <c:v>1.7726361864375</c:v>
                </c:pt>
                <c:pt idx="11">
                  <c:v>1.1930906488140645</c:v>
                </c:pt>
                <c:pt idx="12">
                  <c:v>0.94070402799339115</c:v>
                </c:pt>
                <c:pt idx="13">
                  <c:v>1.3719312962540746</c:v>
                </c:pt>
                <c:pt idx="14">
                  <c:v>1.1584186520600228</c:v>
                </c:pt>
                <c:pt idx="15">
                  <c:v>1.3889655884527787</c:v>
                </c:pt>
                <c:pt idx="16">
                  <c:v>0.36052013071270128</c:v>
                </c:pt>
                <c:pt idx="17">
                  <c:v>1.0866365248698691</c:v>
                </c:pt>
                <c:pt idx="18">
                  <c:v>0.81356216627934974</c:v>
                </c:pt>
                <c:pt idx="19">
                  <c:v>-7.3701478399396725E-2</c:v>
                </c:pt>
                <c:pt idx="20">
                  <c:v>-0.48404423360383869</c:v>
                </c:pt>
                <c:pt idx="21">
                  <c:v>0.14306582417178046</c:v>
                </c:pt>
                <c:pt idx="22">
                  <c:v>0.79516858119670253</c:v>
                </c:pt>
                <c:pt idx="23">
                  <c:v>1.7900106733397585</c:v>
                </c:pt>
                <c:pt idx="24">
                  <c:v>0.89968621075391253</c:v>
                </c:pt>
                <c:pt idx="25">
                  <c:v>0.73798122648491138</c:v>
                </c:pt>
                <c:pt idx="26">
                  <c:v>0.31915442821775808</c:v>
                </c:pt>
                <c:pt idx="27">
                  <c:v>1.0441451735129175</c:v>
                </c:pt>
                <c:pt idx="28">
                  <c:v>1.092130039318967</c:v>
                </c:pt>
                <c:pt idx="29">
                  <c:v>0.54929216494994992</c:v>
                </c:pt>
                <c:pt idx="30">
                  <c:v>1.0185385241471721</c:v>
                </c:pt>
                <c:pt idx="31">
                  <c:v>1.1744946756631016</c:v>
                </c:pt>
                <c:pt idx="32">
                  <c:v>0.91567086891412874</c:v>
                </c:pt>
                <c:pt idx="33">
                  <c:v>0.8886712833209609</c:v>
                </c:pt>
                <c:pt idx="34">
                  <c:v>0.88038417397187596</c:v>
                </c:pt>
                <c:pt idx="35">
                  <c:v>0.39325600801136512</c:v>
                </c:pt>
                <c:pt idx="36">
                  <c:v>1.097627264686057</c:v>
                </c:pt>
                <c:pt idx="37">
                  <c:v>1.7601414278823166</c:v>
                </c:pt>
                <c:pt idx="38">
                  <c:v>2.166443765257958</c:v>
                </c:pt>
                <c:pt idx="39">
                  <c:v>1.1391388400763685</c:v>
                </c:pt>
                <c:pt idx="40">
                  <c:v>1.2627328482290934</c:v>
                </c:pt>
                <c:pt idx="41">
                  <c:v>1.6442118185067318</c:v>
                </c:pt>
                <c:pt idx="42">
                  <c:v>1.0331331208012746</c:v>
                </c:pt>
                <c:pt idx="43">
                  <c:v>1.9376304211085087</c:v>
                </c:pt>
                <c:pt idx="44">
                  <c:v>2.9887961290351104</c:v>
                </c:pt>
                <c:pt idx="45">
                  <c:v>4.0038120874911991</c:v>
                </c:pt>
                <c:pt idx="46">
                  <c:v>3.7030071158648057</c:v>
                </c:pt>
                <c:pt idx="47">
                  <c:v>1.4877606780317463</c:v>
                </c:pt>
                <c:pt idx="48">
                  <c:v>0.40361160657190587</c:v>
                </c:pt>
                <c:pt idx="49">
                  <c:v>2.2148169568080669</c:v>
                </c:pt>
                <c:pt idx="50">
                  <c:v>3.0348040537111225</c:v>
                </c:pt>
                <c:pt idx="51">
                  <c:v>2.5423019845516128</c:v>
                </c:pt>
                <c:pt idx="52">
                  <c:v>4.2053867038765196</c:v>
                </c:pt>
                <c:pt idx="53">
                  <c:v>2.338207495717934</c:v>
                </c:pt>
                <c:pt idx="54">
                  <c:v>3.0036619626482612</c:v>
                </c:pt>
                <c:pt idx="55">
                  <c:v>4.3188038797940296</c:v>
                </c:pt>
                <c:pt idx="56">
                  <c:v>3.6176093135607137</c:v>
                </c:pt>
                <c:pt idx="57">
                  <c:v>1.5234001690707974</c:v>
                </c:pt>
                <c:pt idx="58">
                  <c:v>3.313198063784164</c:v>
                </c:pt>
                <c:pt idx="59">
                  <c:v>1.0258383555831083</c:v>
                </c:pt>
                <c:pt idx="60">
                  <c:v>0.29061363154322639</c:v>
                </c:pt>
                <c:pt idx="61">
                  <c:v>1.5483139312909833</c:v>
                </c:pt>
                <c:pt idx="62">
                  <c:v>2.4928433343918188</c:v>
                </c:pt>
                <c:pt idx="63">
                  <c:v>1.9924183862735843</c:v>
                </c:pt>
                <c:pt idx="64">
                  <c:v>3.0958420745891053</c:v>
                </c:pt>
                <c:pt idx="65">
                  <c:v>1.2541480724517329</c:v>
                </c:pt>
                <c:pt idx="66">
                  <c:v>1.8817208803450951</c:v>
                </c:pt>
                <c:pt idx="67">
                  <c:v>4.1469655189149783</c:v>
                </c:pt>
                <c:pt idx="68">
                  <c:v>4.8589981101617035</c:v>
                </c:pt>
                <c:pt idx="69">
                  <c:v>5.8484193426956939</c:v>
                </c:pt>
                <c:pt idx="70">
                  <c:v>2.9165923838440251</c:v>
                </c:pt>
                <c:pt idx="71">
                  <c:v>2.8203015717384523</c:v>
                </c:pt>
                <c:pt idx="72">
                  <c:v>5.1781111291242032</c:v>
                </c:pt>
                <c:pt idx="73">
                  <c:v>2.8725006909370601</c:v>
                </c:pt>
                <c:pt idx="74">
                  <c:v>3.2095302662714649</c:v>
                </c:pt>
                <c:pt idx="75">
                  <c:v>1.802615981276962</c:v>
                </c:pt>
                <c:pt idx="76">
                  <c:v>3.9024350695114616</c:v>
                </c:pt>
                <c:pt idx="77">
                  <c:v>3.5029443521640289</c:v>
                </c:pt>
                <c:pt idx="78">
                  <c:v>3.2056728635772243</c:v>
                </c:pt>
                <c:pt idx="79">
                  <c:v>7.4692127428868513</c:v>
                </c:pt>
                <c:pt idx="80">
                  <c:v>9.3987248847484839</c:v>
                </c:pt>
                <c:pt idx="81">
                  <c:v>9.681429328114362</c:v>
                </c:pt>
                <c:pt idx="82">
                  <c:v>8.3040610444247793</c:v>
                </c:pt>
                <c:pt idx="83">
                  <c:v>8.4279906439388554</c:v>
                </c:pt>
                <c:pt idx="84">
                  <c:v>7.5714346528011118</c:v>
                </c:pt>
                <c:pt idx="85">
                  <c:v>5.0716185125638669</c:v>
                </c:pt>
                <c:pt idx="86">
                  <c:v>5.2355602924545268</c:v>
                </c:pt>
                <c:pt idx="87">
                  <c:v>5.1336725293554224</c:v>
                </c:pt>
                <c:pt idx="88">
                  <c:v>3.6418455458087955</c:v>
                </c:pt>
                <c:pt idx="89">
                  <c:v>2.8611730056512363</c:v>
                </c:pt>
                <c:pt idx="90">
                  <c:v>3.570711852622904</c:v>
                </c:pt>
                <c:pt idx="91">
                  <c:v>1.7842683157856682</c:v>
                </c:pt>
                <c:pt idx="92">
                  <c:v>3.0042567553613453</c:v>
                </c:pt>
                <c:pt idx="93">
                  <c:v>5.7642788881643048</c:v>
                </c:pt>
                <c:pt idx="94">
                  <c:v>7.6626163176151278</c:v>
                </c:pt>
                <c:pt idx="95">
                  <c:v>7.9036128247311357</c:v>
                </c:pt>
                <c:pt idx="96">
                  <c:v>6.5329125552040992</c:v>
                </c:pt>
                <c:pt idx="97">
                  <c:v>7.6185187698655312</c:v>
                </c:pt>
                <c:pt idx="98">
                  <c:v>10.410372270437467</c:v>
                </c:pt>
                <c:pt idx="99">
                  <c:v>3.878182634549308</c:v>
                </c:pt>
                <c:pt idx="100">
                  <c:v>7.4211533592506536</c:v>
                </c:pt>
                <c:pt idx="101">
                  <c:v>7.5729386489013661</c:v>
                </c:pt>
                <c:pt idx="102">
                  <c:v>7.4248534198254639</c:v>
                </c:pt>
                <c:pt idx="103">
                  <c:v>6.3467954855858757</c:v>
                </c:pt>
                <c:pt idx="104">
                  <c:v>8.4291397049850563</c:v>
                </c:pt>
                <c:pt idx="105">
                  <c:v>8.4316633371397653</c:v>
                </c:pt>
                <c:pt idx="106">
                  <c:v>6.8157410010020332</c:v>
                </c:pt>
                <c:pt idx="107">
                  <c:v>7.6515391915717839</c:v>
                </c:pt>
                <c:pt idx="108">
                  <c:v>4.9721706213523271</c:v>
                </c:pt>
                <c:pt idx="109">
                  <c:v>6.6398809591389378</c:v>
                </c:pt>
                <c:pt idx="110">
                  <c:v>7.2028110137560768</c:v>
                </c:pt>
                <c:pt idx="111">
                  <c:v>9.0839317711756724</c:v>
                </c:pt>
                <c:pt idx="112">
                  <c:v>8.453229371649833</c:v>
                </c:pt>
                <c:pt idx="113">
                  <c:v>9.5347952967840808</c:v>
                </c:pt>
                <c:pt idx="114">
                  <c:v>8.0144944462976078</c:v>
                </c:pt>
                <c:pt idx="115">
                  <c:v>11.112326398498377</c:v>
                </c:pt>
                <c:pt idx="116">
                  <c:v>9.9872428733968661</c:v>
                </c:pt>
                <c:pt idx="117">
                  <c:v>7.6865362651132463</c:v>
                </c:pt>
                <c:pt idx="118">
                  <c:v>9.113872285864332</c:v>
                </c:pt>
                <c:pt idx="119">
                  <c:v>12.866719761863262</c:v>
                </c:pt>
                <c:pt idx="120">
                  <c:v>10.833719637645698</c:v>
                </c:pt>
                <c:pt idx="121">
                  <c:v>11.684413288551745</c:v>
                </c:pt>
                <c:pt idx="122">
                  <c:v>8.3998862282256148</c:v>
                </c:pt>
                <c:pt idx="123">
                  <c:v>7.7277588348452522</c:v>
                </c:pt>
                <c:pt idx="124">
                  <c:v>7.6556579080958302</c:v>
                </c:pt>
                <c:pt idx="125">
                  <c:v>8.9865244387970193</c:v>
                </c:pt>
                <c:pt idx="126">
                  <c:v>10.069009040820378</c:v>
                </c:pt>
                <c:pt idx="127">
                  <c:v>8.9765048746532745</c:v>
                </c:pt>
                <c:pt idx="128">
                  <c:v>10.085799228580207</c:v>
                </c:pt>
                <c:pt idx="129">
                  <c:v>11.030757302138392</c:v>
                </c:pt>
                <c:pt idx="130">
                  <c:v>7.2618585674676392</c:v>
                </c:pt>
                <c:pt idx="131">
                  <c:v>12.149712794922916</c:v>
                </c:pt>
                <c:pt idx="132">
                  <c:v>9.6277209235431584</c:v>
                </c:pt>
                <c:pt idx="133">
                  <c:v>9.9690048605208403</c:v>
                </c:pt>
                <c:pt idx="134">
                  <c:v>7.4990596794154838</c:v>
                </c:pt>
                <c:pt idx="135">
                  <c:v>8.5913596538489916</c:v>
                </c:pt>
                <c:pt idx="136">
                  <c:v>9.2159144558785719</c:v>
                </c:pt>
                <c:pt idx="137">
                  <c:v>8.8089011826171522</c:v>
                </c:pt>
                <c:pt idx="138">
                  <c:v>13.348176826670318</c:v>
                </c:pt>
                <c:pt idx="139">
                  <c:v>9.5529826207222062</c:v>
                </c:pt>
                <c:pt idx="140">
                  <c:v>9.2580220065495578</c:v>
                </c:pt>
                <c:pt idx="141">
                  <c:v>7.588814948845183</c:v>
                </c:pt>
                <c:pt idx="142">
                  <c:v>8.233360992012976</c:v>
                </c:pt>
                <c:pt idx="143">
                  <c:v>8.2057826245475951</c:v>
                </c:pt>
                <c:pt idx="144">
                  <c:v>8.0717419907668013</c:v>
                </c:pt>
                <c:pt idx="145">
                  <c:v>7.3540311278480868</c:v>
                </c:pt>
                <c:pt idx="146">
                  <c:v>10.82341258660964</c:v>
                </c:pt>
                <c:pt idx="147">
                  <c:v>10.577636041923958</c:v>
                </c:pt>
                <c:pt idx="148">
                  <c:v>9.2299963603491175</c:v>
                </c:pt>
                <c:pt idx="149">
                  <c:v>13.039777205655996</c:v>
                </c:pt>
                <c:pt idx="150">
                  <c:v>9.8083651396318565</c:v>
                </c:pt>
                <c:pt idx="151">
                  <c:v>10.481088483975224</c:v>
                </c:pt>
                <c:pt idx="152">
                  <c:v>10.568240129484975</c:v>
                </c:pt>
                <c:pt idx="153">
                  <c:v>13.494984906788345</c:v>
                </c:pt>
                <c:pt idx="154">
                  <c:v>13.146573952911664</c:v>
                </c:pt>
                <c:pt idx="155">
                  <c:v>15.452913699160485</c:v>
                </c:pt>
                <c:pt idx="156">
                  <c:v>12.720476876271215</c:v>
                </c:pt>
                <c:pt idx="157">
                  <c:v>11.407366512676997</c:v>
                </c:pt>
                <c:pt idx="158">
                  <c:v>10.277717263331153</c:v>
                </c:pt>
                <c:pt idx="159">
                  <c:v>11.334204757019068</c:v>
                </c:pt>
                <c:pt idx="160">
                  <c:v>13.242130272001695</c:v>
                </c:pt>
                <c:pt idx="161">
                  <c:v>14.257928810213564</c:v>
                </c:pt>
                <c:pt idx="162">
                  <c:v>13.635791592058903</c:v>
                </c:pt>
                <c:pt idx="163">
                  <c:v>13.281653689830817</c:v>
                </c:pt>
                <c:pt idx="164">
                  <c:v>14.825053404444029</c:v>
                </c:pt>
                <c:pt idx="165">
                  <c:v>15.900669909734008</c:v>
                </c:pt>
                <c:pt idx="166">
                  <c:v>18.244165948141532</c:v>
                </c:pt>
                <c:pt idx="167">
                  <c:v>17.838624227171444</c:v>
                </c:pt>
                <c:pt idx="168">
                  <c:v>16.850141645713165</c:v>
                </c:pt>
                <c:pt idx="169">
                  <c:v>17.464995168083199</c:v>
                </c:pt>
                <c:pt idx="170">
                  <c:v>17.173441065018139</c:v>
                </c:pt>
                <c:pt idx="171">
                  <c:v>13.289609432230831</c:v>
                </c:pt>
                <c:pt idx="172">
                  <c:v>11.938169565221699</c:v>
                </c:pt>
                <c:pt idx="173">
                  <c:v>10.600204843859341</c:v>
                </c:pt>
                <c:pt idx="174">
                  <c:v>9.4483591044356867</c:v>
                </c:pt>
                <c:pt idx="175">
                  <c:v>10.305538783607256</c:v>
                </c:pt>
                <c:pt idx="176">
                  <c:v>11.068338377161369</c:v>
                </c:pt>
                <c:pt idx="177">
                  <c:v>9.9273378424319318</c:v>
                </c:pt>
                <c:pt idx="178">
                  <c:v>10.440234556606653</c:v>
                </c:pt>
                <c:pt idx="179">
                  <c:v>8.5843871074475704</c:v>
                </c:pt>
                <c:pt idx="180">
                  <c:v>0.89006039824093641</c:v>
                </c:pt>
                <c:pt idx="181">
                  <c:v>12.911508242239311</c:v>
                </c:pt>
                <c:pt idx="182">
                  <c:v>14.34221703524727</c:v>
                </c:pt>
                <c:pt idx="183">
                  <c:v>14.538597633223761</c:v>
                </c:pt>
                <c:pt idx="184">
                  <c:v>13.263786193500447</c:v>
                </c:pt>
                <c:pt idx="185">
                  <c:v>12.602704353336909</c:v>
                </c:pt>
                <c:pt idx="186">
                  <c:v>12.923401211028269</c:v>
                </c:pt>
                <c:pt idx="187">
                  <c:v>12.765278857270491</c:v>
                </c:pt>
                <c:pt idx="188">
                  <c:v>13.081134516380455</c:v>
                </c:pt>
                <c:pt idx="189">
                  <c:v>11.128264489121884</c:v>
                </c:pt>
                <c:pt idx="190">
                  <c:v>9.4334148616578428</c:v>
                </c:pt>
                <c:pt idx="191">
                  <c:v>11.216453416946953</c:v>
                </c:pt>
                <c:pt idx="192">
                  <c:v>11.523235879386855</c:v>
                </c:pt>
                <c:pt idx="193">
                  <c:v>12.860157548304175</c:v>
                </c:pt>
                <c:pt idx="194">
                  <c:v>13.620622985326763</c:v>
                </c:pt>
                <c:pt idx="195">
                  <c:v>14.251871649725373</c:v>
                </c:pt>
                <c:pt idx="196">
                  <c:v>14.197305283864718</c:v>
                </c:pt>
                <c:pt idx="197">
                  <c:v>13.221276954104558</c:v>
                </c:pt>
                <c:pt idx="198">
                  <c:v>14.944574544899766</c:v>
                </c:pt>
                <c:pt idx="199">
                  <c:v>15.375572997395851</c:v>
                </c:pt>
                <c:pt idx="200">
                  <c:v>16.048878311747849</c:v>
                </c:pt>
                <c:pt idx="201">
                  <c:v>15.025963946890617</c:v>
                </c:pt>
                <c:pt idx="202">
                  <c:v>13.37066627892089</c:v>
                </c:pt>
                <c:pt idx="203">
                  <c:v>11.199368773387977</c:v>
                </c:pt>
                <c:pt idx="204">
                  <c:v>12.69917577397811</c:v>
                </c:pt>
                <c:pt idx="205">
                  <c:v>10.449735944316991</c:v>
                </c:pt>
                <c:pt idx="206">
                  <c:v>10.669869642608202</c:v>
                </c:pt>
                <c:pt idx="207">
                  <c:v>11.042255116489162</c:v>
                </c:pt>
                <c:pt idx="208">
                  <c:v>8.968503049976869</c:v>
                </c:pt>
                <c:pt idx="209">
                  <c:v>8.2949695579866169</c:v>
                </c:pt>
                <c:pt idx="210">
                  <c:v>9.4697078033927635</c:v>
                </c:pt>
                <c:pt idx="211">
                  <c:v>9.962281343559555</c:v>
                </c:pt>
                <c:pt idx="212">
                  <c:v>9.39564953748439</c:v>
                </c:pt>
                <c:pt idx="213">
                  <c:v>9.9543723065058352</c:v>
                </c:pt>
                <c:pt idx="214">
                  <c:v>9.8154563849105401</c:v>
                </c:pt>
                <c:pt idx="215">
                  <c:v>10.564049133844351</c:v>
                </c:pt>
                <c:pt idx="216">
                  <c:v>9.8426423133562153</c:v>
                </c:pt>
                <c:pt idx="217">
                  <c:v>10.207830466807819</c:v>
                </c:pt>
                <c:pt idx="218">
                  <c:v>10.531944768953183</c:v>
                </c:pt>
                <c:pt idx="219">
                  <c:v>10.720019794846895</c:v>
                </c:pt>
                <c:pt idx="220">
                  <c:v>9.1789433046554407</c:v>
                </c:pt>
                <c:pt idx="221">
                  <c:v>9.8242812325687527</c:v>
                </c:pt>
                <c:pt idx="222">
                  <c:v>9.6861102814760098</c:v>
                </c:pt>
                <c:pt idx="223">
                  <c:v>10.647833107918313</c:v>
                </c:pt>
                <c:pt idx="224">
                  <c:v>9.1242032500592671</c:v>
                </c:pt>
                <c:pt idx="225">
                  <c:v>9.636837906771639</c:v>
                </c:pt>
                <c:pt idx="226">
                  <c:v>8.6016051216351848</c:v>
                </c:pt>
                <c:pt idx="227">
                  <c:v>8.6158503770820172</c:v>
                </c:pt>
                <c:pt idx="228">
                  <c:v>9.6442572663141402</c:v>
                </c:pt>
                <c:pt idx="229">
                  <c:v>10.293585698221932</c:v>
                </c:pt>
                <c:pt idx="230">
                  <c:v>10.035236315103214</c:v>
                </c:pt>
                <c:pt idx="231">
                  <c:v>9.6341452586526923</c:v>
                </c:pt>
                <c:pt idx="232">
                  <c:v>8.2321332438231511</c:v>
                </c:pt>
                <c:pt idx="233">
                  <c:v>9.9542192954397564</c:v>
                </c:pt>
                <c:pt idx="234">
                  <c:v>12.088119818351206</c:v>
                </c:pt>
                <c:pt idx="235">
                  <c:v>11.933312300779031</c:v>
                </c:pt>
                <c:pt idx="236">
                  <c:v>10.751723078420033</c:v>
                </c:pt>
                <c:pt idx="237">
                  <c:v>10.521581647646729</c:v>
                </c:pt>
                <c:pt idx="238">
                  <c:v>9.9644162973215966</c:v>
                </c:pt>
                <c:pt idx="239">
                  <c:v>10.343968460551533</c:v>
                </c:pt>
                <c:pt idx="240">
                  <c:v>9.0990590212238445</c:v>
                </c:pt>
                <c:pt idx="241">
                  <c:v>9.540760738968622</c:v>
                </c:pt>
                <c:pt idx="242">
                  <c:v>6.8446223971221523</c:v>
                </c:pt>
                <c:pt idx="243">
                  <c:v>6.9419625919068446</c:v>
                </c:pt>
                <c:pt idx="244">
                  <c:v>6.2086688842741555</c:v>
                </c:pt>
                <c:pt idx="245">
                  <c:v>7.1359034265378618</c:v>
                </c:pt>
                <c:pt idx="246">
                  <c:v>7.9805034166070472</c:v>
                </c:pt>
                <c:pt idx="247">
                  <c:v>7.0750820212816068</c:v>
                </c:pt>
                <c:pt idx="248">
                  <c:v>3.8539414048039569</c:v>
                </c:pt>
                <c:pt idx="249">
                  <c:v>3.9132644870173907</c:v>
                </c:pt>
                <c:pt idx="250">
                  <c:v>6.4831996607260534</c:v>
                </c:pt>
                <c:pt idx="251">
                  <c:v>6.1794887526236764</c:v>
                </c:pt>
                <c:pt idx="252">
                  <c:v>4.3617838749656705</c:v>
                </c:pt>
                <c:pt idx="253">
                  <c:v>3.089339629723503</c:v>
                </c:pt>
                <c:pt idx="254">
                  <c:v>8.7070625820304155</c:v>
                </c:pt>
                <c:pt idx="255">
                  <c:v>7.2944959485547338</c:v>
                </c:pt>
                <c:pt idx="256">
                  <c:v>5.6668567089605695</c:v>
                </c:pt>
                <c:pt idx="257">
                  <c:v>7.5843795393074789</c:v>
                </c:pt>
                <c:pt idx="258">
                  <c:v>8.2235872634292768</c:v>
                </c:pt>
                <c:pt idx="259">
                  <c:v>9.3536312036369154</c:v>
                </c:pt>
                <c:pt idx="260">
                  <c:v>6.8498687819599811</c:v>
                </c:pt>
                <c:pt idx="261">
                  <c:v>6.945789356283024</c:v>
                </c:pt>
                <c:pt idx="262">
                  <c:v>3.7343024733070749</c:v>
                </c:pt>
                <c:pt idx="263">
                  <c:v>4.7450967589372306</c:v>
                </c:pt>
                <c:pt idx="264">
                  <c:v>0.76546462620131805</c:v>
                </c:pt>
                <c:pt idx="265">
                  <c:v>3.9984262202719907</c:v>
                </c:pt>
                <c:pt idx="266">
                  <c:v>3.6998397058330124</c:v>
                </c:pt>
                <c:pt idx="267">
                  <c:v>2.0567519998199359</c:v>
                </c:pt>
                <c:pt idx="268">
                  <c:v>4.936125470947367</c:v>
                </c:pt>
                <c:pt idx="269">
                  <c:v>4.7812759598593244</c:v>
                </c:pt>
                <c:pt idx="270">
                  <c:v>6.3552093936251968</c:v>
                </c:pt>
                <c:pt idx="271">
                  <c:v>8.6281570607052007</c:v>
                </c:pt>
                <c:pt idx="272">
                  <c:v>7.4182584380915184</c:v>
                </c:pt>
                <c:pt idx="273">
                  <c:v>6.1957539229152836</c:v>
                </c:pt>
                <c:pt idx="274">
                  <c:v>7.4331237785655917</c:v>
                </c:pt>
                <c:pt idx="275">
                  <c:v>4.2171368461314982</c:v>
                </c:pt>
                <c:pt idx="276">
                  <c:v>5.4531225943586978</c:v>
                </c:pt>
                <c:pt idx="277">
                  <c:v>4.3159274912747536</c:v>
                </c:pt>
                <c:pt idx="278">
                  <c:v>4.8068905398657575</c:v>
                </c:pt>
                <c:pt idx="279">
                  <c:v>3.5980092484697845</c:v>
                </c:pt>
                <c:pt idx="280">
                  <c:v>4.9643476787598733</c:v>
                </c:pt>
                <c:pt idx="281">
                  <c:v>3.0430815754607661</c:v>
                </c:pt>
                <c:pt idx="282">
                  <c:v>1.263111263217767</c:v>
                </c:pt>
                <c:pt idx="283">
                  <c:v>1.7247712702343005</c:v>
                </c:pt>
                <c:pt idx="284">
                  <c:v>1.7939647332500848</c:v>
                </c:pt>
                <c:pt idx="285">
                  <c:v>2.5295677125579901</c:v>
                </c:pt>
                <c:pt idx="286">
                  <c:v>3.8973076284738122</c:v>
                </c:pt>
                <c:pt idx="287">
                  <c:v>5.6207792440264939</c:v>
                </c:pt>
                <c:pt idx="288">
                  <c:v>5.9652923485256188</c:v>
                </c:pt>
                <c:pt idx="289">
                  <c:v>5.9432826969091543</c:v>
                </c:pt>
                <c:pt idx="290">
                  <c:v>5.3402823925880885</c:v>
                </c:pt>
                <c:pt idx="291">
                  <c:v>1.2184755992778047</c:v>
                </c:pt>
                <c:pt idx="292">
                  <c:v>3.9360106723305961</c:v>
                </c:pt>
                <c:pt idx="293">
                  <c:v>3.8852768822394932</c:v>
                </c:pt>
                <c:pt idx="294">
                  <c:v>3.1217606674105003</c:v>
                </c:pt>
                <c:pt idx="295">
                  <c:v>0.97916701669137263</c:v>
                </c:pt>
                <c:pt idx="296">
                  <c:v>1.0287710992638872</c:v>
                </c:pt>
                <c:pt idx="297">
                  <c:v>0.70537157578154563</c:v>
                </c:pt>
                <c:pt idx="298">
                  <c:v>1.8509781112616586</c:v>
                </c:pt>
                <c:pt idx="299">
                  <c:v>2.5751631485350592</c:v>
                </c:pt>
                <c:pt idx="300">
                  <c:v>3.1883144115479878</c:v>
                </c:pt>
                <c:pt idx="301">
                  <c:v>3.4829388591631263</c:v>
                </c:pt>
                <c:pt idx="302">
                  <c:v>3.4358430347444058</c:v>
                </c:pt>
                <c:pt idx="303">
                  <c:v>2.2843394991238388</c:v>
                </c:pt>
                <c:pt idx="304">
                  <c:v>2.5138203316552321</c:v>
                </c:pt>
                <c:pt idx="305">
                  <c:v>3.3094870718583049</c:v>
                </c:pt>
                <c:pt idx="306">
                  <c:v>1.8735320961740487</c:v>
                </c:pt>
                <c:pt idx="307">
                  <c:v>0.8325901732150226</c:v>
                </c:pt>
                <c:pt idx="308">
                  <c:v>3.5784627720586211</c:v>
                </c:pt>
                <c:pt idx="309">
                  <c:v>0.98457751174134223</c:v>
                </c:pt>
                <c:pt idx="310">
                  <c:v>0.77993280460203396</c:v>
                </c:pt>
                <c:pt idx="311">
                  <c:v>3.438340601933831</c:v>
                </c:pt>
                <c:pt idx="312">
                  <c:v>1.7792254239632075</c:v>
                </c:pt>
                <c:pt idx="313">
                  <c:v>1.0065566885339408</c:v>
                </c:pt>
                <c:pt idx="314">
                  <c:v>0.68222161263256242</c:v>
                </c:pt>
                <c:pt idx="315">
                  <c:v>0.96070200132770722</c:v>
                </c:pt>
                <c:pt idx="316">
                  <c:v>1.166901646165613</c:v>
                </c:pt>
                <c:pt idx="317">
                  <c:v>2.6226750348241374</c:v>
                </c:pt>
                <c:pt idx="318">
                  <c:v>2.8232702052393583</c:v>
                </c:pt>
                <c:pt idx="319">
                  <c:v>1.9199998159742224</c:v>
                </c:pt>
                <c:pt idx="320">
                  <c:v>0.64606192660249095</c:v>
                </c:pt>
                <c:pt idx="321">
                  <c:v>0.47227211280033615</c:v>
                </c:pt>
                <c:pt idx="322">
                  <c:v>0.47217863744677319</c:v>
                </c:pt>
                <c:pt idx="323">
                  <c:v>0.55680299766466157</c:v>
                </c:pt>
                <c:pt idx="324">
                  <c:v>1.0407433121372025</c:v>
                </c:pt>
                <c:pt idx="325">
                  <c:v>0.68023630047165951</c:v>
                </c:pt>
                <c:pt idx="326">
                  <c:v>0.82967868326668071</c:v>
                </c:pt>
                <c:pt idx="327">
                  <c:v>1.1453649778276151</c:v>
                </c:pt>
                <c:pt idx="328">
                  <c:v>1.0192427710846128</c:v>
                </c:pt>
                <c:pt idx="329">
                  <c:v>2.2630374916468523</c:v>
                </c:pt>
                <c:pt idx="330">
                  <c:v>2.391117744994864</c:v>
                </c:pt>
                <c:pt idx="331">
                  <c:v>1.9643494067703116</c:v>
                </c:pt>
                <c:pt idx="332">
                  <c:v>2.2968729873782094</c:v>
                </c:pt>
                <c:pt idx="333">
                  <c:v>2.0396308554863967</c:v>
                </c:pt>
                <c:pt idx="334">
                  <c:v>2.044318951877524</c:v>
                </c:pt>
                <c:pt idx="335">
                  <c:v>2.2145319790140814</c:v>
                </c:pt>
                <c:pt idx="336">
                  <c:v>3.0409758639513207</c:v>
                </c:pt>
                <c:pt idx="337">
                  <c:v>2.4533640298211346</c:v>
                </c:pt>
                <c:pt idx="338">
                  <c:v>1.638237043554805</c:v>
                </c:pt>
                <c:pt idx="339">
                  <c:v>1.6141959902442256</c:v>
                </c:pt>
                <c:pt idx="340">
                  <c:v>1.1314832996900079</c:v>
                </c:pt>
                <c:pt idx="341">
                  <c:v>1.0039926562703436</c:v>
                </c:pt>
                <c:pt idx="342">
                  <c:v>1.3696079121742635</c:v>
                </c:pt>
                <c:pt idx="343">
                  <c:v>0.4403198382636615</c:v>
                </c:pt>
                <c:pt idx="344">
                  <c:v>1.1583623730811483</c:v>
                </c:pt>
                <c:pt idx="345">
                  <c:v>0.44912131105470859</c:v>
                </c:pt>
                <c:pt idx="346">
                  <c:v>0.38850007155209221</c:v>
                </c:pt>
                <c:pt idx="347">
                  <c:v>1.5284600484286732</c:v>
                </c:pt>
                <c:pt idx="348">
                  <c:v>1.2114078811548197</c:v>
                </c:pt>
                <c:pt idx="349">
                  <c:v>0.97104691867530124</c:v>
                </c:pt>
                <c:pt idx="350">
                  <c:v>0.35517583137561526</c:v>
                </c:pt>
                <c:pt idx="351">
                  <c:v>0.49080331885538575</c:v>
                </c:pt>
                <c:pt idx="352">
                  <c:v>0.54938593746268638</c:v>
                </c:pt>
                <c:pt idx="353">
                  <c:v>0.86561879254475771</c:v>
                </c:pt>
                <c:pt idx="354">
                  <c:v>0.7967964128170868</c:v>
                </c:pt>
                <c:pt idx="355">
                  <c:v>0.72311702102212905</c:v>
                </c:pt>
                <c:pt idx="356">
                  <c:v>0.27032196664797398</c:v>
                </c:pt>
                <c:pt idx="357">
                  <c:v>0.30386877645337013</c:v>
                </c:pt>
                <c:pt idx="358">
                  <c:v>0.41814745283968657</c:v>
                </c:pt>
                <c:pt idx="359">
                  <c:v>0.49456051216818792</c:v>
                </c:pt>
                <c:pt idx="360">
                  <c:v>0.91377037411317041</c:v>
                </c:pt>
                <c:pt idx="361">
                  <c:v>0.51759340829659806</c:v>
                </c:pt>
                <c:pt idx="362">
                  <c:v>0.80582312781973375</c:v>
                </c:pt>
                <c:pt idx="363">
                  <c:v>1.2020032106976792</c:v>
                </c:pt>
                <c:pt idx="364">
                  <c:v>1.3747337784971232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084480"/>
        <c:axId val="200086656"/>
      </c:scatterChart>
      <c:valAx>
        <c:axId val="200084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0086656"/>
        <c:crosses val="autoZero"/>
        <c:crossBetween val="midCat"/>
      </c:valAx>
      <c:valAx>
        <c:axId val="200086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00844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7739323516581800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999593045111099"/>
                  <c:y val="8.511260536121602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'2013'!$R$5:$R$369</c:f>
              <c:numCache>
                <c:formatCode>0.0</c:formatCode>
                <c:ptCount val="365"/>
                <c:pt idx="0">
                  <c:v>1.14849069994665</c:v>
                </c:pt>
                <c:pt idx="1">
                  <c:v>0.19741249014764997</c:v>
                </c:pt>
                <c:pt idx="2">
                  <c:v>0.27975423647324993</c:v>
                </c:pt>
                <c:pt idx="3">
                  <c:v>0.45299109245849994</c:v>
                </c:pt>
                <c:pt idx="4">
                  <c:v>0.80671886985599994</c:v>
                </c:pt>
                <c:pt idx="5">
                  <c:v>0.67824775039799989</c:v>
                </c:pt>
                <c:pt idx="6">
                  <c:v>0.37241203000679995</c:v>
                </c:pt>
                <c:pt idx="7">
                  <c:v>1.5467121250259996</c:v>
                </c:pt>
                <c:pt idx="8">
                  <c:v>1.3480607465885999</c:v>
                </c:pt>
                <c:pt idx="9">
                  <c:v>1.0029746140593747</c:v>
                </c:pt>
                <c:pt idx="10">
                  <c:v>1.1896538377316248</c:v>
                </c:pt>
                <c:pt idx="11">
                  <c:v>0.6144836803649999</c:v>
                </c:pt>
                <c:pt idx="12">
                  <c:v>1.3971716781293249</c:v>
                </c:pt>
                <c:pt idx="13">
                  <c:v>0.69370438591387484</c:v>
                </c:pt>
                <c:pt idx="14">
                  <c:v>1.52117138085315</c:v>
                </c:pt>
                <c:pt idx="15">
                  <c:v>0.17592238271204999</c:v>
                </c:pt>
                <c:pt idx="16">
                  <c:v>0.71619284822399976</c:v>
                </c:pt>
                <c:pt idx="17">
                  <c:v>0.58268280542377504</c:v>
                </c:pt>
                <c:pt idx="18">
                  <c:v>0.64762645918319994</c:v>
                </c:pt>
                <c:pt idx="19">
                  <c:v>2.4887896701986238</c:v>
                </c:pt>
                <c:pt idx="20">
                  <c:v>2.6640630178760247</c:v>
                </c:pt>
                <c:pt idx="21">
                  <c:v>2.1258345693260998</c:v>
                </c:pt>
                <c:pt idx="22">
                  <c:v>1.9226927426693998</c:v>
                </c:pt>
                <c:pt idx="23">
                  <c:v>1.2256050498354001</c:v>
                </c:pt>
                <c:pt idx="24">
                  <c:v>2.8037444187752993</c:v>
                </c:pt>
                <c:pt idx="25">
                  <c:v>3.0159280426229995</c:v>
                </c:pt>
                <c:pt idx="26">
                  <c:v>1.0990655647256997</c:v>
                </c:pt>
                <c:pt idx="27">
                  <c:v>2.8062280889759994</c:v>
                </c:pt>
                <c:pt idx="28">
                  <c:v>1.5436985200523998</c:v>
                </c:pt>
                <c:pt idx="29">
                  <c:v>2.1801487089</c:v>
                </c:pt>
                <c:pt idx="30">
                  <c:v>2.683833170191424</c:v>
                </c:pt>
                <c:pt idx="31">
                  <c:v>3.2977729184331741</c:v>
                </c:pt>
                <c:pt idx="32">
                  <c:v>1.3573691073551251</c:v>
                </c:pt>
                <c:pt idx="33">
                  <c:v>2.9341945671187495</c:v>
                </c:pt>
                <c:pt idx="34">
                  <c:v>2.3745665027753997</c:v>
                </c:pt>
                <c:pt idx="35">
                  <c:v>3.2854315528566</c:v>
                </c:pt>
                <c:pt idx="36">
                  <c:v>2.2537325341223995</c:v>
                </c:pt>
                <c:pt idx="37">
                  <c:v>1.2316170345944997</c:v>
                </c:pt>
                <c:pt idx="38">
                  <c:v>3.9327640676824496</c:v>
                </c:pt>
                <c:pt idx="39">
                  <c:v>3.0079092798452995</c:v>
                </c:pt>
                <c:pt idx="40">
                  <c:v>2.2343373634558499</c:v>
                </c:pt>
                <c:pt idx="41">
                  <c:v>2.7174382299224997</c:v>
                </c:pt>
                <c:pt idx="42">
                  <c:v>1.7446022440583995</c:v>
                </c:pt>
                <c:pt idx="43">
                  <c:v>1.4412449141655748</c:v>
                </c:pt>
                <c:pt idx="44">
                  <c:v>1.5430187890739999</c:v>
                </c:pt>
                <c:pt idx="45">
                  <c:v>3.1625318699729998</c:v>
                </c:pt>
                <c:pt idx="46">
                  <c:v>2.4325450013303995</c:v>
                </c:pt>
                <c:pt idx="47">
                  <c:v>3.1188896049869994</c:v>
                </c:pt>
                <c:pt idx="48">
                  <c:v>2.7424983983999991</c:v>
                </c:pt>
                <c:pt idx="49">
                  <c:v>3.0050398230235498</c:v>
                </c:pt>
                <c:pt idx="50">
                  <c:v>1.2313002524549996</c:v>
                </c:pt>
                <c:pt idx="51">
                  <c:v>3.2055891930548994</c:v>
                </c:pt>
                <c:pt idx="52">
                  <c:v>3.5807059040573987</c:v>
                </c:pt>
                <c:pt idx="53">
                  <c:v>3.6258700739345255</c:v>
                </c:pt>
                <c:pt idx="54">
                  <c:v>3.3922932190497002</c:v>
                </c:pt>
                <c:pt idx="55">
                  <c:v>3.5059628772152247</c:v>
                </c:pt>
                <c:pt idx="56">
                  <c:v>3.8617963963539745</c:v>
                </c:pt>
                <c:pt idx="57">
                  <c:v>3.1629624726719254</c:v>
                </c:pt>
                <c:pt idx="58">
                  <c:v>3.4865720039807999</c:v>
                </c:pt>
                <c:pt idx="59">
                  <c:v>3.9766189941667491</c:v>
                </c:pt>
                <c:pt idx="60">
                  <c:v>3.6124538591916</c:v>
                </c:pt>
                <c:pt idx="61">
                  <c:v>1.9744129522126501</c:v>
                </c:pt>
                <c:pt idx="62">
                  <c:v>3.5339520526453492</c:v>
                </c:pt>
                <c:pt idx="63">
                  <c:v>2.8562783163954748</c:v>
                </c:pt>
                <c:pt idx="64">
                  <c:v>2.24644286140065</c:v>
                </c:pt>
                <c:pt idx="65">
                  <c:v>2.2077902834630998</c:v>
                </c:pt>
                <c:pt idx="66">
                  <c:v>3.8410106994355497</c:v>
                </c:pt>
                <c:pt idx="67">
                  <c:v>4.1747711337749989</c:v>
                </c:pt>
                <c:pt idx="68">
                  <c:v>4.8637262432718744</c:v>
                </c:pt>
                <c:pt idx="69">
                  <c:v>4.8447433805217743</c:v>
                </c:pt>
                <c:pt idx="70">
                  <c:v>5.305857724750501</c:v>
                </c:pt>
                <c:pt idx="71">
                  <c:v>5.3958437433400483</c:v>
                </c:pt>
                <c:pt idx="72">
                  <c:v>4.150899143888175</c:v>
                </c:pt>
                <c:pt idx="73">
                  <c:v>4.1572385929751992</c:v>
                </c:pt>
                <c:pt idx="74">
                  <c:v>4.9367954816932498</c:v>
                </c:pt>
                <c:pt idx="75">
                  <c:v>2.9780787161414999</c:v>
                </c:pt>
                <c:pt idx="76">
                  <c:v>2.7991837382366991</c:v>
                </c:pt>
                <c:pt idx="77">
                  <c:v>3.4275724355528996</c:v>
                </c:pt>
                <c:pt idx="78">
                  <c:v>3.4106824222476746</c:v>
                </c:pt>
                <c:pt idx="79">
                  <c:v>4.0677936824820744</c:v>
                </c:pt>
                <c:pt idx="80">
                  <c:v>1.7490250384176744</c:v>
                </c:pt>
                <c:pt idx="81">
                  <c:v>1.9018199920544996</c:v>
                </c:pt>
                <c:pt idx="82">
                  <c:v>3.0513347086846498</c:v>
                </c:pt>
                <c:pt idx="83">
                  <c:v>2.9987542760137496</c:v>
                </c:pt>
                <c:pt idx="84">
                  <c:v>3.8469482772269989</c:v>
                </c:pt>
                <c:pt idx="85">
                  <c:v>3.6136083950279239</c:v>
                </c:pt>
                <c:pt idx="86">
                  <c:v>4.9358340847350002</c:v>
                </c:pt>
                <c:pt idx="87">
                  <c:v>5.3952656773273491</c:v>
                </c:pt>
                <c:pt idx="88">
                  <c:v>4.6216046199172496</c:v>
                </c:pt>
                <c:pt idx="89">
                  <c:v>5.0575825469442002</c:v>
                </c:pt>
                <c:pt idx="90">
                  <c:v>4.9336516031343747</c:v>
                </c:pt>
                <c:pt idx="91">
                  <c:v>6.3371349812175737</c:v>
                </c:pt>
                <c:pt idx="92">
                  <c:v>4.5690349922185494</c:v>
                </c:pt>
                <c:pt idx="93">
                  <c:v>5.7267041476977747</c:v>
                </c:pt>
                <c:pt idx="94">
                  <c:v>5.62315923961875</c:v>
                </c:pt>
                <c:pt idx="95">
                  <c:v>6.4942037924945986</c:v>
                </c:pt>
                <c:pt idx="96">
                  <c:v>6.4355335301512486</c:v>
                </c:pt>
                <c:pt idx="97">
                  <c:v>6.6404552304103488</c:v>
                </c:pt>
                <c:pt idx="98">
                  <c:v>5.6286056823101989</c:v>
                </c:pt>
                <c:pt idx="99">
                  <c:v>5.7008866488960752</c:v>
                </c:pt>
                <c:pt idx="100">
                  <c:v>5.5539967353503252</c:v>
                </c:pt>
                <c:pt idx="101">
                  <c:v>5.4612437843911499</c:v>
                </c:pt>
                <c:pt idx="102">
                  <c:v>6.0182202103295994</c:v>
                </c:pt>
                <c:pt idx="103">
                  <c:v>5.9281498392866245</c:v>
                </c:pt>
                <c:pt idx="104">
                  <c:v>5.9733541594581734</c:v>
                </c:pt>
                <c:pt idx="105">
                  <c:v>5.3162550548174989</c:v>
                </c:pt>
                <c:pt idx="106">
                  <c:v>5.3955122271475489</c:v>
                </c:pt>
                <c:pt idx="107">
                  <c:v>5.5088070264479994</c:v>
                </c:pt>
                <c:pt idx="108">
                  <c:v>5.1666842803284005</c:v>
                </c:pt>
                <c:pt idx="109">
                  <c:v>5.266330803551174</c:v>
                </c:pt>
                <c:pt idx="110">
                  <c:v>5.5606297604433754</c:v>
                </c:pt>
                <c:pt idx="111">
                  <c:v>5.4371096511446995</c:v>
                </c:pt>
                <c:pt idx="112">
                  <c:v>5.6536218941962488</c:v>
                </c:pt>
                <c:pt idx="113">
                  <c:v>5.8441427766206999</c:v>
                </c:pt>
                <c:pt idx="114">
                  <c:v>6.322066833565799</c:v>
                </c:pt>
                <c:pt idx="115">
                  <c:v>6.8653953517778978</c:v>
                </c:pt>
                <c:pt idx="116">
                  <c:v>7.0293838882625979</c:v>
                </c:pt>
                <c:pt idx="117">
                  <c:v>7.1152259544458998</c:v>
                </c:pt>
                <c:pt idx="118">
                  <c:v>7.1325447286934258</c:v>
                </c:pt>
                <c:pt idx="119">
                  <c:v>7.5527151041755483</c:v>
                </c:pt>
                <c:pt idx="120">
                  <c:v>7.7025444612947984</c:v>
                </c:pt>
                <c:pt idx="121">
                  <c:v>7.8997877554004994</c:v>
                </c:pt>
                <c:pt idx="122">
                  <c:v>7.6944613598189999</c:v>
                </c:pt>
                <c:pt idx="123">
                  <c:v>7.3894018784533513</c:v>
                </c:pt>
                <c:pt idx="124">
                  <c:v>7.3394576134316969</c:v>
                </c:pt>
                <c:pt idx="125">
                  <c:v>7.5633657371703755</c:v>
                </c:pt>
                <c:pt idx="126">
                  <c:v>7.3048672139062498</c:v>
                </c:pt>
                <c:pt idx="127">
                  <c:v>7.2710102018688731</c:v>
                </c:pt>
                <c:pt idx="128">
                  <c:v>6.4764826558163975</c:v>
                </c:pt>
                <c:pt idx="129">
                  <c:v>6.9273905987482491</c:v>
                </c:pt>
                <c:pt idx="130">
                  <c:v>5.9050162710226486</c:v>
                </c:pt>
                <c:pt idx="131">
                  <c:v>5.5868717227552489</c:v>
                </c:pt>
                <c:pt idx="132">
                  <c:v>5.7417632093502018</c:v>
                </c:pt>
                <c:pt idx="133">
                  <c:v>5.9590205043484499</c:v>
                </c:pt>
                <c:pt idx="134">
                  <c:v>5.716603831582499</c:v>
                </c:pt>
                <c:pt idx="135">
                  <c:v>6.0912917816427008</c:v>
                </c:pt>
                <c:pt idx="136">
                  <c:v>6.8511965132531243</c:v>
                </c:pt>
                <c:pt idx="137">
                  <c:v>6.9657594233817726</c:v>
                </c:pt>
                <c:pt idx="138">
                  <c:v>6.6912324605615989</c:v>
                </c:pt>
                <c:pt idx="139">
                  <c:v>6.8770308334319985</c:v>
                </c:pt>
                <c:pt idx="140">
                  <c:v>6.8977444562745012</c:v>
                </c:pt>
                <c:pt idx="141">
                  <c:v>7.2523211606923486</c:v>
                </c:pt>
                <c:pt idx="142">
                  <c:v>7.1900852575230001</c:v>
                </c:pt>
                <c:pt idx="143">
                  <c:v>7.5023076987545991</c:v>
                </c:pt>
                <c:pt idx="144">
                  <c:v>7.5790318418063993</c:v>
                </c:pt>
                <c:pt idx="145">
                  <c:v>6.9686695216330508</c:v>
                </c:pt>
                <c:pt idx="146">
                  <c:v>6.9146962298185493</c:v>
                </c:pt>
                <c:pt idx="147">
                  <c:v>6.9873435831890225</c:v>
                </c:pt>
                <c:pt idx="148">
                  <c:v>7.0427008937153239</c:v>
                </c:pt>
                <c:pt idx="149">
                  <c:v>7.485942708871276</c:v>
                </c:pt>
                <c:pt idx="150">
                  <c:v>7.7279971695009744</c:v>
                </c:pt>
                <c:pt idx="151">
                  <c:v>7.2144154764581234</c:v>
                </c:pt>
                <c:pt idx="152">
                  <c:v>7.1564906344127994</c:v>
                </c:pt>
                <c:pt idx="153">
                  <c:v>7.4123248725431994</c:v>
                </c:pt>
                <c:pt idx="154">
                  <c:v>7.0405287259517992</c:v>
                </c:pt>
                <c:pt idx="155">
                  <c:v>6.8555333589699003</c:v>
                </c:pt>
                <c:pt idx="156">
                  <c:v>6.694892153759251</c:v>
                </c:pt>
                <c:pt idx="157">
                  <c:v>6.7391849271851987</c:v>
                </c:pt>
                <c:pt idx="158">
                  <c:v>6.9069409610219994</c:v>
                </c:pt>
                <c:pt idx="159">
                  <c:v>7.3229606309902486</c:v>
                </c:pt>
                <c:pt idx="160">
                  <c:v>7.2529230467574015</c:v>
                </c:pt>
                <c:pt idx="161">
                  <c:v>7.0236092445405749</c:v>
                </c:pt>
                <c:pt idx="162">
                  <c:v>7.1977469650830006</c:v>
                </c:pt>
                <c:pt idx="163">
                  <c:v>6.9362555873032496</c:v>
                </c:pt>
                <c:pt idx="164">
                  <c:v>6.5810875562249986</c:v>
                </c:pt>
                <c:pt idx="165">
                  <c:v>6.539924418440024</c:v>
                </c:pt>
                <c:pt idx="166">
                  <c:v>6.8618537765717988</c:v>
                </c:pt>
                <c:pt idx="167">
                  <c:v>6.9970669531150484</c:v>
                </c:pt>
                <c:pt idx="168">
                  <c:v>6.8378529865049993</c:v>
                </c:pt>
                <c:pt idx="169">
                  <c:v>7.0949369178973489</c:v>
                </c:pt>
                <c:pt idx="170">
                  <c:v>7.2066328268797495</c:v>
                </c:pt>
                <c:pt idx="171">
                  <c:v>7.3106945318677496</c:v>
                </c:pt>
                <c:pt idx="172">
                  <c:v>7.2307713803420981</c:v>
                </c:pt>
                <c:pt idx="173">
                  <c:v>7.2495279525948728</c:v>
                </c:pt>
                <c:pt idx="174">
                  <c:v>7.0759709993081987</c:v>
                </c:pt>
                <c:pt idx="175">
                  <c:v>6.0283633779823518</c:v>
                </c:pt>
                <c:pt idx="176">
                  <c:v>7.0109339070959988</c:v>
                </c:pt>
                <c:pt idx="177">
                  <c:v>7.063787902017598</c:v>
                </c:pt>
                <c:pt idx="178">
                  <c:v>7.1422038827051244</c:v>
                </c:pt>
                <c:pt idx="179">
                  <c:v>7.0112565828566993</c:v>
                </c:pt>
                <c:pt idx="180">
                  <c:v>7.1054141802018753</c:v>
                </c:pt>
                <c:pt idx="181">
                  <c:v>6.4604612149355241</c:v>
                </c:pt>
                <c:pt idx="182">
                  <c:v>6.621978482380797</c:v>
                </c:pt>
                <c:pt idx="183">
                  <c:v>6.9157145984483996</c:v>
                </c:pt>
                <c:pt idx="184">
                  <c:v>6.595810804252797</c:v>
                </c:pt>
                <c:pt idx="185">
                  <c:v>6.3852007772655011</c:v>
                </c:pt>
                <c:pt idx="186">
                  <c:v>6.7018447850186238</c:v>
                </c:pt>
                <c:pt idx="187">
                  <c:v>6.9023220809740486</c:v>
                </c:pt>
                <c:pt idx="188">
                  <c:v>6.7707447775760983</c:v>
                </c:pt>
                <c:pt idx="189">
                  <c:v>6.1811857124009988</c:v>
                </c:pt>
                <c:pt idx="190">
                  <c:v>7.3745231861664005</c:v>
                </c:pt>
                <c:pt idx="191">
                  <c:v>6.994832042842499</c:v>
                </c:pt>
                <c:pt idx="192">
                  <c:v>6.8017766577345</c:v>
                </c:pt>
                <c:pt idx="193">
                  <c:v>6.7832399912227492</c:v>
                </c:pt>
                <c:pt idx="194">
                  <c:v>6.8177041690274978</c:v>
                </c:pt>
                <c:pt idx="195">
                  <c:v>7.1048837542938754</c:v>
                </c:pt>
                <c:pt idx="196">
                  <c:v>6.6592136444197481</c:v>
                </c:pt>
                <c:pt idx="197">
                  <c:v>6.2428588975295236</c:v>
                </c:pt>
                <c:pt idx="198">
                  <c:v>6.0174515838981009</c:v>
                </c:pt>
                <c:pt idx="199">
                  <c:v>6.2099286574258477</c:v>
                </c:pt>
                <c:pt idx="200">
                  <c:v>6.1715132977416003</c:v>
                </c:pt>
                <c:pt idx="201">
                  <c:v>5.2331320353315736</c:v>
                </c:pt>
                <c:pt idx="202">
                  <c:v>4.2737225780474999</c:v>
                </c:pt>
                <c:pt idx="203">
                  <c:v>6.0796684555823246</c:v>
                </c:pt>
                <c:pt idx="204">
                  <c:v>5.5945243443159001</c:v>
                </c:pt>
                <c:pt idx="205">
                  <c:v>5.9495926749688497</c:v>
                </c:pt>
                <c:pt idx="206">
                  <c:v>5.6878316640192006</c:v>
                </c:pt>
                <c:pt idx="207">
                  <c:v>5.9924476503895479</c:v>
                </c:pt>
                <c:pt idx="208">
                  <c:v>5.9738880233118747</c:v>
                </c:pt>
                <c:pt idx="209">
                  <c:v>5.6611207904705987</c:v>
                </c:pt>
                <c:pt idx="210">
                  <c:v>5.6171854406136754</c:v>
                </c:pt>
                <c:pt idx="211">
                  <c:v>5.5728446587316984</c:v>
                </c:pt>
                <c:pt idx="212">
                  <c:v>2.7161858354175004</c:v>
                </c:pt>
                <c:pt idx="213">
                  <c:v>3.7863628335611992</c:v>
                </c:pt>
                <c:pt idx="214">
                  <c:v>6.0774276516885752</c:v>
                </c:pt>
                <c:pt idx="215">
                  <c:v>5.9481186557499752</c:v>
                </c:pt>
                <c:pt idx="216">
                  <c:v>5.827648740989849</c:v>
                </c:pt>
                <c:pt idx="217">
                  <c:v>6.004422138046424</c:v>
                </c:pt>
                <c:pt idx="218">
                  <c:v>5.6266362305591997</c:v>
                </c:pt>
                <c:pt idx="219">
                  <c:v>5.5033247308942492</c:v>
                </c:pt>
                <c:pt idx="220">
                  <c:v>5.3654017164367502</c:v>
                </c:pt>
                <c:pt idx="221">
                  <c:v>5.3672480160614251</c:v>
                </c:pt>
                <c:pt idx="222">
                  <c:v>5.2305372458144994</c:v>
                </c:pt>
                <c:pt idx="223">
                  <c:v>4.9411788624607498</c:v>
                </c:pt>
                <c:pt idx="224">
                  <c:v>1.343287036200375</c:v>
                </c:pt>
                <c:pt idx="225">
                  <c:v>5.1871646139983998</c:v>
                </c:pt>
                <c:pt idx="226">
                  <c:v>4.7567195694404996</c:v>
                </c:pt>
                <c:pt idx="227">
                  <c:v>4.051074829759199</c:v>
                </c:pt>
                <c:pt idx="228">
                  <c:v>4.6066205791513504</c:v>
                </c:pt>
                <c:pt idx="229">
                  <c:v>0.5358244650192</c:v>
                </c:pt>
                <c:pt idx="230">
                  <c:v>1.7036160376931999</c:v>
                </c:pt>
                <c:pt idx="231">
                  <c:v>2.7424463380793997</c:v>
                </c:pt>
                <c:pt idx="232">
                  <c:v>2.0059018335815999</c:v>
                </c:pt>
                <c:pt idx="233">
                  <c:v>1.7516836754977498</c:v>
                </c:pt>
                <c:pt idx="234">
                  <c:v>2.3515752409066497</c:v>
                </c:pt>
                <c:pt idx="235">
                  <c:v>1.3356654789348001</c:v>
                </c:pt>
                <c:pt idx="236">
                  <c:v>1.9885578886601998</c:v>
                </c:pt>
                <c:pt idx="237">
                  <c:v>2.6765448480911989</c:v>
                </c:pt>
                <c:pt idx="238">
                  <c:v>0.47389417066582501</c:v>
                </c:pt>
                <c:pt idx="239">
                  <c:v>1.09843912190565</c:v>
                </c:pt>
                <c:pt idx="240">
                  <c:v>2.9503725573127495</c:v>
                </c:pt>
                <c:pt idx="241">
                  <c:v>1.4306620578145501</c:v>
                </c:pt>
                <c:pt idx="242">
                  <c:v>2.6428544536364997</c:v>
                </c:pt>
                <c:pt idx="243">
                  <c:v>1.7560185566741251</c:v>
                </c:pt>
                <c:pt idx="244">
                  <c:v>1.3805684877225</c:v>
                </c:pt>
                <c:pt idx="245">
                  <c:v>2.5305468358870495</c:v>
                </c:pt>
                <c:pt idx="246">
                  <c:v>2.3198881865248504</c:v>
                </c:pt>
                <c:pt idx="247">
                  <c:v>0.21964089642232501</c:v>
                </c:pt>
                <c:pt idx="248">
                  <c:v>0.315146291265675</c:v>
                </c:pt>
                <c:pt idx="249">
                  <c:v>4.7351710169279997</c:v>
                </c:pt>
                <c:pt idx="250">
                  <c:v>4.3738257341294995</c:v>
                </c:pt>
                <c:pt idx="251">
                  <c:v>3.6301298114405998</c:v>
                </c:pt>
                <c:pt idx="252">
                  <c:v>4.2507855866072992</c:v>
                </c:pt>
                <c:pt idx="253">
                  <c:v>0.51443651368440002</c:v>
                </c:pt>
                <c:pt idx="254">
                  <c:v>1.689239531046</c:v>
                </c:pt>
                <c:pt idx="255">
                  <c:v>2.7657615035465999</c:v>
                </c:pt>
                <c:pt idx="256">
                  <c:v>2.00377693757145</c:v>
                </c:pt>
                <c:pt idx="257">
                  <c:v>1.5899332416637495</c:v>
                </c:pt>
                <c:pt idx="258">
                  <c:v>2.369824716168675</c:v>
                </c:pt>
                <c:pt idx="259">
                  <c:v>1.2161428409988</c:v>
                </c:pt>
                <c:pt idx="260">
                  <c:v>1.9205730035777999</c:v>
                </c:pt>
                <c:pt idx="261">
                  <c:v>2.1917046266678994</c:v>
                </c:pt>
                <c:pt idx="262">
                  <c:v>0.41347141550189997</c:v>
                </c:pt>
                <c:pt idx="263">
                  <c:v>0.91764013600192473</c:v>
                </c:pt>
                <c:pt idx="264">
                  <c:v>2.5356236994157495</c:v>
                </c:pt>
                <c:pt idx="265">
                  <c:v>1.2007882387999502</c:v>
                </c:pt>
                <c:pt idx="266">
                  <c:v>2.183604335463599</c:v>
                </c:pt>
                <c:pt idx="267">
                  <c:v>1.511534205137175</c:v>
                </c:pt>
                <c:pt idx="268">
                  <c:v>1.3202816541975</c:v>
                </c:pt>
                <c:pt idx="269">
                  <c:v>2.1863279251606502</c:v>
                </c:pt>
                <c:pt idx="270">
                  <c:v>2.1016680211630501</c:v>
                </c:pt>
                <c:pt idx="271">
                  <c:v>0.21291455566027501</c:v>
                </c:pt>
                <c:pt idx="272">
                  <c:v>0.31403792212874992</c:v>
                </c:pt>
                <c:pt idx="273">
                  <c:v>4.4176993237475992</c:v>
                </c:pt>
                <c:pt idx="274">
                  <c:v>3.8682095157060004</c:v>
                </c:pt>
                <c:pt idx="275">
                  <c:v>3.2091847931219992</c:v>
                </c:pt>
                <c:pt idx="276">
                  <c:v>3.4285182389717246</c:v>
                </c:pt>
                <c:pt idx="277">
                  <c:v>0.36472085434080004</c:v>
                </c:pt>
                <c:pt idx="278">
                  <c:v>1.1932500517176001</c:v>
                </c:pt>
                <c:pt idx="279">
                  <c:v>1.9322443380942</c:v>
                </c:pt>
                <c:pt idx="280">
                  <c:v>1.4683031430136497</c:v>
                </c:pt>
                <c:pt idx="281">
                  <c:v>1.3785548338124998</c:v>
                </c:pt>
                <c:pt idx="282">
                  <c:v>2.0621907046088244</c:v>
                </c:pt>
                <c:pt idx="283">
                  <c:v>1.2266010718181999</c:v>
                </c:pt>
                <c:pt idx="284">
                  <c:v>1.8313428419071496</c:v>
                </c:pt>
                <c:pt idx="285">
                  <c:v>2.3986832007257992</c:v>
                </c:pt>
                <c:pt idx="286">
                  <c:v>0.39249822775904991</c:v>
                </c:pt>
                <c:pt idx="287">
                  <c:v>0.93014824194494983</c:v>
                </c:pt>
                <c:pt idx="288">
                  <c:v>2.4193683377324997</c:v>
                </c:pt>
                <c:pt idx="289">
                  <c:v>1.1871772889898748</c:v>
                </c:pt>
                <c:pt idx="290">
                  <c:v>2.0131907696006999</c:v>
                </c:pt>
                <c:pt idx="291">
                  <c:v>1.3388428774642496</c:v>
                </c:pt>
                <c:pt idx="292">
                  <c:v>1.04597656165875</c:v>
                </c:pt>
                <c:pt idx="293">
                  <c:v>1.8663119065947003</c:v>
                </c:pt>
                <c:pt idx="294">
                  <c:v>1.8756542784668999</c:v>
                </c:pt>
                <c:pt idx="295">
                  <c:v>0.19583999834122495</c:v>
                </c:pt>
                <c:pt idx="296">
                  <c:v>0.27709228423124999</c:v>
                </c:pt>
                <c:pt idx="297">
                  <c:v>4.0195144882331997</c:v>
                </c:pt>
                <c:pt idx="298">
                  <c:v>3.7258515512954995</c:v>
                </c:pt>
                <c:pt idx="299">
                  <c:v>3.029970577402199</c:v>
                </c:pt>
                <c:pt idx="300">
                  <c:v>3.6400958021060248</c:v>
                </c:pt>
                <c:pt idx="301">
                  <c:v>0.41425084690559988</c:v>
                </c:pt>
                <c:pt idx="302">
                  <c:v>1.3226386115423998</c:v>
                </c:pt>
                <c:pt idx="303">
                  <c:v>2.1420808272990004</c:v>
                </c:pt>
                <c:pt idx="304">
                  <c:v>1.5894222155922</c:v>
                </c:pt>
                <c:pt idx="305">
                  <c:v>1.3748786875890002</c:v>
                </c:pt>
                <c:pt idx="306">
                  <c:v>1.9344443777746498</c:v>
                </c:pt>
                <c:pt idx="307">
                  <c:v>1.0891500381918</c:v>
                </c:pt>
                <c:pt idx="308">
                  <c:v>1.4319316420480499</c:v>
                </c:pt>
                <c:pt idx="309">
                  <c:v>1.9450315315577995</c:v>
                </c:pt>
                <c:pt idx="310">
                  <c:v>0.3615378077577</c:v>
                </c:pt>
                <c:pt idx="311">
                  <c:v>0.78346227224947496</c:v>
                </c:pt>
                <c:pt idx="312">
                  <c:v>2.1994257615750001</c:v>
                </c:pt>
                <c:pt idx="313">
                  <c:v>0.97242674754202485</c:v>
                </c:pt>
                <c:pt idx="314">
                  <c:v>1.8918794176304994</c:v>
                </c:pt>
                <c:pt idx="315">
                  <c:v>1.2767516135818495</c:v>
                </c:pt>
                <c:pt idx="316">
                  <c:v>1.0580339283637497</c:v>
                </c:pt>
                <c:pt idx="317">
                  <c:v>1.8555550656344999</c:v>
                </c:pt>
                <c:pt idx="318">
                  <c:v>1.7509570411172999</c:v>
                </c:pt>
                <c:pt idx="319">
                  <c:v>0.17203910026012501</c:v>
                </c:pt>
                <c:pt idx="320">
                  <c:v>0.24494957926042496</c:v>
                </c:pt>
                <c:pt idx="321">
                  <c:v>3.4168563588059997</c:v>
                </c:pt>
                <c:pt idx="322">
                  <c:v>3.2251442281964997</c:v>
                </c:pt>
                <c:pt idx="323">
                  <c:v>2.9591184456060002</c:v>
                </c:pt>
                <c:pt idx="324">
                  <c:v>3.1448119611325498</c:v>
                </c:pt>
                <c:pt idx="325">
                  <c:v>0.36021812774399992</c:v>
                </c:pt>
                <c:pt idx="326">
                  <c:v>1.1914529883867004</c:v>
                </c:pt>
                <c:pt idx="327">
                  <c:v>1.9118435683103994</c:v>
                </c:pt>
                <c:pt idx="328">
                  <c:v>1.2834371901305999</c:v>
                </c:pt>
                <c:pt idx="329">
                  <c:v>1.1138723057204998</c:v>
                </c:pt>
                <c:pt idx="330">
                  <c:v>1.6372386377930994</c:v>
                </c:pt>
                <c:pt idx="331">
                  <c:v>0.93377060887499996</c:v>
                </c:pt>
                <c:pt idx="332">
                  <c:v>1.2832147059303001</c:v>
                </c:pt>
                <c:pt idx="333">
                  <c:v>1.6132987484786998</c:v>
                </c:pt>
                <c:pt idx="334">
                  <c:v>0.27464888710874996</c:v>
                </c:pt>
                <c:pt idx="335">
                  <c:v>0.66747801714142485</c:v>
                </c:pt>
                <c:pt idx="336">
                  <c:v>1.7721087564689995</c:v>
                </c:pt>
                <c:pt idx="337">
                  <c:v>0.77431181141759997</c:v>
                </c:pt>
                <c:pt idx="338">
                  <c:v>1.4701780512579001</c:v>
                </c:pt>
                <c:pt idx="339">
                  <c:v>1.0283865580522498</c:v>
                </c:pt>
                <c:pt idx="340">
                  <c:v>0.74604956487187479</c:v>
                </c:pt>
                <c:pt idx="341">
                  <c:v>1.3714972224254998</c:v>
                </c:pt>
                <c:pt idx="342">
                  <c:v>1.0781115312517502</c:v>
                </c:pt>
                <c:pt idx="343">
                  <c:v>9.8049351877574964E-2</c:v>
                </c:pt>
                <c:pt idx="344">
                  <c:v>0.12376788695662498</c:v>
                </c:pt>
                <c:pt idx="345">
                  <c:v>1.9747815491051999</c:v>
                </c:pt>
                <c:pt idx="346">
                  <c:v>1.6739333056545</c:v>
                </c:pt>
                <c:pt idx="347">
                  <c:v>1.7963099296565996</c:v>
                </c:pt>
                <c:pt idx="348">
                  <c:v>2.1734786031068998</c:v>
                </c:pt>
                <c:pt idx="349">
                  <c:v>0.2527155302454</c:v>
                </c:pt>
                <c:pt idx="350">
                  <c:v>0.82305500555220001</c:v>
                </c:pt>
                <c:pt idx="351">
                  <c:v>1.3435364100474001</c:v>
                </c:pt>
                <c:pt idx="352">
                  <c:v>1.0114505008313999</c:v>
                </c:pt>
                <c:pt idx="353">
                  <c:v>0.9135223365397499</c:v>
                </c:pt>
                <c:pt idx="354">
                  <c:v>1.3165692867603749</c:v>
                </c:pt>
                <c:pt idx="355">
                  <c:v>0.84114056447459973</c:v>
                </c:pt>
                <c:pt idx="356">
                  <c:v>1.1769883229890501</c:v>
                </c:pt>
                <c:pt idx="357">
                  <c:v>1.4686972789313997</c:v>
                </c:pt>
                <c:pt idx="358">
                  <c:v>0.25467442259174999</c:v>
                </c:pt>
                <c:pt idx="359">
                  <c:v>0.56172766689584996</c:v>
                </c:pt>
                <c:pt idx="360">
                  <c:v>1.7124100572262495</c:v>
                </c:pt>
                <c:pt idx="361">
                  <c:v>0.84539121598132494</c:v>
                </c:pt>
                <c:pt idx="362">
                  <c:v>1.4441827615499998</c:v>
                </c:pt>
                <c:pt idx="363">
                  <c:v>0.88674086232052496</c:v>
                </c:pt>
                <c:pt idx="364">
                  <c:v>0.77770015247250002</c:v>
                </c:pt>
              </c:numCache>
            </c:numRef>
          </c:xVal>
          <c:yVal>
            <c:numRef>
              <c:f>'2013'!$S$5:$S$369</c:f>
              <c:numCache>
                <c:formatCode>0.0</c:formatCode>
                <c:ptCount val="365"/>
                <c:pt idx="0">
                  <c:v>1.1654363844552185</c:v>
                </c:pt>
                <c:pt idx="1">
                  <c:v>0.39350610555579008</c:v>
                </c:pt>
                <c:pt idx="2">
                  <c:v>0.55942216317078386</c:v>
                </c:pt>
                <c:pt idx="3">
                  <c:v>0.68132109806238073</c:v>
                </c:pt>
                <c:pt idx="4">
                  <c:v>0.57854615673463794</c:v>
                </c:pt>
                <c:pt idx="5">
                  <c:v>0.54861212562210604</c:v>
                </c:pt>
                <c:pt idx="6">
                  <c:v>0.42725455833495168</c:v>
                </c:pt>
                <c:pt idx="7">
                  <c:v>0.94765382686131827</c:v>
                </c:pt>
                <c:pt idx="8">
                  <c:v>0.27293757919765999</c:v>
                </c:pt>
                <c:pt idx="9">
                  <c:v>0.29811338314850988</c:v>
                </c:pt>
                <c:pt idx="10">
                  <c:v>-1.7500772706034753E-2</c:v>
                </c:pt>
                <c:pt idx="11">
                  <c:v>0.14189960110325367</c:v>
                </c:pt>
                <c:pt idx="12">
                  <c:v>0.88596177930055597</c:v>
                </c:pt>
                <c:pt idx="13">
                  <c:v>0.92326658760625524</c:v>
                </c:pt>
                <c:pt idx="14">
                  <c:v>1.8257557084557146</c:v>
                </c:pt>
                <c:pt idx="15">
                  <c:v>0.32936008983228254</c:v>
                </c:pt>
                <c:pt idx="16">
                  <c:v>0.71722575938609023</c:v>
                </c:pt>
                <c:pt idx="17">
                  <c:v>0.59603530581043951</c:v>
                </c:pt>
                <c:pt idx="18">
                  <c:v>0.78738337257774815</c:v>
                </c:pt>
                <c:pt idx="19">
                  <c:v>2.5243541877945197</c:v>
                </c:pt>
                <c:pt idx="20">
                  <c:v>2.0664723842775952</c:v>
                </c:pt>
                <c:pt idx="21">
                  <c:v>1.7890863944665045</c:v>
                </c:pt>
                <c:pt idx="22">
                  <c:v>1.9945294006158978</c:v>
                </c:pt>
                <c:pt idx="23">
                  <c:v>1.3135270259011123</c:v>
                </c:pt>
                <c:pt idx="24">
                  <c:v>2.1918283588571934</c:v>
                </c:pt>
                <c:pt idx="25">
                  <c:v>3.3318700362117255</c:v>
                </c:pt>
                <c:pt idx="26">
                  <c:v>1.3125740313838388</c:v>
                </c:pt>
                <c:pt idx="27">
                  <c:v>2.6147944568427977</c:v>
                </c:pt>
                <c:pt idx="28">
                  <c:v>1.8706165316753838</c:v>
                </c:pt>
                <c:pt idx="29">
                  <c:v>1.7725060126191841</c:v>
                </c:pt>
                <c:pt idx="30">
                  <c:v>1.9320907726175665</c:v>
                </c:pt>
                <c:pt idx="31">
                  <c:v>3.0217008293892849</c:v>
                </c:pt>
                <c:pt idx="32">
                  <c:v>1.6372053624597078</c:v>
                </c:pt>
                <c:pt idx="33">
                  <c:v>1.7990836627699527</c:v>
                </c:pt>
                <c:pt idx="34">
                  <c:v>2.1262794205733604</c:v>
                </c:pt>
                <c:pt idx="35">
                  <c:v>3.2333560513158974</c:v>
                </c:pt>
                <c:pt idx="36">
                  <c:v>1.6531494818192749</c:v>
                </c:pt>
                <c:pt idx="37">
                  <c:v>1.2460430011939321</c:v>
                </c:pt>
                <c:pt idx="38">
                  <c:v>3.2037029961020407</c:v>
                </c:pt>
                <c:pt idx="39">
                  <c:v>2.5214518879256782</c:v>
                </c:pt>
                <c:pt idx="40">
                  <c:v>2.476798279143372</c:v>
                </c:pt>
                <c:pt idx="41">
                  <c:v>2.3186285500233947</c:v>
                </c:pt>
                <c:pt idx="42">
                  <c:v>2.2938897151105926</c:v>
                </c:pt>
                <c:pt idx="43">
                  <c:v>2.0406180963515332</c:v>
                </c:pt>
                <c:pt idx="44">
                  <c:v>1.7061951247105509</c:v>
                </c:pt>
                <c:pt idx="45">
                  <c:v>3.1288993509478233</c:v>
                </c:pt>
                <c:pt idx="46">
                  <c:v>2.3722267485349358</c:v>
                </c:pt>
                <c:pt idx="47">
                  <c:v>2.9275474704629239</c:v>
                </c:pt>
                <c:pt idx="48">
                  <c:v>2.1370964882570562</c:v>
                </c:pt>
                <c:pt idx="49">
                  <c:v>3.3428888524627545</c:v>
                </c:pt>
                <c:pt idx="50">
                  <c:v>1.3825443637432455</c:v>
                </c:pt>
                <c:pt idx="51">
                  <c:v>3.7564765379336289</c:v>
                </c:pt>
                <c:pt idx="52">
                  <c:v>2.6233281961160708</c:v>
                </c:pt>
                <c:pt idx="53">
                  <c:v>3.8888837329478241</c:v>
                </c:pt>
                <c:pt idx="54">
                  <c:v>4.4497593974826968</c:v>
                </c:pt>
                <c:pt idx="55">
                  <c:v>4.5304375340417335</c:v>
                </c:pt>
                <c:pt idx="56">
                  <c:v>4.6867785116696856</c:v>
                </c:pt>
                <c:pt idx="57">
                  <c:v>3.8568378254895777</c:v>
                </c:pt>
                <c:pt idx="58">
                  <c:v>3.5300329290737467</c:v>
                </c:pt>
                <c:pt idx="59">
                  <c:v>5.258115267520509</c:v>
                </c:pt>
                <c:pt idx="60">
                  <c:v>4.9400020401871085</c:v>
                </c:pt>
                <c:pt idx="61">
                  <c:v>2.1337048605029159</c:v>
                </c:pt>
                <c:pt idx="62">
                  <c:v>4.3714715260065162</c:v>
                </c:pt>
                <c:pt idx="63">
                  <c:v>4.2456819366944654</c:v>
                </c:pt>
                <c:pt idx="64">
                  <c:v>3.1778845128764122</c:v>
                </c:pt>
                <c:pt idx="65">
                  <c:v>3.2689140481336785</c:v>
                </c:pt>
                <c:pt idx="66">
                  <c:v>3.7057563480458935</c:v>
                </c:pt>
                <c:pt idx="67">
                  <c:v>5.3943849947482247</c:v>
                </c:pt>
                <c:pt idx="68">
                  <c:v>6.6299199719155251</c:v>
                </c:pt>
                <c:pt idx="69">
                  <c:v>6.420993198825796</c:v>
                </c:pt>
                <c:pt idx="70">
                  <c:v>7.6397946339987994</c:v>
                </c:pt>
                <c:pt idx="71">
                  <c:v>6.9471618498539414</c:v>
                </c:pt>
                <c:pt idx="72">
                  <c:v>6.1811345388252468</c:v>
                </c:pt>
                <c:pt idx="73">
                  <c:v>5.353700799190964</c:v>
                </c:pt>
                <c:pt idx="74">
                  <c:v>6.987873788268316</c:v>
                </c:pt>
                <c:pt idx="75">
                  <c:v>2.7128241483073228</c:v>
                </c:pt>
                <c:pt idx="76">
                  <c:v>3.9612362964034298</c:v>
                </c:pt>
                <c:pt idx="77">
                  <c:v>4.3683254991884235</c:v>
                </c:pt>
                <c:pt idx="78">
                  <c:v>4.664036038898967</c:v>
                </c:pt>
                <c:pt idx="79">
                  <c:v>6.2218800277932713</c:v>
                </c:pt>
                <c:pt idx="80">
                  <c:v>2.2935683308541646</c:v>
                </c:pt>
                <c:pt idx="81">
                  <c:v>2.3815676978549667</c:v>
                </c:pt>
                <c:pt idx="82">
                  <c:v>4.3654301649180027</c:v>
                </c:pt>
                <c:pt idx="83">
                  <c:v>4.3619163812120192</c:v>
                </c:pt>
                <c:pt idx="84">
                  <c:v>4.364825837687726</c:v>
                </c:pt>
                <c:pt idx="85">
                  <c:v>3.7560386360400257</c:v>
                </c:pt>
                <c:pt idx="86">
                  <c:v>4.8226114418500341</c:v>
                </c:pt>
                <c:pt idx="87">
                  <c:v>7.7463436246626829</c:v>
                </c:pt>
                <c:pt idx="88">
                  <c:v>6.6935141622252337</c:v>
                </c:pt>
                <c:pt idx="89">
                  <c:v>6.1795017309951206</c:v>
                </c:pt>
                <c:pt idx="90">
                  <c:v>6.3705492047989507</c:v>
                </c:pt>
                <c:pt idx="91">
                  <c:v>7.7981606056004038</c:v>
                </c:pt>
                <c:pt idx="92">
                  <c:v>7.1151403821659196</c:v>
                </c:pt>
                <c:pt idx="93">
                  <c:v>7.3828848214204097</c:v>
                </c:pt>
                <c:pt idx="94">
                  <c:v>8.6135869973965669</c:v>
                </c:pt>
                <c:pt idx="95">
                  <c:v>10.194376508786199</c:v>
                </c:pt>
                <c:pt idx="96">
                  <c:v>10.567174463905001</c:v>
                </c:pt>
                <c:pt idx="97">
                  <c:v>10.909041444603076</c:v>
                </c:pt>
                <c:pt idx="98">
                  <c:v>7.0117605316814107</c:v>
                </c:pt>
                <c:pt idx="99">
                  <c:v>6.7437915770116703</c:v>
                </c:pt>
                <c:pt idx="100">
                  <c:v>8.066878170416043</c:v>
                </c:pt>
                <c:pt idx="101">
                  <c:v>8.3591431190628072</c:v>
                </c:pt>
                <c:pt idx="102">
                  <c:v>9.298946866667249</c:v>
                </c:pt>
                <c:pt idx="103">
                  <c:v>8.5386535876888949</c:v>
                </c:pt>
                <c:pt idx="104">
                  <c:v>9.0575562878276141</c:v>
                </c:pt>
                <c:pt idx="105">
                  <c:v>6.3781781075458044</c:v>
                </c:pt>
                <c:pt idx="106">
                  <c:v>6.2808037328753601</c:v>
                </c:pt>
                <c:pt idx="107">
                  <c:v>6.9524749533664369</c:v>
                </c:pt>
                <c:pt idx="108">
                  <c:v>4.3183083573181831</c:v>
                </c:pt>
                <c:pt idx="109">
                  <c:v>5.8060880246256472</c:v>
                </c:pt>
                <c:pt idx="110">
                  <c:v>7.1814002589736745</c:v>
                </c:pt>
                <c:pt idx="111">
                  <c:v>6.6840343984560571</c:v>
                </c:pt>
                <c:pt idx="112">
                  <c:v>8.2189365085701631</c:v>
                </c:pt>
                <c:pt idx="113">
                  <c:v>8.3352501439140703</c:v>
                </c:pt>
                <c:pt idx="114">
                  <c:v>9.4922219686067955</c:v>
                </c:pt>
                <c:pt idx="115">
                  <c:v>11.274353087828917</c:v>
                </c:pt>
                <c:pt idx="116">
                  <c:v>10.683183468966408</c:v>
                </c:pt>
                <c:pt idx="117">
                  <c:v>10.650780176680929</c:v>
                </c:pt>
                <c:pt idx="118">
                  <c:v>11.756403486302396</c:v>
                </c:pt>
                <c:pt idx="119">
                  <c:v>11.520641141123777</c:v>
                </c:pt>
                <c:pt idx="120">
                  <c:v>11.889609378973141</c:v>
                </c:pt>
                <c:pt idx="121">
                  <c:v>10.119972144485141</c:v>
                </c:pt>
                <c:pt idx="122">
                  <c:v>11.588124226963265</c:v>
                </c:pt>
                <c:pt idx="123">
                  <c:v>12.736552352798933</c:v>
                </c:pt>
                <c:pt idx="124">
                  <c:v>12.363626048348221</c:v>
                </c:pt>
                <c:pt idx="125">
                  <c:v>13.351144583710763</c:v>
                </c:pt>
                <c:pt idx="126">
                  <c:v>13.061776900734726</c:v>
                </c:pt>
                <c:pt idx="127">
                  <c:v>10.902853214836284</c:v>
                </c:pt>
                <c:pt idx="128">
                  <c:v>8.4216215720122989</c:v>
                </c:pt>
                <c:pt idx="129">
                  <c:v>9.3313101246324575</c:v>
                </c:pt>
                <c:pt idx="130">
                  <c:v>8.0078588212682043</c:v>
                </c:pt>
                <c:pt idx="131">
                  <c:v>5.9436858275657158</c:v>
                </c:pt>
                <c:pt idx="132">
                  <c:v>7.2160796826655105</c:v>
                </c:pt>
                <c:pt idx="133">
                  <c:v>7.9467289785447166</c:v>
                </c:pt>
                <c:pt idx="134">
                  <c:v>7.2502754928827358</c:v>
                </c:pt>
                <c:pt idx="135">
                  <c:v>9.4191180360087809</c:v>
                </c:pt>
                <c:pt idx="136">
                  <c:v>7.6280702478403084</c:v>
                </c:pt>
                <c:pt idx="137">
                  <c:v>10.556727582679969</c:v>
                </c:pt>
                <c:pt idx="138">
                  <c:v>11.053847273271479</c:v>
                </c:pt>
                <c:pt idx="139">
                  <c:v>11.816828831320731</c:v>
                </c:pt>
                <c:pt idx="140">
                  <c:v>11.895346196816181</c:v>
                </c:pt>
                <c:pt idx="141">
                  <c:v>12.91926245635916</c:v>
                </c:pt>
                <c:pt idx="142">
                  <c:v>13.496392910975862</c:v>
                </c:pt>
                <c:pt idx="143">
                  <c:v>11.419989789655791</c:v>
                </c:pt>
                <c:pt idx="144">
                  <c:v>11.198418476190456</c:v>
                </c:pt>
                <c:pt idx="145">
                  <c:v>12.957951664738337</c:v>
                </c:pt>
                <c:pt idx="146">
                  <c:v>12.843301001020093</c:v>
                </c:pt>
                <c:pt idx="147">
                  <c:v>12.486569296542019</c:v>
                </c:pt>
                <c:pt idx="148">
                  <c:v>13.479104378643903</c:v>
                </c:pt>
                <c:pt idx="149">
                  <c:v>14.797335218383594</c:v>
                </c:pt>
                <c:pt idx="150">
                  <c:v>14.643017318982066</c:v>
                </c:pt>
                <c:pt idx="151">
                  <c:v>11.183404575459702</c:v>
                </c:pt>
                <c:pt idx="152">
                  <c:v>13.383325044550315</c:v>
                </c:pt>
                <c:pt idx="153">
                  <c:v>11.800333370722241</c:v>
                </c:pt>
                <c:pt idx="154">
                  <c:v>11.57199263819493</c:v>
                </c:pt>
                <c:pt idx="155">
                  <c:v>11.770638997798422</c:v>
                </c:pt>
                <c:pt idx="156">
                  <c:v>12.842995917227457</c:v>
                </c:pt>
                <c:pt idx="157">
                  <c:v>12.353084921411734</c:v>
                </c:pt>
                <c:pt idx="158">
                  <c:v>12.416158858788817</c:v>
                </c:pt>
                <c:pt idx="159">
                  <c:v>14.445751865498094</c:v>
                </c:pt>
                <c:pt idx="160">
                  <c:v>13.73554022513934</c:v>
                </c:pt>
                <c:pt idx="161">
                  <c:v>13.155623947378629</c:v>
                </c:pt>
                <c:pt idx="162">
                  <c:v>13.575107834690879</c:v>
                </c:pt>
                <c:pt idx="163">
                  <c:v>12.933752165262383</c:v>
                </c:pt>
                <c:pt idx="164">
                  <c:v>12.73593195003585</c:v>
                </c:pt>
                <c:pt idx="165">
                  <c:v>11.717096392187971</c:v>
                </c:pt>
                <c:pt idx="166">
                  <c:v>13.326437744126455</c:v>
                </c:pt>
                <c:pt idx="167">
                  <c:v>11.965373965721437</c:v>
                </c:pt>
                <c:pt idx="168">
                  <c:v>12.577754662465365</c:v>
                </c:pt>
                <c:pt idx="169">
                  <c:v>12.744728055326098</c:v>
                </c:pt>
                <c:pt idx="170">
                  <c:v>13.204378778379235</c:v>
                </c:pt>
                <c:pt idx="171">
                  <c:v>13.823502718998723</c:v>
                </c:pt>
                <c:pt idx="172">
                  <c:v>13.482270480340661</c:v>
                </c:pt>
                <c:pt idx="173">
                  <c:v>13.637599311048046</c:v>
                </c:pt>
                <c:pt idx="174">
                  <c:v>12.751007674064438</c:v>
                </c:pt>
                <c:pt idx="175">
                  <c:v>12.948456737927753</c:v>
                </c:pt>
                <c:pt idx="176">
                  <c:v>14.309754381810519</c:v>
                </c:pt>
                <c:pt idx="177">
                  <c:v>13.778890652419451</c:v>
                </c:pt>
                <c:pt idx="178">
                  <c:v>14.008713904631218</c:v>
                </c:pt>
                <c:pt idx="179">
                  <c:v>13.750919044778597</c:v>
                </c:pt>
                <c:pt idx="180">
                  <c:v>13.549946714880797</c:v>
                </c:pt>
                <c:pt idx="181">
                  <c:v>11.307236912507713</c:v>
                </c:pt>
                <c:pt idx="182">
                  <c:v>12.037336104617983</c:v>
                </c:pt>
                <c:pt idx="183">
                  <c:v>13.088655520392427</c:v>
                </c:pt>
                <c:pt idx="184">
                  <c:v>13.024183534247515</c:v>
                </c:pt>
                <c:pt idx="185">
                  <c:v>12.691889097534364</c:v>
                </c:pt>
                <c:pt idx="186">
                  <c:v>12.96382214947068</c:v>
                </c:pt>
                <c:pt idx="187">
                  <c:v>14.168075872870849</c:v>
                </c:pt>
                <c:pt idx="188">
                  <c:v>13.926856394223256</c:v>
                </c:pt>
                <c:pt idx="189">
                  <c:v>12.339762285744952</c:v>
                </c:pt>
                <c:pt idx="190">
                  <c:v>13.672850222743415</c:v>
                </c:pt>
                <c:pt idx="191">
                  <c:v>11.419183539104635</c:v>
                </c:pt>
                <c:pt idx="192">
                  <c:v>12.039526692115412</c:v>
                </c:pt>
                <c:pt idx="193">
                  <c:v>13.184088917105973</c:v>
                </c:pt>
                <c:pt idx="194">
                  <c:v>12.245726400847357</c:v>
                </c:pt>
                <c:pt idx="195">
                  <c:v>12.097376306120998</c:v>
                </c:pt>
                <c:pt idx="196">
                  <c:v>13.75815392007425</c:v>
                </c:pt>
                <c:pt idx="197">
                  <c:v>10.645018836342285</c:v>
                </c:pt>
                <c:pt idx="198">
                  <c:v>9.5657579358400344</c:v>
                </c:pt>
                <c:pt idx="199">
                  <c:v>10.963398134939219</c:v>
                </c:pt>
                <c:pt idx="200">
                  <c:v>11.623525676051521</c:v>
                </c:pt>
                <c:pt idx="201">
                  <c:v>10.29759618354095</c:v>
                </c:pt>
                <c:pt idx="202">
                  <c:v>8.1081320335216027</c:v>
                </c:pt>
                <c:pt idx="203">
                  <c:v>11.173293154818884</c:v>
                </c:pt>
                <c:pt idx="204">
                  <c:v>10.413641902285562</c:v>
                </c:pt>
                <c:pt idx="205">
                  <c:v>11.408692486707764</c:v>
                </c:pt>
                <c:pt idx="206">
                  <c:v>11.409427822027927</c:v>
                </c:pt>
                <c:pt idx="207">
                  <c:v>11.639549943786621</c:v>
                </c:pt>
                <c:pt idx="208">
                  <c:v>12.127601070977901</c:v>
                </c:pt>
                <c:pt idx="209">
                  <c:v>11.047047580361467</c:v>
                </c:pt>
                <c:pt idx="210">
                  <c:v>11.038891523083057</c:v>
                </c:pt>
                <c:pt idx="211">
                  <c:v>12.546051707581993</c:v>
                </c:pt>
                <c:pt idx="212">
                  <c:v>5.4736543728202376</c:v>
                </c:pt>
                <c:pt idx="213">
                  <c:v>7.3065871226233616</c:v>
                </c:pt>
                <c:pt idx="214">
                  <c:v>11.264864085921845</c:v>
                </c:pt>
                <c:pt idx="215">
                  <c:v>8.4985289640244854</c:v>
                </c:pt>
                <c:pt idx="216">
                  <c:v>11.361740409985103</c:v>
                </c:pt>
                <c:pt idx="217">
                  <c:v>9.7655866015919575</c:v>
                </c:pt>
                <c:pt idx="218">
                  <c:v>11.042249529254589</c:v>
                </c:pt>
                <c:pt idx="219">
                  <c:v>10.481806021114394</c:v>
                </c:pt>
                <c:pt idx="220">
                  <c:v>8.7942618848828573</c:v>
                </c:pt>
                <c:pt idx="221">
                  <c:v>8.7458440778745121</c:v>
                </c:pt>
                <c:pt idx="222">
                  <c:v>9.940073735988717</c:v>
                </c:pt>
                <c:pt idx="223">
                  <c:v>9.9394231739041761</c:v>
                </c:pt>
                <c:pt idx="224">
                  <c:v>3.0546968926999982</c:v>
                </c:pt>
                <c:pt idx="225">
                  <c:v>9.6900227449669405</c:v>
                </c:pt>
                <c:pt idx="226">
                  <c:v>8.1017075292626313</c:v>
                </c:pt>
                <c:pt idx="227">
                  <c:v>6.5111424485744802</c:v>
                </c:pt>
                <c:pt idx="228">
                  <c:v>7.840133034721144</c:v>
                </c:pt>
                <c:pt idx="229">
                  <c:v>1.368015966482204</c:v>
                </c:pt>
                <c:pt idx="230">
                  <c:v>3.0094749597037991</c:v>
                </c:pt>
                <c:pt idx="231">
                  <c:v>4.6460872224142706</c:v>
                </c:pt>
                <c:pt idx="232">
                  <c:v>3.5298140673623215</c:v>
                </c:pt>
                <c:pt idx="233">
                  <c:v>3.1879336680344825</c:v>
                </c:pt>
                <c:pt idx="234">
                  <c:v>3.6503570633276921</c:v>
                </c:pt>
                <c:pt idx="235">
                  <c:v>2.2641130267844289</c:v>
                </c:pt>
                <c:pt idx="236">
                  <c:v>4.0687683163269037</c:v>
                </c:pt>
                <c:pt idx="237">
                  <c:v>5.1235032373039919</c:v>
                </c:pt>
                <c:pt idx="238">
                  <c:v>1.3623671148975707</c:v>
                </c:pt>
                <c:pt idx="239">
                  <c:v>2.34382481847994</c:v>
                </c:pt>
                <c:pt idx="240">
                  <c:v>5.4259938100453882</c:v>
                </c:pt>
                <c:pt idx="241">
                  <c:v>2.6689941102984975</c:v>
                </c:pt>
                <c:pt idx="242">
                  <c:v>4.478428397725998</c:v>
                </c:pt>
                <c:pt idx="243">
                  <c:v>3.2861246804552562</c:v>
                </c:pt>
                <c:pt idx="244">
                  <c:v>2.4784881346214092</c:v>
                </c:pt>
                <c:pt idx="245">
                  <c:v>4.577671693862202</c:v>
                </c:pt>
                <c:pt idx="246">
                  <c:v>3.8090834123546533</c:v>
                </c:pt>
                <c:pt idx="247">
                  <c:v>0.7322747854923255</c:v>
                </c:pt>
                <c:pt idx="248">
                  <c:v>0.86530444228700687</c:v>
                </c:pt>
                <c:pt idx="249">
                  <c:v>8.1502471058394814</c:v>
                </c:pt>
                <c:pt idx="250">
                  <c:v>7.3709086451556161</c:v>
                </c:pt>
                <c:pt idx="251">
                  <c:v>6.0313784909325907</c:v>
                </c:pt>
                <c:pt idx="252">
                  <c:v>7.1714284442571499</c:v>
                </c:pt>
                <c:pt idx="253">
                  <c:v>1.2710340704342944</c:v>
                </c:pt>
                <c:pt idx="254">
                  <c:v>2.8069365541346301</c:v>
                </c:pt>
                <c:pt idx="255">
                  <c:v>4.5168240481587807</c:v>
                </c:pt>
                <c:pt idx="256">
                  <c:v>3.8177454014459045</c:v>
                </c:pt>
                <c:pt idx="257">
                  <c:v>2.7661632964265408</c:v>
                </c:pt>
                <c:pt idx="258">
                  <c:v>4.2596530766295224</c:v>
                </c:pt>
                <c:pt idx="259">
                  <c:v>1.8698540757556079</c:v>
                </c:pt>
                <c:pt idx="260">
                  <c:v>4.3386743290284446</c:v>
                </c:pt>
                <c:pt idx="261">
                  <c:v>2.8878435909013112</c:v>
                </c:pt>
                <c:pt idx="262">
                  <c:v>1.0736514902201928</c:v>
                </c:pt>
                <c:pt idx="263">
                  <c:v>1.4897892834613797</c:v>
                </c:pt>
                <c:pt idx="264">
                  <c:v>4.513853073737808</c:v>
                </c:pt>
                <c:pt idx="265">
                  <c:v>1.9863314952395217</c:v>
                </c:pt>
                <c:pt idx="266">
                  <c:v>3.5412417399697516</c:v>
                </c:pt>
                <c:pt idx="267">
                  <c:v>2.7098274155327626</c:v>
                </c:pt>
                <c:pt idx="268">
                  <c:v>2.9519250453860666</c:v>
                </c:pt>
                <c:pt idx="269">
                  <c:v>4.3079841919108226</c:v>
                </c:pt>
                <c:pt idx="270">
                  <c:v>3.6206266251600621</c:v>
                </c:pt>
                <c:pt idx="271">
                  <c:v>0.7850658402450611</c:v>
                </c:pt>
                <c:pt idx="272">
                  <c:v>0.98714108738332307</c:v>
                </c:pt>
                <c:pt idx="273">
                  <c:v>7.9673471401438922</c:v>
                </c:pt>
                <c:pt idx="274">
                  <c:v>4.976159659672132</c:v>
                </c:pt>
                <c:pt idx="275">
                  <c:v>3.897002108681761</c:v>
                </c:pt>
                <c:pt idx="276">
                  <c:v>4.4256055626368251</c:v>
                </c:pt>
                <c:pt idx="277">
                  <c:v>0.91531995869971094</c:v>
                </c:pt>
                <c:pt idx="278">
                  <c:v>1.8982942459539469</c:v>
                </c:pt>
                <c:pt idx="279">
                  <c:v>3.2574795379221873</c:v>
                </c:pt>
                <c:pt idx="280">
                  <c:v>2.6994819481304284</c:v>
                </c:pt>
                <c:pt idx="281">
                  <c:v>2.8643196024089144</c:v>
                </c:pt>
                <c:pt idx="282">
                  <c:v>3.8378493019445235</c:v>
                </c:pt>
                <c:pt idx="283">
                  <c:v>2.5634030164013613</c:v>
                </c:pt>
                <c:pt idx="284">
                  <c:v>3.2174970406045866</c:v>
                </c:pt>
                <c:pt idx="285">
                  <c:v>3.8445316183659899</c:v>
                </c:pt>
                <c:pt idx="286">
                  <c:v>1.0543434549769961</c:v>
                </c:pt>
                <c:pt idx="287">
                  <c:v>1.7506353299839095</c:v>
                </c:pt>
                <c:pt idx="288">
                  <c:v>3.8742710799150535</c:v>
                </c:pt>
                <c:pt idx="289">
                  <c:v>2.2301936179890021</c:v>
                </c:pt>
                <c:pt idx="290">
                  <c:v>2.6844840795817708</c:v>
                </c:pt>
                <c:pt idx="291">
                  <c:v>2.1332804003582826</c:v>
                </c:pt>
                <c:pt idx="292">
                  <c:v>1.6778480877624624</c:v>
                </c:pt>
                <c:pt idx="293">
                  <c:v>2.8857794814147408</c:v>
                </c:pt>
                <c:pt idx="294">
                  <c:v>3.5192676470483701</c:v>
                </c:pt>
                <c:pt idx="295">
                  <c:v>0.68542423581945766</c:v>
                </c:pt>
                <c:pt idx="296">
                  <c:v>0.70409747999480332</c:v>
                </c:pt>
                <c:pt idx="297">
                  <c:v>4.8899488517452845</c:v>
                </c:pt>
                <c:pt idx="298">
                  <c:v>5.7550413447358375</c:v>
                </c:pt>
                <c:pt idx="299">
                  <c:v>4.1516828496616958</c:v>
                </c:pt>
                <c:pt idx="300">
                  <c:v>5.4007956740145895</c:v>
                </c:pt>
                <c:pt idx="301">
                  <c:v>0.98418373546903115</c:v>
                </c:pt>
                <c:pt idx="302">
                  <c:v>2.1064518979990612</c:v>
                </c:pt>
                <c:pt idx="303">
                  <c:v>3.2723910308854296</c:v>
                </c:pt>
                <c:pt idx="304">
                  <c:v>2.3921464296818105</c:v>
                </c:pt>
                <c:pt idx="305">
                  <c:v>2.4845841316338531</c:v>
                </c:pt>
                <c:pt idx="306">
                  <c:v>3.5173763288179112</c:v>
                </c:pt>
                <c:pt idx="307">
                  <c:v>2.0403507529164253</c:v>
                </c:pt>
                <c:pt idx="308">
                  <c:v>1.3670263734666857</c:v>
                </c:pt>
                <c:pt idx="309">
                  <c:v>2.6414477736229256</c:v>
                </c:pt>
                <c:pt idx="310">
                  <c:v>0.66193164203808874</c:v>
                </c:pt>
                <c:pt idx="311">
                  <c:v>1.0115554033394616</c:v>
                </c:pt>
                <c:pt idx="312">
                  <c:v>2.8236468851543113</c:v>
                </c:pt>
                <c:pt idx="313">
                  <c:v>1.2165245520998598</c:v>
                </c:pt>
                <c:pt idx="314">
                  <c:v>1.8664667328189419</c:v>
                </c:pt>
                <c:pt idx="315">
                  <c:v>1.7055723002279137</c:v>
                </c:pt>
                <c:pt idx="316">
                  <c:v>1.8002288434659504</c:v>
                </c:pt>
                <c:pt idx="317">
                  <c:v>2.869619590342289</c:v>
                </c:pt>
                <c:pt idx="318">
                  <c:v>2.3811855364842609</c:v>
                </c:pt>
                <c:pt idx="319">
                  <c:v>0.53101599425245205</c:v>
                </c:pt>
                <c:pt idx="320">
                  <c:v>0.60877819122224452</c:v>
                </c:pt>
                <c:pt idx="321">
                  <c:v>3.526258137806721</c:v>
                </c:pt>
                <c:pt idx="322">
                  <c:v>4.1574032278987589</c:v>
                </c:pt>
                <c:pt idx="323">
                  <c:v>3.7652217569309769</c:v>
                </c:pt>
                <c:pt idx="324">
                  <c:v>4.4852067174447097</c:v>
                </c:pt>
                <c:pt idx="325">
                  <c:v>0.72935248220624072</c:v>
                </c:pt>
                <c:pt idx="326">
                  <c:v>1.8392421802156695</c:v>
                </c:pt>
                <c:pt idx="327">
                  <c:v>2.1466122978959294</c:v>
                </c:pt>
                <c:pt idx="328">
                  <c:v>1.5588156374989828</c:v>
                </c:pt>
                <c:pt idx="329">
                  <c:v>1.394087067420843</c:v>
                </c:pt>
                <c:pt idx="330">
                  <c:v>1.8023330227017784</c:v>
                </c:pt>
                <c:pt idx="331">
                  <c:v>1.3422517562572813</c:v>
                </c:pt>
                <c:pt idx="332">
                  <c:v>1.5585962444413402</c:v>
                </c:pt>
                <c:pt idx="333">
                  <c:v>2.0831390384892652</c:v>
                </c:pt>
                <c:pt idx="334">
                  <c:v>0.54392669348610523</c:v>
                </c:pt>
                <c:pt idx="335">
                  <c:v>0.90608881710164024</c:v>
                </c:pt>
                <c:pt idx="336">
                  <c:v>2.0122160424498703</c:v>
                </c:pt>
                <c:pt idx="337">
                  <c:v>0.8081638499567535</c:v>
                </c:pt>
                <c:pt idx="338">
                  <c:v>1.360225129673269</c:v>
                </c:pt>
                <c:pt idx="339">
                  <c:v>1.5952646422272507</c:v>
                </c:pt>
                <c:pt idx="340">
                  <c:v>0.63468554179290015</c:v>
                </c:pt>
                <c:pt idx="341">
                  <c:v>1.6337172818531904</c:v>
                </c:pt>
                <c:pt idx="342">
                  <c:v>0.66383419585498249</c:v>
                </c:pt>
                <c:pt idx="343">
                  <c:v>7.1712261740861288E-2</c:v>
                </c:pt>
                <c:pt idx="344">
                  <c:v>-6.7931118387063325E-2</c:v>
                </c:pt>
                <c:pt idx="345">
                  <c:v>0.27540902042059145</c:v>
                </c:pt>
                <c:pt idx="346">
                  <c:v>-0.2412036561620112</c:v>
                </c:pt>
                <c:pt idx="347">
                  <c:v>1.3035495915206325</c:v>
                </c:pt>
                <c:pt idx="348">
                  <c:v>2.124892894469907</c:v>
                </c:pt>
                <c:pt idx="349">
                  <c:v>0.35119133175272782</c:v>
                </c:pt>
                <c:pt idx="350">
                  <c:v>0.91112803177963253</c:v>
                </c:pt>
                <c:pt idx="351">
                  <c:v>1.2170357302389243</c:v>
                </c:pt>
                <c:pt idx="352">
                  <c:v>1.1998742256749544</c:v>
                </c:pt>
                <c:pt idx="353">
                  <c:v>1.1845117434881856</c:v>
                </c:pt>
                <c:pt idx="354">
                  <c:v>1.7791563989276893</c:v>
                </c:pt>
                <c:pt idx="355">
                  <c:v>1.4683146832698641</c:v>
                </c:pt>
                <c:pt idx="356">
                  <c:v>1.7383710106675243</c:v>
                </c:pt>
                <c:pt idx="357">
                  <c:v>1.8722477680643943</c:v>
                </c:pt>
                <c:pt idx="358">
                  <c:v>0.43539157869009337</c:v>
                </c:pt>
                <c:pt idx="359">
                  <c:v>0.61900871013393077</c:v>
                </c:pt>
                <c:pt idx="360">
                  <c:v>1.936511870360732</c:v>
                </c:pt>
                <c:pt idx="361">
                  <c:v>1.0839566075817471</c:v>
                </c:pt>
                <c:pt idx="362">
                  <c:v>1.4229626509407756</c:v>
                </c:pt>
                <c:pt idx="363">
                  <c:v>0.49998955797825223</c:v>
                </c:pt>
                <c:pt idx="364">
                  <c:v>0.81964488532140534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578944"/>
        <c:axId val="200589312"/>
      </c:scatterChart>
      <c:valAx>
        <c:axId val="20057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0589312"/>
        <c:crosses val="autoZero"/>
        <c:crossBetween val="midCat"/>
      </c:valAx>
      <c:valAx>
        <c:axId val="200589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05789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'2014'!$R$5:$R$369</c:f>
              <c:numCache>
                <c:formatCode>0.0</c:formatCode>
                <c:ptCount val="365"/>
                <c:pt idx="0">
                  <c:v>0.98935138587179994</c:v>
                </c:pt>
                <c:pt idx="1">
                  <c:v>0.48988663457579995</c:v>
                </c:pt>
                <c:pt idx="2">
                  <c:v>0.13379109486119997</c:v>
                </c:pt>
                <c:pt idx="3">
                  <c:v>1.6716856258693493</c:v>
                </c:pt>
                <c:pt idx="4">
                  <c:v>2.0515872205835999</c:v>
                </c:pt>
                <c:pt idx="5">
                  <c:v>2.2666709971967998</c:v>
                </c:pt>
                <c:pt idx="6">
                  <c:v>0.63646885198140002</c:v>
                </c:pt>
                <c:pt idx="7">
                  <c:v>2.6235661048541994</c:v>
                </c:pt>
                <c:pt idx="8">
                  <c:v>2.5487580026112742</c:v>
                </c:pt>
                <c:pt idx="9">
                  <c:v>2.5236309169764</c:v>
                </c:pt>
                <c:pt idx="10">
                  <c:v>2.2053991922287497</c:v>
                </c:pt>
                <c:pt idx="11">
                  <c:v>2.4490854492281997</c:v>
                </c:pt>
                <c:pt idx="12">
                  <c:v>2.1128145778250995</c:v>
                </c:pt>
                <c:pt idx="13">
                  <c:v>1.4566059011207246</c:v>
                </c:pt>
                <c:pt idx="14">
                  <c:v>1.6458784409047498</c:v>
                </c:pt>
                <c:pt idx="15">
                  <c:v>0.88646152923239996</c:v>
                </c:pt>
                <c:pt idx="16">
                  <c:v>2.1252830246087995</c:v>
                </c:pt>
                <c:pt idx="17">
                  <c:v>0.77203736476949991</c:v>
                </c:pt>
                <c:pt idx="18">
                  <c:v>2.3941705286432247</c:v>
                </c:pt>
                <c:pt idx="19">
                  <c:v>2.2612173102626252</c:v>
                </c:pt>
                <c:pt idx="20">
                  <c:v>2.1823529232287999</c:v>
                </c:pt>
                <c:pt idx="21">
                  <c:v>1.7896047077038497</c:v>
                </c:pt>
                <c:pt idx="22">
                  <c:v>3.4261547740867493</c:v>
                </c:pt>
                <c:pt idx="23">
                  <c:v>2.2625773861382998</c:v>
                </c:pt>
                <c:pt idx="24">
                  <c:v>2.1029582330707495</c:v>
                </c:pt>
                <c:pt idx="25">
                  <c:v>3.2691835759108496</c:v>
                </c:pt>
                <c:pt idx="26">
                  <c:v>2.2441620299962493</c:v>
                </c:pt>
                <c:pt idx="27">
                  <c:v>4.0440565091801997</c:v>
                </c:pt>
                <c:pt idx="28">
                  <c:v>3.4216050213041247</c:v>
                </c:pt>
                <c:pt idx="29">
                  <c:v>3.8946497738145003</c:v>
                </c:pt>
                <c:pt idx="30">
                  <c:v>2.5207624424248491</c:v>
                </c:pt>
                <c:pt idx="31">
                  <c:v>3.9689742307676998</c:v>
                </c:pt>
                <c:pt idx="32">
                  <c:v>1.4092874899112247</c:v>
                </c:pt>
                <c:pt idx="33">
                  <c:v>2.7040069127752502</c:v>
                </c:pt>
                <c:pt idx="34">
                  <c:v>1.5359739471995995</c:v>
                </c:pt>
                <c:pt idx="35">
                  <c:v>1.9767399503164498</c:v>
                </c:pt>
                <c:pt idx="36">
                  <c:v>3.962541220444125</c:v>
                </c:pt>
                <c:pt idx="37">
                  <c:v>3.1646837784136501</c:v>
                </c:pt>
                <c:pt idx="38">
                  <c:v>4.2474958409237251</c:v>
                </c:pt>
                <c:pt idx="39">
                  <c:v>1.9777019611935751</c:v>
                </c:pt>
                <c:pt idx="40">
                  <c:v>4.6095306774026241</c:v>
                </c:pt>
                <c:pt idx="41">
                  <c:v>4.9952276662968744</c:v>
                </c:pt>
                <c:pt idx="42">
                  <c:v>5.0647437878373003</c:v>
                </c:pt>
                <c:pt idx="43">
                  <c:v>5.1258181564951499</c:v>
                </c:pt>
                <c:pt idx="44">
                  <c:v>5.1569952898593741</c:v>
                </c:pt>
                <c:pt idx="45">
                  <c:v>4.7101291432329759</c:v>
                </c:pt>
                <c:pt idx="46">
                  <c:v>4.6785176008727998</c:v>
                </c:pt>
                <c:pt idx="47">
                  <c:v>5.402068144029899</c:v>
                </c:pt>
                <c:pt idx="48">
                  <c:v>5.5143001269739491</c:v>
                </c:pt>
                <c:pt idx="49">
                  <c:v>5.8300943482202996</c:v>
                </c:pt>
                <c:pt idx="50">
                  <c:v>5.4102134968796225</c:v>
                </c:pt>
                <c:pt idx="51">
                  <c:v>5.3314311294075001</c:v>
                </c:pt>
                <c:pt idx="52">
                  <c:v>5.6887681358711237</c:v>
                </c:pt>
                <c:pt idx="53">
                  <c:v>5.578680817125</c:v>
                </c:pt>
                <c:pt idx="54">
                  <c:v>5.560560387610499</c:v>
                </c:pt>
                <c:pt idx="55">
                  <c:v>5.1581424586691993</c:v>
                </c:pt>
                <c:pt idx="56">
                  <c:v>4.92266896281195</c:v>
                </c:pt>
                <c:pt idx="57">
                  <c:v>4.7818740358572001</c:v>
                </c:pt>
                <c:pt idx="58">
                  <c:v>4.7656308474786746</c:v>
                </c:pt>
                <c:pt idx="59">
                  <c:v>4.8790483077703488</c:v>
                </c:pt>
                <c:pt idx="60">
                  <c:v>5.287175436681598</c:v>
                </c:pt>
                <c:pt idx="61">
                  <c:v>5.2283768652933729</c:v>
                </c:pt>
                <c:pt idx="62">
                  <c:v>5.0080311900025496</c:v>
                </c:pt>
                <c:pt idx="63">
                  <c:v>4.9662451701269994</c:v>
                </c:pt>
                <c:pt idx="64">
                  <c:v>5.3662885836435743</c:v>
                </c:pt>
                <c:pt idx="65">
                  <c:v>5.5851890939026489</c:v>
                </c:pt>
                <c:pt idx="66">
                  <c:v>5.9421735881482496</c:v>
                </c:pt>
                <c:pt idx="67">
                  <c:v>5.698321327485</c:v>
                </c:pt>
                <c:pt idx="68">
                  <c:v>4.8306826737438735</c:v>
                </c:pt>
                <c:pt idx="69">
                  <c:v>5.1299052600135733</c:v>
                </c:pt>
                <c:pt idx="70">
                  <c:v>4.8226407048326996</c:v>
                </c:pt>
                <c:pt idx="71">
                  <c:v>4.7243006009759245</c:v>
                </c:pt>
                <c:pt idx="72">
                  <c:v>4.4810626275389991</c:v>
                </c:pt>
                <c:pt idx="73">
                  <c:v>4.9759158658135503</c:v>
                </c:pt>
                <c:pt idx="74">
                  <c:v>4.6702343618437485</c:v>
                </c:pt>
                <c:pt idx="75">
                  <c:v>4.80460892520375</c:v>
                </c:pt>
                <c:pt idx="76">
                  <c:v>5.4121781600633998</c:v>
                </c:pt>
                <c:pt idx="77">
                  <c:v>5.7294764825535003</c:v>
                </c:pt>
                <c:pt idx="78">
                  <c:v>5.6186604421027511</c:v>
                </c:pt>
                <c:pt idx="79">
                  <c:v>5.3807030304772487</c:v>
                </c:pt>
                <c:pt idx="80">
                  <c:v>5.7073336565699986</c:v>
                </c:pt>
                <c:pt idx="81">
                  <c:v>5.8769540392463986</c:v>
                </c:pt>
                <c:pt idx="82">
                  <c:v>5.7659156373791243</c:v>
                </c:pt>
                <c:pt idx="83">
                  <c:v>5.7337665476519986</c:v>
                </c:pt>
                <c:pt idx="84">
                  <c:v>5.3339555638214993</c:v>
                </c:pt>
                <c:pt idx="85">
                  <c:v>5.4786404035520251</c:v>
                </c:pt>
                <c:pt idx="86">
                  <c:v>5.7351233083657496</c:v>
                </c:pt>
                <c:pt idx="87">
                  <c:v>5.5260831947255982</c:v>
                </c:pt>
                <c:pt idx="88">
                  <c:v>3.8989926359362483</c:v>
                </c:pt>
                <c:pt idx="89">
                  <c:v>4.323999587099399</c:v>
                </c:pt>
                <c:pt idx="90">
                  <c:v>4.4364635085944251</c:v>
                </c:pt>
                <c:pt idx="91">
                  <c:v>5.0872972027644003</c:v>
                </c:pt>
                <c:pt idx="92">
                  <c:v>5.20225989686445</c:v>
                </c:pt>
                <c:pt idx="93">
                  <c:v>5.0964644849734499</c:v>
                </c:pt>
                <c:pt idx="94">
                  <c:v>5.3685997426403995</c:v>
                </c:pt>
                <c:pt idx="95">
                  <c:v>5.6039536471007994</c:v>
                </c:pt>
                <c:pt idx="96">
                  <c:v>5.9877482241851991</c:v>
                </c:pt>
                <c:pt idx="97">
                  <c:v>5.0790402394631986</c:v>
                </c:pt>
                <c:pt idx="98">
                  <c:v>4.8911223730687485</c:v>
                </c:pt>
                <c:pt idx="99">
                  <c:v>4.8273180299575502</c:v>
                </c:pt>
                <c:pt idx="100">
                  <c:v>4.7790357661142986</c:v>
                </c:pt>
                <c:pt idx="101">
                  <c:v>5.3247543932905499</c:v>
                </c:pt>
                <c:pt idx="102">
                  <c:v>4.4226773463374247</c:v>
                </c:pt>
                <c:pt idx="103">
                  <c:v>5.4656890481812495</c:v>
                </c:pt>
                <c:pt idx="104">
                  <c:v>5.0954137014269998</c:v>
                </c:pt>
                <c:pt idx="105">
                  <c:v>4.9522131947524484</c:v>
                </c:pt>
                <c:pt idx="106">
                  <c:v>5.2722591725594992</c:v>
                </c:pt>
                <c:pt idx="107">
                  <c:v>5.2418083052244002</c:v>
                </c:pt>
                <c:pt idx="108">
                  <c:v>3.9931827709817989</c:v>
                </c:pt>
                <c:pt idx="109">
                  <c:v>5.1586704289016998</c:v>
                </c:pt>
                <c:pt idx="110">
                  <c:v>4.9583321241795737</c:v>
                </c:pt>
                <c:pt idx="111">
                  <c:v>5.0661278065490993</c:v>
                </c:pt>
                <c:pt idx="112">
                  <c:v>5.3501577424191735</c:v>
                </c:pt>
                <c:pt idx="113">
                  <c:v>5.3481251798078251</c:v>
                </c:pt>
                <c:pt idx="114">
                  <c:v>5.5405107794232</c:v>
                </c:pt>
                <c:pt idx="115">
                  <c:v>5.0164136383217981</c:v>
                </c:pt>
                <c:pt idx="116">
                  <c:v>4.5800180008922986</c:v>
                </c:pt>
                <c:pt idx="117">
                  <c:v>4.4668197096389992</c:v>
                </c:pt>
                <c:pt idx="118">
                  <c:v>4.6142633780099995</c:v>
                </c:pt>
                <c:pt idx="119">
                  <c:v>4.5682831871642229</c:v>
                </c:pt>
                <c:pt idx="120">
                  <c:v>4.4620399828457993</c:v>
                </c:pt>
                <c:pt idx="121">
                  <c:v>4.2267042503840999</c:v>
                </c:pt>
                <c:pt idx="122">
                  <c:v>4.5109037506474499</c:v>
                </c:pt>
                <c:pt idx="123">
                  <c:v>5.0324501816069995</c:v>
                </c:pt>
                <c:pt idx="124">
                  <c:v>5.5081454674683004</c:v>
                </c:pt>
                <c:pt idx="125">
                  <c:v>4.7862746063531993</c:v>
                </c:pt>
                <c:pt idx="126">
                  <c:v>4.5500243803352989</c:v>
                </c:pt>
                <c:pt idx="127">
                  <c:v>3.6659988811988997</c:v>
                </c:pt>
                <c:pt idx="128">
                  <c:v>4.4945386379803507</c:v>
                </c:pt>
                <c:pt idx="129">
                  <c:v>4.1515600889490001</c:v>
                </c:pt>
                <c:pt idx="130">
                  <c:v>4.5106363275854982</c:v>
                </c:pt>
                <c:pt idx="131">
                  <c:v>4.41939300313995</c:v>
                </c:pt>
                <c:pt idx="132">
                  <c:v>2.0195260440393747</c:v>
                </c:pt>
                <c:pt idx="133">
                  <c:v>4.3525681791637485</c:v>
                </c:pt>
                <c:pt idx="134">
                  <c:v>4.3330780966391247</c:v>
                </c:pt>
                <c:pt idx="135">
                  <c:v>3.8480269326903738</c:v>
                </c:pt>
                <c:pt idx="136">
                  <c:v>2.6774721111599993</c:v>
                </c:pt>
                <c:pt idx="137">
                  <c:v>2.0838724775172</c:v>
                </c:pt>
                <c:pt idx="138">
                  <c:v>2.0239461371555993</c:v>
                </c:pt>
                <c:pt idx="139">
                  <c:v>0.84664925853997486</c:v>
                </c:pt>
                <c:pt idx="140">
                  <c:v>1.8687901743092998</c:v>
                </c:pt>
                <c:pt idx="141">
                  <c:v>2.1409431128398499</c:v>
                </c:pt>
                <c:pt idx="142">
                  <c:v>1.7160810465311997</c:v>
                </c:pt>
                <c:pt idx="143">
                  <c:v>0.20974415580599998</c:v>
                </c:pt>
                <c:pt idx="144">
                  <c:v>1.1829989571266251</c:v>
                </c:pt>
                <c:pt idx="145">
                  <c:v>0.64444292146499993</c:v>
                </c:pt>
                <c:pt idx="146">
                  <c:v>1.6159896776915998</c:v>
                </c:pt>
                <c:pt idx="147">
                  <c:v>0.33266544863399999</c:v>
                </c:pt>
                <c:pt idx="148">
                  <c:v>2.44156887209025</c:v>
                </c:pt>
                <c:pt idx="149">
                  <c:v>2.5367088624192</c:v>
                </c:pt>
                <c:pt idx="150">
                  <c:v>1.9239333499319999</c:v>
                </c:pt>
                <c:pt idx="151">
                  <c:v>5.0652543227737503</c:v>
                </c:pt>
                <c:pt idx="152">
                  <c:v>5.0414035744799994</c:v>
                </c:pt>
                <c:pt idx="153">
                  <c:v>5.434380413393999</c:v>
                </c:pt>
                <c:pt idx="154">
                  <c:v>5.8731998025419987</c:v>
                </c:pt>
                <c:pt idx="155">
                  <c:v>5.910801105797999</c:v>
                </c:pt>
                <c:pt idx="156">
                  <c:v>5.3618986953359995</c:v>
                </c:pt>
                <c:pt idx="157">
                  <c:v>5.6946728076108739</c:v>
                </c:pt>
                <c:pt idx="158">
                  <c:v>6.2602854759314983</c:v>
                </c:pt>
                <c:pt idx="159">
                  <c:v>6.1336057717507488</c:v>
                </c:pt>
                <c:pt idx="160">
                  <c:v>6.3007525524959984</c:v>
                </c:pt>
                <c:pt idx="161">
                  <c:v>6.3610056204828744</c:v>
                </c:pt>
                <c:pt idx="162">
                  <c:v>6.2820108370799987</c:v>
                </c:pt>
                <c:pt idx="163">
                  <c:v>6.0410796024239994</c:v>
                </c:pt>
                <c:pt idx="164">
                  <c:v>6.3906744779549971</c:v>
                </c:pt>
                <c:pt idx="165">
                  <c:v>6.4248501138884997</c:v>
                </c:pt>
                <c:pt idx="166">
                  <c:v>6.0905491853714988</c:v>
                </c:pt>
                <c:pt idx="167">
                  <c:v>6.4537583258745004</c:v>
                </c:pt>
                <c:pt idx="168">
                  <c:v>6.7427078392574993</c:v>
                </c:pt>
                <c:pt idx="169">
                  <c:v>5.9433338948219996</c:v>
                </c:pt>
                <c:pt idx="170">
                  <c:v>6.7206067597574997</c:v>
                </c:pt>
                <c:pt idx="171">
                  <c:v>5.6485054942920012</c:v>
                </c:pt>
                <c:pt idx="172">
                  <c:v>6.1852596780555009</c:v>
                </c:pt>
                <c:pt idx="173">
                  <c:v>6.3271338743924987</c:v>
                </c:pt>
                <c:pt idx="174">
                  <c:v>6.569722690011</c:v>
                </c:pt>
                <c:pt idx="175">
                  <c:v>6.7694611959922488</c:v>
                </c:pt>
                <c:pt idx="176">
                  <c:v>6.2851049882100014</c:v>
                </c:pt>
                <c:pt idx="177">
                  <c:v>6.9451979296364987</c:v>
                </c:pt>
                <c:pt idx="178">
                  <c:v>6.8968849698494958</c:v>
                </c:pt>
                <c:pt idx="179">
                  <c:v>7.0858418325479988</c:v>
                </c:pt>
                <c:pt idx="180">
                  <c:v>6.9359817794849992</c:v>
                </c:pt>
                <c:pt idx="181">
                  <c:v>6.4881862824656249</c:v>
                </c:pt>
                <c:pt idx="182">
                  <c:v>6.8603518854359997</c:v>
                </c:pt>
                <c:pt idx="183">
                  <c:v>6.9975038177864999</c:v>
                </c:pt>
                <c:pt idx="184">
                  <c:v>7.0211151377189989</c:v>
                </c:pt>
                <c:pt idx="185">
                  <c:v>6.1810825740299986</c:v>
                </c:pt>
                <c:pt idx="186">
                  <c:v>6.0661864287360006</c:v>
                </c:pt>
                <c:pt idx="187">
                  <c:v>6.17636767707</c:v>
                </c:pt>
                <c:pt idx="188">
                  <c:v>5.7482181979694991</c:v>
                </c:pt>
                <c:pt idx="189">
                  <c:v>4.6463062597717482</c:v>
                </c:pt>
                <c:pt idx="190">
                  <c:v>6.8744671082099993</c:v>
                </c:pt>
                <c:pt idx="191">
                  <c:v>7.0132305776073753</c:v>
                </c:pt>
                <c:pt idx="192">
                  <c:v>6.931370020895999</c:v>
                </c:pt>
                <c:pt idx="193">
                  <c:v>6.1258225082535009</c:v>
                </c:pt>
                <c:pt idx="194">
                  <c:v>6.5302059598649995</c:v>
                </c:pt>
                <c:pt idx="195">
                  <c:v>6.8585303881338744</c:v>
                </c:pt>
                <c:pt idx="196">
                  <c:v>6.8063699987572486</c:v>
                </c:pt>
                <c:pt idx="197">
                  <c:v>6.2807289744689987</c:v>
                </c:pt>
                <c:pt idx="198">
                  <c:v>6.6807695639587497</c:v>
                </c:pt>
                <c:pt idx="199">
                  <c:v>6.558278014343248</c:v>
                </c:pt>
                <c:pt idx="200">
                  <c:v>6.4922215712309992</c:v>
                </c:pt>
                <c:pt idx="201">
                  <c:v>6.7404535291484997</c:v>
                </c:pt>
                <c:pt idx="202">
                  <c:v>6.166333786976999</c:v>
                </c:pt>
                <c:pt idx="203">
                  <c:v>6.8993492402137493</c:v>
                </c:pt>
                <c:pt idx="204">
                  <c:v>6.8030069511599986</c:v>
                </c:pt>
                <c:pt idx="205">
                  <c:v>6.0704482535662478</c:v>
                </c:pt>
                <c:pt idx="206">
                  <c:v>6.0515407800539993</c:v>
                </c:pt>
                <c:pt idx="207">
                  <c:v>5.6978793058949977</c:v>
                </c:pt>
                <c:pt idx="208">
                  <c:v>6.5381918165909987</c:v>
                </c:pt>
                <c:pt idx="209">
                  <c:v>6.343805455362002</c:v>
                </c:pt>
                <c:pt idx="210">
                  <c:v>6.4819814043959987</c:v>
                </c:pt>
                <c:pt idx="211">
                  <c:v>6.3878455397790015</c:v>
                </c:pt>
                <c:pt idx="212">
                  <c:v>6.5355765221834989</c:v>
                </c:pt>
                <c:pt idx="213">
                  <c:v>6.3511577478090002</c:v>
                </c:pt>
                <c:pt idx="214">
                  <c:v>5.7955513432319989</c:v>
                </c:pt>
                <c:pt idx="215">
                  <c:v>6.2082521677620006</c:v>
                </c:pt>
                <c:pt idx="216">
                  <c:v>5.892059390382002</c:v>
                </c:pt>
                <c:pt idx="217">
                  <c:v>5.9513786877600001</c:v>
                </c:pt>
                <c:pt idx="218">
                  <c:v>5.9889947250689977</c:v>
                </c:pt>
                <c:pt idx="219">
                  <c:v>5.5758224108429992</c:v>
                </c:pt>
                <c:pt idx="220">
                  <c:v>6.1413374660624989</c:v>
                </c:pt>
                <c:pt idx="221">
                  <c:v>5.9935180793399994</c:v>
                </c:pt>
                <c:pt idx="222">
                  <c:v>6.3859006447829998</c:v>
                </c:pt>
                <c:pt idx="223">
                  <c:v>5.8797012034282483</c:v>
                </c:pt>
                <c:pt idx="224">
                  <c:v>6.4876392807480006</c:v>
                </c:pt>
                <c:pt idx="225">
                  <c:v>5.9186801406397489</c:v>
                </c:pt>
                <c:pt idx="226">
                  <c:v>6.201802336061248</c:v>
                </c:pt>
                <c:pt idx="227">
                  <c:v>6.191208551954249</c:v>
                </c:pt>
                <c:pt idx="228">
                  <c:v>6.4130076187897496</c:v>
                </c:pt>
                <c:pt idx="229">
                  <c:v>6.1693026986564963</c:v>
                </c:pt>
                <c:pt idx="230">
                  <c:v>6.2107127546129997</c:v>
                </c:pt>
                <c:pt idx="231">
                  <c:v>5.8439674413900002</c:v>
                </c:pt>
                <c:pt idx="232">
                  <c:v>5.3688237002459998</c:v>
                </c:pt>
                <c:pt idx="233">
                  <c:v>5.803257252951</c:v>
                </c:pt>
                <c:pt idx="234">
                  <c:v>6.0449914934954991</c:v>
                </c:pt>
                <c:pt idx="235">
                  <c:v>5.8912232328742471</c:v>
                </c:pt>
                <c:pt idx="236">
                  <c:v>5.5781282901374984</c:v>
                </c:pt>
                <c:pt idx="237">
                  <c:v>6.2799480696599979</c:v>
                </c:pt>
                <c:pt idx="238">
                  <c:v>5.8851270184454991</c:v>
                </c:pt>
                <c:pt idx="239">
                  <c:v>5.8824969899849986</c:v>
                </c:pt>
                <c:pt idx="240">
                  <c:v>5.9210449561462495</c:v>
                </c:pt>
                <c:pt idx="241">
                  <c:v>6.1455735062999999</c:v>
                </c:pt>
                <c:pt idx="242">
                  <c:v>6.1255351942199994</c:v>
                </c:pt>
                <c:pt idx="243">
                  <c:v>5.7947041351844994</c:v>
                </c:pt>
                <c:pt idx="244">
                  <c:v>5.5410279446835</c:v>
                </c:pt>
                <c:pt idx="245">
                  <c:v>5.04338162109525</c:v>
                </c:pt>
                <c:pt idx="246">
                  <c:v>4.949404147548</c:v>
                </c:pt>
                <c:pt idx="247">
                  <c:v>5.348549643318</c:v>
                </c:pt>
                <c:pt idx="248">
                  <c:v>4.6510101061920004</c:v>
                </c:pt>
                <c:pt idx="249">
                  <c:v>4.9101692061656248</c:v>
                </c:pt>
                <c:pt idx="250">
                  <c:v>4.6240541562284987</c:v>
                </c:pt>
                <c:pt idx="251">
                  <c:v>5.2651549033379998</c:v>
                </c:pt>
                <c:pt idx="252">
                  <c:v>5.0422231561781237</c:v>
                </c:pt>
                <c:pt idx="253">
                  <c:v>4.7160277985677492</c:v>
                </c:pt>
                <c:pt idx="254">
                  <c:v>5.4788576080499993</c:v>
                </c:pt>
                <c:pt idx="255">
                  <c:v>5.6593497572999993</c:v>
                </c:pt>
                <c:pt idx="256">
                  <c:v>5.5401881036624987</c:v>
                </c:pt>
                <c:pt idx="257">
                  <c:v>5.2646760466154996</c:v>
                </c:pt>
                <c:pt idx="258">
                  <c:v>5.0889945656699984</c:v>
                </c:pt>
                <c:pt idx="259">
                  <c:v>4.980246203990248</c:v>
                </c:pt>
                <c:pt idx="260">
                  <c:v>4.4539568813699999</c:v>
                </c:pt>
                <c:pt idx="261">
                  <c:v>4.3691476723019989</c:v>
                </c:pt>
                <c:pt idx="262">
                  <c:v>4.3597326124349989</c:v>
                </c:pt>
                <c:pt idx="263">
                  <c:v>4.339598529010499</c:v>
                </c:pt>
                <c:pt idx="264">
                  <c:v>4.3552387262700005</c:v>
                </c:pt>
                <c:pt idx="265">
                  <c:v>4.7696118658154996</c:v>
                </c:pt>
                <c:pt idx="266">
                  <c:v>4.5089148990599988</c:v>
                </c:pt>
                <c:pt idx="267">
                  <c:v>4.0098264800343753</c:v>
                </c:pt>
                <c:pt idx="268">
                  <c:v>4.4407257017759987</c:v>
                </c:pt>
                <c:pt idx="269">
                  <c:v>4.2133958397956244</c:v>
                </c:pt>
                <c:pt idx="270">
                  <c:v>3.8332259625330001</c:v>
                </c:pt>
                <c:pt idx="271">
                  <c:v>3.6405782195580008</c:v>
                </c:pt>
                <c:pt idx="272">
                  <c:v>3.7057690370564993</c:v>
                </c:pt>
                <c:pt idx="273">
                  <c:v>3.8567046759884991</c:v>
                </c:pt>
                <c:pt idx="274">
                  <c:v>4.1984684023499987</c:v>
                </c:pt>
                <c:pt idx="275">
                  <c:v>3.4475510747182496</c:v>
                </c:pt>
                <c:pt idx="276">
                  <c:v>3.2990723391239998</c:v>
                </c:pt>
                <c:pt idx="277">
                  <c:v>3.7771481568149987</c:v>
                </c:pt>
                <c:pt idx="278">
                  <c:v>2.9533672535849989</c:v>
                </c:pt>
                <c:pt idx="279">
                  <c:v>3.9700463786909994</c:v>
                </c:pt>
                <c:pt idx="280">
                  <c:v>3.2161490888399995</c:v>
                </c:pt>
                <c:pt idx="281">
                  <c:v>3.9904346245297493</c:v>
                </c:pt>
                <c:pt idx="282">
                  <c:v>4.0177994444639999</c:v>
                </c:pt>
                <c:pt idx="283">
                  <c:v>3.5431750786882499</c:v>
                </c:pt>
                <c:pt idx="284">
                  <c:v>2.4996320914499996</c:v>
                </c:pt>
                <c:pt idx="285">
                  <c:v>2.7555036558479995</c:v>
                </c:pt>
                <c:pt idx="286">
                  <c:v>3.0335426029844998</c:v>
                </c:pt>
                <c:pt idx="287">
                  <c:v>2.7865925076779994</c:v>
                </c:pt>
                <c:pt idx="288">
                  <c:v>2.4716521248030001</c:v>
                </c:pt>
                <c:pt idx="289">
                  <c:v>2.5944899246639994</c:v>
                </c:pt>
                <c:pt idx="290">
                  <c:v>2.7433038599639996</c:v>
                </c:pt>
                <c:pt idx="291">
                  <c:v>2.8602112034924994</c:v>
                </c:pt>
                <c:pt idx="292">
                  <c:v>2.6966853162719993</c:v>
                </c:pt>
                <c:pt idx="293">
                  <c:v>1.5694529079937496</c:v>
                </c:pt>
                <c:pt idx="294">
                  <c:v>2.2782050594527496</c:v>
                </c:pt>
                <c:pt idx="295">
                  <c:v>2.8478567000520001</c:v>
                </c:pt>
                <c:pt idx="296">
                  <c:v>2.7161711013645</c:v>
                </c:pt>
                <c:pt idx="297">
                  <c:v>2.7598649355359997</c:v>
                </c:pt>
                <c:pt idx="298">
                  <c:v>2.7295717225679996</c:v>
                </c:pt>
                <c:pt idx="299">
                  <c:v>1.1559306600090002</c:v>
                </c:pt>
                <c:pt idx="300">
                  <c:v>2.3655522091499996</c:v>
                </c:pt>
                <c:pt idx="301">
                  <c:v>0.96166217120399966</c:v>
                </c:pt>
                <c:pt idx="302">
                  <c:v>2.0265658517789995</c:v>
                </c:pt>
                <c:pt idx="303">
                  <c:v>2.2888540962584991</c:v>
                </c:pt>
                <c:pt idx="304">
                  <c:v>3.3264703106774998</c:v>
                </c:pt>
                <c:pt idx="305">
                  <c:v>1.9926333277199999</c:v>
                </c:pt>
                <c:pt idx="306">
                  <c:v>1.9833987600022498</c:v>
                </c:pt>
                <c:pt idx="307">
                  <c:v>1.5503354742262498</c:v>
                </c:pt>
                <c:pt idx="308">
                  <c:v>1.8842275327725004</c:v>
                </c:pt>
                <c:pt idx="309">
                  <c:v>0.18364523659199999</c:v>
                </c:pt>
                <c:pt idx="310">
                  <c:v>0.71939013772500005</c:v>
                </c:pt>
                <c:pt idx="311">
                  <c:v>1.4132572121407498</c:v>
                </c:pt>
                <c:pt idx="312">
                  <c:v>1.2594300153074998</c:v>
                </c:pt>
                <c:pt idx="313">
                  <c:v>1.5946960242959998</c:v>
                </c:pt>
                <c:pt idx="314">
                  <c:v>1.6310596671000002</c:v>
                </c:pt>
                <c:pt idx="315">
                  <c:v>2.1354947056079996</c:v>
                </c:pt>
                <c:pt idx="316">
                  <c:v>2.1611651094472504</c:v>
                </c:pt>
                <c:pt idx="317">
                  <c:v>2.0055992943599996</c:v>
                </c:pt>
                <c:pt idx="318">
                  <c:v>0.82766332619549987</c:v>
                </c:pt>
                <c:pt idx="319">
                  <c:v>1.6751439536759998</c:v>
                </c:pt>
                <c:pt idx="320">
                  <c:v>0.42454331962874986</c:v>
                </c:pt>
                <c:pt idx="321">
                  <c:v>1.6002433952504997</c:v>
                </c:pt>
                <c:pt idx="322">
                  <c:v>2.1667898341799994</c:v>
                </c:pt>
                <c:pt idx="323">
                  <c:v>1.5038200689052499</c:v>
                </c:pt>
                <c:pt idx="324">
                  <c:v>0.15064095787199996</c:v>
                </c:pt>
                <c:pt idx="325">
                  <c:v>1.3468250506769999</c:v>
                </c:pt>
                <c:pt idx="326">
                  <c:v>1.8771183521999997</c:v>
                </c:pt>
                <c:pt idx="327">
                  <c:v>1.8531755160750001</c:v>
                </c:pt>
                <c:pt idx="328">
                  <c:v>0.28271700896399998</c:v>
                </c:pt>
                <c:pt idx="329">
                  <c:v>0.7872257177369999</c:v>
                </c:pt>
                <c:pt idx="330">
                  <c:v>1.4438635237349997</c:v>
                </c:pt>
                <c:pt idx="331">
                  <c:v>1.6925006681099999</c:v>
                </c:pt>
                <c:pt idx="332">
                  <c:v>1.5853841027999998</c:v>
                </c:pt>
                <c:pt idx="333">
                  <c:v>1.458553374576</c:v>
                </c:pt>
                <c:pt idx="334">
                  <c:v>1.3070725756829999</c:v>
                </c:pt>
                <c:pt idx="335">
                  <c:v>1.5979817181149998</c:v>
                </c:pt>
                <c:pt idx="336">
                  <c:v>1.4964530424052493</c:v>
                </c:pt>
                <c:pt idx="337">
                  <c:v>1.5177253314239998</c:v>
                </c:pt>
                <c:pt idx="338">
                  <c:v>1.5746135100569996</c:v>
                </c:pt>
                <c:pt idx="339">
                  <c:v>0.79166066768999999</c:v>
                </c:pt>
                <c:pt idx="340">
                  <c:v>1.4088333127274999</c:v>
                </c:pt>
                <c:pt idx="341">
                  <c:v>1.1409092929755</c:v>
                </c:pt>
                <c:pt idx="342">
                  <c:v>1.5881393707109996</c:v>
                </c:pt>
                <c:pt idx="343">
                  <c:v>1.5250849908974999</c:v>
                </c:pt>
                <c:pt idx="344">
                  <c:v>1.6318553059620002</c:v>
                </c:pt>
                <c:pt idx="345">
                  <c:v>1.7134230233699999</c:v>
                </c:pt>
                <c:pt idx="346">
                  <c:v>1.6436572824149998</c:v>
                </c:pt>
                <c:pt idx="347">
                  <c:v>1.5634082627504997</c:v>
                </c:pt>
                <c:pt idx="348">
                  <c:v>1.0158098159789997</c:v>
                </c:pt>
                <c:pt idx="349">
                  <c:v>1.73332504545975</c:v>
                </c:pt>
                <c:pt idx="350">
                  <c:v>1.5640197259499999</c:v>
                </c:pt>
                <c:pt idx="351">
                  <c:v>1.218977672796</c:v>
                </c:pt>
                <c:pt idx="352">
                  <c:v>0.93033757452599997</c:v>
                </c:pt>
                <c:pt idx="353">
                  <c:v>0.26867545645499996</c:v>
                </c:pt>
                <c:pt idx="354">
                  <c:v>1.1979890142975</c:v>
                </c:pt>
                <c:pt idx="355">
                  <c:v>1.1862754421624999</c:v>
                </c:pt>
                <c:pt idx="356">
                  <c:v>0.33545386816424999</c:v>
                </c:pt>
                <c:pt idx="357">
                  <c:v>0.25568002170899995</c:v>
                </c:pt>
                <c:pt idx="358">
                  <c:v>0.41540452325550004</c:v>
                </c:pt>
                <c:pt idx="359">
                  <c:v>1.5196923274994998</c:v>
                </c:pt>
                <c:pt idx="360">
                  <c:v>1.3736631282164997</c:v>
                </c:pt>
                <c:pt idx="361">
                  <c:v>1.3865775256709996</c:v>
                </c:pt>
                <c:pt idx="362">
                  <c:v>1.0684693214009999</c:v>
                </c:pt>
                <c:pt idx="363">
                  <c:v>1.4407178034194994</c:v>
                </c:pt>
                <c:pt idx="364">
                  <c:v>1.4917270949054999</c:v>
                </c:pt>
              </c:numCache>
            </c:numRef>
          </c:xVal>
          <c:yVal>
            <c:numRef>
              <c:f>'2014'!$S$5:$S$369</c:f>
              <c:numCache>
                <c:formatCode>0.0</c:formatCode>
                <c:ptCount val="365"/>
                <c:pt idx="0">
                  <c:v>1.3177108442743812</c:v>
                </c:pt>
                <c:pt idx="1">
                  <c:v>0.70054757154057035</c:v>
                </c:pt>
                <c:pt idx="2">
                  <c:v>0.35691467659928727</c:v>
                </c:pt>
                <c:pt idx="3">
                  <c:v>1.755439827895664</c:v>
                </c:pt>
                <c:pt idx="4">
                  <c:v>2.3066723658020063</c:v>
                </c:pt>
                <c:pt idx="5">
                  <c:v>3.3214136830400536</c:v>
                </c:pt>
                <c:pt idx="6">
                  <c:v>1.0650484491131058</c:v>
                </c:pt>
                <c:pt idx="7">
                  <c:v>3.4599244638811442</c:v>
                </c:pt>
                <c:pt idx="8">
                  <c:v>2.2650314786838766</c:v>
                </c:pt>
                <c:pt idx="9">
                  <c:v>2.9153099368955022</c:v>
                </c:pt>
                <c:pt idx="10">
                  <c:v>2.7962625921518094</c:v>
                </c:pt>
                <c:pt idx="11">
                  <c:v>3.0100981602879422</c:v>
                </c:pt>
                <c:pt idx="12">
                  <c:v>1.754554282281453</c:v>
                </c:pt>
                <c:pt idx="13">
                  <c:v>1.0028414974479072</c:v>
                </c:pt>
                <c:pt idx="14">
                  <c:v>1.3124949871092624</c:v>
                </c:pt>
                <c:pt idx="15">
                  <c:v>0.80637759725479508</c:v>
                </c:pt>
                <c:pt idx="16">
                  <c:v>1.8010328441008405</c:v>
                </c:pt>
                <c:pt idx="17">
                  <c:v>1.2271821192187808</c:v>
                </c:pt>
                <c:pt idx="18">
                  <c:v>2.903697946134149</c:v>
                </c:pt>
                <c:pt idx="19">
                  <c:v>2.9764784486592659</c:v>
                </c:pt>
                <c:pt idx="20">
                  <c:v>2.758376915379583</c:v>
                </c:pt>
                <c:pt idx="21">
                  <c:v>1.5859570742030151</c:v>
                </c:pt>
                <c:pt idx="22">
                  <c:v>3.6498565838951893</c:v>
                </c:pt>
                <c:pt idx="23">
                  <c:v>3.020877501357528</c:v>
                </c:pt>
                <c:pt idx="24">
                  <c:v>2.0002354938945732</c:v>
                </c:pt>
                <c:pt idx="25">
                  <c:v>2.4512513075525479</c:v>
                </c:pt>
                <c:pt idx="26">
                  <c:v>1.5983828003409462</c:v>
                </c:pt>
                <c:pt idx="27">
                  <c:v>4.6461791671881736</c:v>
                </c:pt>
                <c:pt idx="28">
                  <c:v>3.4611358083936103</c:v>
                </c:pt>
                <c:pt idx="29">
                  <c:v>6.1478346196217437</c:v>
                </c:pt>
                <c:pt idx="30">
                  <c:v>4.2663443830609982</c:v>
                </c:pt>
                <c:pt idx="31">
                  <c:v>5.0183486962865524</c:v>
                </c:pt>
                <c:pt idx="32">
                  <c:v>1.4601156830437889</c:v>
                </c:pt>
                <c:pt idx="33">
                  <c:v>2.0763038337164694</c:v>
                </c:pt>
                <c:pt idx="34">
                  <c:v>1.4458699247142854</c:v>
                </c:pt>
                <c:pt idx="35">
                  <c:v>2.459924035540904</c:v>
                </c:pt>
                <c:pt idx="36">
                  <c:v>4.6686283374356341</c:v>
                </c:pt>
                <c:pt idx="37">
                  <c:v>4.1644496619810525</c:v>
                </c:pt>
                <c:pt idx="38">
                  <c:v>6.9196751078578993</c:v>
                </c:pt>
                <c:pt idx="39">
                  <c:v>3.7625324018312432</c:v>
                </c:pt>
                <c:pt idx="40">
                  <c:v>5.2434985371240872</c:v>
                </c:pt>
                <c:pt idx="41">
                  <c:v>7.2438734708339938</c:v>
                </c:pt>
                <c:pt idx="42">
                  <c:v>8.1865643952870375</c:v>
                </c:pt>
                <c:pt idx="43">
                  <c:v>6.8071178803705967</c:v>
                </c:pt>
                <c:pt idx="44">
                  <c:v>6.4572962371736118</c:v>
                </c:pt>
                <c:pt idx="45">
                  <c:v>4.4235803677206178</c:v>
                </c:pt>
                <c:pt idx="46">
                  <c:v>7.1183865472590622</c:v>
                </c:pt>
                <c:pt idx="47">
                  <c:v>9.1295807001836398</c:v>
                </c:pt>
                <c:pt idx="48">
                  <c:v>9.631899650541591</c:v>
                </c:pt>
                <c:pt idx="49">
                  <c:v>10.909016796409549</c:v>
                </c:pt>
                <c:pt idx="50">
                  <c:v>8.440919487993968</c:v>
                </c:pt>
                <c:pt idx="51">
                  <c:v>8.2918933229571596</c:v>
                </c:pt>
                <c:pt idx="52">
                  <c:v>6.5313825128338339</c:v>
                </c:pt>
                <c:pt idx="53">
                  <c:v>7.0565520914141411</c:v>
                </c:pt>
                <c:pt idx="54">
                  <c:v>6.4255996210180584</c:v>
                </c:pt>
                <c:pt idx="55">
                  <c:v>6.3102498296502167</c:v>
                </c:pt>
                <c:pt idx="56">
                  <c:v>5.801696392229136</c:v>
                </c:pt>
                <c:pt idx="57">
                  <c:v>5.6083665023062057</c:v>
                </c:pt>
                <c:pt idx="58">
                  <c:v>5.6278846738274648</c:v>
                </c:pt>
                <c:pt idx="59">
                  <c:v>7.045886898160405</c:v>
                </c:pt>
                <c:pt idx="60">
                  <c:v>5.4601921014058208</c:v>
                </c:pt>
                <c:pt idx="61">
                  <c:v>6.2398408381475949</c:v>
                </c:pt>
                <c:pt idx="62">
                  <c:v>5.467859843257691</c:v>
                </c:pt>
                <c:pt idx="63">
                  <c:v>6.7883549977791837</c:v>
                </c:pt>
                <c:pt idx="64">
                  <c:v>7.2188354623470596</c:v>
                </c:pt>
                <c:pt idx="65">
                  <c:v>8.3833039477206963</c:v>
                </c:pt>
                <c:pt idx="66">
                  <c:v>6.7319222448898737</c:v>
                </c:pt>
                <c:pt idx="67">
                  <c:v>7.162870745050907</c:v>
                </c:pt>
                <c:pt idx="68">
                  <c:v>5.1338524251309723</c:v>
                </c:pt>
                <c:pt idx="69">
                  <c:v>5.6605417684170209</c:v>
                </c:pt>
                <c:pt idx="70">
                  <c:v>5.5741619425623679</c:v>
                </c:pt>
                <c:pt idx="71">
                  <c:v>4.773070238125011</c:v>
                </c:pt>
                <c:pt idx="72">
                  <c:v>4.4600057156817439</c:v>
                </c:pt>
                <c:pt idx="73">
                  <c:v>7.4856887105422452</c:v>
                </c:pt>
                <c:pt idx="74">
                  <c:v>6.0547829733776419</c:v>
                </c:pt>
                <c:pt idx="75">
                  <c:v>7.9466172393919141</c:v>
                </c:pt>
                <c:pt idx="76">
                  <c:v>8.8266299168267341</c:v>
                </c:pt>
                <c:pt idx="77">
                  <c:v>10.508563747734669</c:v>
                </c:pt>
                <c:pt idx="78">
                  <c:v>8.4758429824529156</c:v>
                </c:pt>
                <c:pt idx="79">
                  <c:v>7.1388953451267492</c:v>
                </c:pt>
                <c:pt idx="80">
                  <c:v>8.8975579927061315</c:v>
                </c:pt>
                <c:pt idx="81">
                  <c:v>8.235624878864293</c:v>
                </c:pt>
                <c:pt idx="82">
                  <c:v>9.2824479710007832</c:v>
                </c:pt>
                <c:pt idx="83">
                  <c:v>7.2415644054463346</c:v>
                </c:pt>
                <c:pt idx="84">
                  <c:v>8.9056730291822124</c:v>
                </c:pt>
                <c:pt idx="85">
                  <c:v>11.339894867161373</c:v>
                </c:pt>
                <c:pt idx="86">
                  <c:v>11.788311121613143</c:v>
                </c:pt>
                <c:pt idx="87">
                  <c:v>7.2518506828949771</c:v>
                </c:pt>
                <c:pt idx="88">
                  <c:v>4.7516244147258941</c:v>
                </c:pt>
                <c:pt idx="89">
                  <c:v>6.5450053878937968</c:v>
                </c:pt>
                <c:pt idx="90">
                  <c:v>6.7900608052713531</c:v>
                </c:pt>
                <c:pt idx="91">
                  <c:v>10.646632674194006</c:v>
                </c:pt>
                <c:pt idx="92">
                  <c:v>7.9990418815701583</c:v>
                </c:pt>
                <c:pt idx="93">
                  <c:v>7.4501178266118835</c:v>
                </c:pt>
                <c:pt idx="94">
                  <c:v>8.1507937506423893</c:v>
                </c:pt>
                <c:pt idx="95">
                  <c:v>8.4708649130340898</c:v>
                </c:pt>
                <c:pt idx="96">
                  <c:v>7.7584052939294565</c:v>
                </c:pt>
                <c:pt idx="97">
                  <c:v>6.745946772642025</c:v>
                </c:pt>
                <c:pt idx="98">
                  <c:v>6.90875598823982</c:v>
                </c:pt>
                <c:pt idx="99">
                  <c:v>6.7883914522416848</c:v>
                </c:pt>
                <c:pt idx="100">
                  <c:v>7.3850236945236984</c:v>
                </c:pt>
                <c:pt idx="101">
                  <c:v>7.5155378237937107</c:v>
                </c:pt>
                <c:pt idx="102">
                  <c:v>6.1248604210105517</c:v>
                </c:pt>
                <c:pt idx="103">
                  <c:v>8.7453874560086309</c:v>
                </c:pt>
                <c:pt idx="104">
                  <c:v>6.8429752197934501</c:v>
                </c:pt>
                <c:pt idx="105">
                  <c:v>6.399821938302499</c:v>
                </c:pt>
                <c:pt idx="106">
                  <c:v>6.3481707482608725</c:v>
                </c:pt>
                <c:pt idx="107">
                  <c:v>7.3645162043408856</c:v>
                </c:pt>
                <c:pt idx="108">
                  <c:v>7.2936727797467675</c:v>
                </c:pt>
                <c:pt idx="109">
                  <c:v>9.9901420606623166</c:v>
                </c:pt>
                <c:pt idx="110">
                  <c:v>7.7364305879915323</c:v>
                </c:pt>
                <c:pt idx="111">
                  <c:v>8.1625311697374325</c:v>
                </c:pt>
                <c:pt idx="112">
                  <c:v>8.3846250622815131</c:v>
                </c:pt>
                <c:pt idx="113">
                  <c:v>8.1808892512396429</c:v>
                </c:pt>
                <c:pt idx="114">
                  <c:v>7.0588771323433237</c:v>
                </c:pt>
                <c:pt idx="115">
                  <c:v>6.4489605738957421</c:v>
                </c:pt>
                <c:pt idx="116">
                  <c:v>7.6105614513985103</c:v>
                </c:pt>
                <c:pt idx="117">
                  <c:v>7.2360101878314662</c:v>
                </c:pt>
                <c:pt idx="118">
                  <c:v>7.8836034937450519</c:v>
                </c:pt>
                <c:pt idx="119">
                  <c:v>10.336531827755319</c:v>
                </c:pt>
                <c:pt idx="120">
                  <c:v>8.3977786849991443</c:v>
                </c:pt>
                <c:pt idx="121">
                  <c:v>7.5922688376138963</c:v>
                </c:pt>
                <c:pt idx="122">
                  <c:v>7.2599804517445712</c:v>
                </c:pt>
                <c:pt idx="123">
                  <c:v>8.7256915851610302</c:v>
                </c:pt>
                <c:pt idx="124">
                  <c:v>8.7815622133453068</c:v>
                </c:pt>
                <c:pt idx="125">
                  <c:v>6.7181219295123258</c:v>
                </c:pt>
                <c:pt idx="126">
                  <c:v>8.5015617830293415</c:v>
                </c:pt>
                <c:pt idx="127">
                  <c:v>4.9354126856904612</c:v>
                </c:pt>
                <c:pt idx="128">
                  <c:v>6.0010830359269072</c:v>
                </c:pt>
                <c:pt idx="129">
                  <c:v>6.3748132689423258</c:v>
                </c:pt>
                <c:pt idx="130">
                  <c:v>8.6170222363724349</c:v>
                </c:pt>
                <c:pt idx="131">
                  <c:v>8.3713580476717571</c:v>
                </c:pt>
                <c:pt idx="132">
                  <c:v>3.3700648715561945</c:v>
                </c:pt>
                <c:pt idx="133">
                  <c:v>7.085131515723857</c:v>
                </c:pt>
                <c:pt idx="134">
                  <c:v>8.3876690483687941</c:v>
                </c:pt>
                <c:pt idx="135">
                  <c:v>8.2258274151693538</c:v>
                </c:pt>
                <c:pt idx="136">
                  <c:v>5.2893760087539388</c:v>
                </c:pt>
                <c:pt idx="137">
                  <c:v>3.2733069112218076</c:v>
                </c:pt>
                <c:pt idx="138">
                  <c:v>3.6083049204823121</c:v>
                </c:pt>
                <c:pt idx="139">
                  <c:v>1.6763563263914845</c:v>
                </c:pt>
                <c:pt idx="140">
                  <c:v>3.1651626711380381</c:v>
                </c:pt>
                <c:pt idx="141">
                  <c:v>3.0477357499402848</c:v>
                </c:pt>
                <c:pt idx="142">
                  <c:v>2.974102556606125</c:v>
                </c:pt>
                <c:pt idx="143">
                  <c:v>0.82685542318367222</c:v>
                </c:pt>
                <c:pt idx="144">
                  <c:v>2.2241264922479447</c:v>
                </c:pt>
                <c:pt idx="145">
                  <c:v>1.6519346762096976</c:v>
                </c:pt>
                <c:pt idx="146">
                  <c:v>2.8459093636761974</c:v>
                </c:pt>
                <c:pt idx="147">
                  <c:v>0.91163351046519103</c:v>
                </c:pt>
                <c:pt idx="148">
                  <c:v>3.6650014625043066</c:v>
                </c:pt>
                <c:pt idx="149">
                  <c:v>4.6446014880141799</c:v>
                </c:pt>
                <c:pt idx="150">
                  <c:v>3.7901938011756569</c:v>
                </c:pt>
                <c:pt idx="151">
                  <c:v>6.8024697193065888</c:v>
                </c:pt>
                <c:pt idx="152">
                  <c:v>6.4169491706896551</c:v>
                </c:pt>
                <c:pt idx="153">
                  <c:v>7.3983833909637919</c:v>
                </c:pt>
                <c:pt idx="154">
                  <c:v>11.219041062626605</c:v>
                </c:pt>
                <c:pt idx="155">
                  <c:v>8.3967786572753944</c:v>
                </c:pt>
                <c:pt idx="156">
                  <c:v>7.051368237116753</c:v>
                </c:pt>
                <c:pt idx="157">
                  <c:v>8.7260264304123254</c:v>
                </c:pt>
                <c:pt idx="158">
                  <c:v>11.493446479118164</c:v>
                </c:pt>
                <c:pt idx="159">
                  <c:v>11.347016951842095</c:v>
                </c:pt>
                <c:pt idx="160">
                  <c:v>12.48713235228308</c:v>
                </c:pt>
                <c:pt idx="161">
                  <c:v>10.754027603049499</c:v>
                </c:pt>
                <c:pt idx="162">
                  <c:v>10.031767162417411</c:v>
                </c:pt>
                <c:pt idx="163">
                  <c:v>11.598519499919892</c:v>
                </c:pt>
                <c:pt idx="164">
                  <c:v>12.365527496730483</c:v>
                </c:pt>
                <c:pt idx="165">
                  <c:v>12.01235100428139</c:v>
                </c:pt>
                <c:pt idx="166">
                  <c:v>9.3566964743210974</c:v>
                </c:pt>
                <c:pt idx="167">
                  <c:v>11.111549822562282</c:v>
                </c:pt>
                <c:pt idx="168">
                  <c:v>11.648599539350137</c:v>
                </c:pt>
                <c:pt idx="169">
                  <c:v>11.266991206808084</c:v>
                </c:pt>
                <c:pt idx="170">
                  <c:v>13.022451212585196</c:v>
                </c:pt>
                <c:pt idx="171">
                  <c:v>10.783534110608471</c:v>
                </c:pt>
                <c:pt idx="172">
                  <c:v>13.939342909343935</c:v>
                </c:pt>
                <c:pt idx="173">
                  <c:v>13.600995043959607</c:v>
                </c:pt>
                <c:pt idx="174">
                  <c:v>13.779949988591904</c:v>
                </c:pt>
                <c:pt idx="175">
                  <c:v>13.622373540280584</c:v>
                </c:pt>
                <c:pt idx="176">
                  <c:v>9.5040663602011985</c:v>
                </c:pt>
                <c:pt idx="177">
                  <c:v>9.6414616718706689</c:v>
                </c:pt>
                <c:pt idx="178">
                  <c:v>10.012920551247678</c:v>
                </c:pt>
                <c:pt idx="179">
                  <c:v>13.16277200981756</c:v>
                </c:pt>
                <c:pt idx="180">
                  <c:v>10.054039355907836</c:v>
                </c:pt>
                <c:pt idx="181">
                  <c:v>10.275717480794787</c:v>
                </c:pt>
                <c:pt idx="182">
                  <c:v>12.123111115810334</c:v>
                </c:pt>
                <c:pt idx="183">
                  <c:v>13.001237879094257</c:v>
                </c:pt>
                <c:pt idx="184">
                  <c:v>12.832572380858467</c:v>
                </c:pt>
                <c:pt idx="185">
                  <c:v>9.608083267820545</c:v>
                </c:pt>
                <c:pt idx="186">
                  <c:v>8.9111115180245477</c:v>
                </c:pt>
                <c:pt idx="187">
                  <c:v>9.3230540164043934</c:v>
                </c:pt>
                <c:pt idx="188">
                  <c:v>8.7373591046196335</c:v>
                </c:pt>
                <c:pt idx="189">
                  <c:v>8.0324320572593546</c:v>
                </c:pt>
                <c:pt idx="190">
                  <c:v>11.069627900570719</c:v>
                </c:pt>
                <c:pt idx="191">
                  <c:v>11.363579764364207</c:v>
                </c:pt>
                <c:pt idx="192">
                  <c:v>10.555376646956523</c:v>
                </c:pt>
                <c:pt idx="193">
                  <c:v>9.8200136190144196</c:v>
                </c:pt>
                <c:pt idx="194">
                  <c:v>9.320640964376361</c:v>
                </c:pt>
                <c:pt idx="195">
                  <c:v>9.7762453593502503</c:v>
                </c:pt>
                <c:pt idx="196">
                  <c:v>12.05118068768785</c:v>
                </c:pt>
                <c:pt idx="197">
                  <c:v>11.042085820513304</c:v>
                </c:pt>
                <c:pt idx="198">
                  <c:v>10.093094611855831</c:v>
                </c:pt>
                <c:pt idx="199">
                  <c:v>8.9558386752837116</c:v>
                </c:pt>
                <c:pt idx="200">
                  <c:v>8.9941066758392427</c:v>
                </c:pt>
                <c:pt idx="201">
                  <c:v>9.2611061689728853</c:v>
                </c:pt>
                <c:pt idx="202">
                  <c:v>8.5086933140633754</c:v>
                </c:pt>
                <c:pt idx="203">
                  <c:v>12.072011040899262</c:v>
                </c:pt>
                <c:pt idx="204">
                  <c:v>12.244121916673461</c:v>
                </c:pt>
                <c:pt idx="205">
                  <c:v>9.032036806632922</c:v>
                </c:pt>
                <c:pt idx="206">
                  <c:v>8.5540133231467461</c:v>
                </c:pt>
                <c:pt idx="207">
                  <c:v>8.2904198734166652</c:v>
                </c:pt>
                <c:pt idx="208">
                  <c:v>10.152381953060337</c:v>
                </c:pt>
                <c:pt idx="209">
                  <c:v>9.4627316961165668</c:v>
                </c:pt>
                <c:pt idx="210">
                  <c:v>9.8993374621739108</c:v>
                </c:pt>
                <c:pt idx="211">
                  <c:v>10.028426782186827</c:v>
                </c:pt>
                <c:pt idx="212">
                  <c:v>10.690347115214575</c:v>
                </c:pt>
                <c:pt idx="213">
                  <c:v>10.12344591419437</c:v>
                </c:pt>
                <c:pt idx="214">
                  <c:v>8.4016348216747172</c:v>
                </c:pt>
                <c:pt idx="215">
                  <c:v>9.238354628622103</c:v>
                </c:pt>
                <c:pt idx="216">
                  <c:v>8.3362517779316843</c:v>
                </c:pt>
                <c:pt idx="217">
                  <c:v>9.2199522936239067</c:v>
                </c:pt>
                <c:pt idx="218">
                  <c:v>8.3803232532721808</c:v>
                </c:pt>
                <c:pt idx="219">
                  <c:v>8.9948114257735412</c:v>
                </c:pt>
                <c:pt idx="220">
                  <c:v>9.5682380172672161</c:v>
                </c:pt>
                <c:pt idx="221">
                  <c:v>8.4337087702888773</c:v>
                </c:pt>
                <c:pt idx="222">
                  <c:v>9.966771102914926</c:v>
                </c:pt>
                <c:pt idx="223">
                  <c:v>9.2125267965733109</c:v>
                </c:pt>
                <c:pt idx="224">
                  <c:v>9.4385676465022446</c:v>
                </c:pt>
                <c:pt idx="225">
                  <c:v>9.0168140666652654</c:v>
                </c:pt>
                <c:pt idx="226">
                  <c:v>9.6971533636566765</c:v>
                </c:pt>
                <c:pt idx="227">
                  <c:v>9.2790054756933813</c:v>
                </c:pt>
                <c:pt idx="228">
                  <c:v>9.9724261991655467</c:v>
                </c:pt>
                <c:pt idx="229">
                  <c:v>11.649607759335877</c:v>
                </c:pt>
                <c:pt idx="230">
                  <c:v>9.9565142258733417</c:v>
                </c:pt>
                <c:pt idx="231">
                  <c:v>11.43604089720198</c:v>
                </c:pt>
                <c:pt idx="232">
                  <c:v>12.03713181668644</c:v>
                </c:pt>
                <c:pt idx="233">
                  <c:v>8.6619689587969884</c:v>
                </c:pt>
                <c:pt idx="234">
                  <c:v>7.9510611262527009</c:v>
                </c:pt>
                <c:pt idx="235">
                  <c:v>8.3327905255884911</c:v>
                </c:pt>
                <c:pt idx="236">
                  <c:v>8.4218559981797636</c:v>
                </c:pt>
                <c:pt idx="237">
                  <c:v>8.9492521265108742</c:v>
                </c:pt>
                <c:pt idx="238">
                  <c:v>8.9050456908574489</c:v>
                </c:pt>
                <c:pt idx="239">
                  <c:v>9.1209073189732131</c:v>
                </c:pt>
                <c:pt idx="240">
                  <c:v>9.3959478046763341</c:v>
                </c:pt>
                <c:pt idx="241">
                  <c:v>8.9124077604432319</c:v>
                </c:pt>
                <c:pt idx="242">
                  <c:v>8.4047975072474905</c:v>
                </c:pt>
                <c:pt idx="243">
                  <c:v>8.9297112866645527</c:v>
                </c:pt>
                <c:pt idx="244">
                  <c:v>7.5317231565174305</c:v>
                </c:pt>
                <c:pt idx="245">
                  <c:v>7.4868250190515893</c:v>
                </c:pt>
                <c:pt idx="246">
                  <c:v>7.3434715717197276</c:v>
                </c:pt>
                <c:pt idx="247">
                  <c:v>8.2824784530562692</c:v>
                </c:pt>
                <c:pt idx="248">
                  <c:v>6.7377425687819068</c:v>
                </c:pt>
                <c:pt idx="249">
                  <c:v>7.1825565356607441</c:v>
                </c:pt>
                <c:pt idx="250">
                  <c:v>7.476096564794851</c:v>
                </c:pt>
                <c:pt idx="251">
                  <c:v>7.8888044949620078</c:v>
                </c:pt>
                <c:pt idx="252">
                  <c:v>7.37011701656977</c:v>
                </c:pt>
                <c:pt idx="253">
                  <c:v>6.9770990617780368</c:v>
                </c:pt>
                <c:pt idx="254">
                  <c:v>8.1043202024865639</c:v>
                </c:pt>
                <c:pt idx="255">
                  <c:v>8.5447967565629241</c:v>
                </c:pt>
                <c:pt idx="256">
                  <c:v>8.945655513280677</c:v>
                </c:pt>
                <c:pt idx="257">
                  <c:v>7.7484843606563425</c:v>
                </c:pt>
                <c:pt idx="258">
                  <c:v>9.2933801113000989</c:v>
                </c:pt>
                <c:pt idx="259">
                  <c:v>8.8871579503980058</c:v>
                </c:pt>
                <c:pt idx="260">
                  <c:v>6.3642334794446587</c:v>
                </c:pt>
                <c:pt idx="261">
                  <c:v>6.4531016504401713</c:v>
                </c:pt>
                <c:pt idx="262">
                  <c:v>6.6669886852713738</c:v>
                </c:pt>
                <c:pt idx="263">
                  <c:v>6.5949359467123525</c:v>
                </c:pt>
                <c:pt idx="264">
                  <c:v>6.3436331095584828</c:v>
                </c:pt>
                <c:pt idx="265">
                  <c:v>6.7080589461305511</c:v>
                </c:pt>
                <c:pt idx="266">
                  <c:v>6.1234601595683094</c:v>
                </c:pt>
                <c:pt idx="267">
                  <c:v>5.7094415763997581</c:v>
                </c:pt>
                <c:pt idx="268">
                  <c:v>10.423387030286509</c:v>
                </c:pt>
                <c:pt idx="269">
                  <c:v>7.1223406486415408</c:v>
                </c:pt>
                <c:pt idx="270">
                  <c:v>4.8651014249084152</c:v>
                </c:pt>
                <c:pt idx="271">
                  <c:v>4.8274285659885257</c:v>
                </c:pt>
                <c:pt idx="272">
                  <c:v>5.0245317270973766</c:v>
                </c:pt>
                <c:pt idx="273">
                  <c:v>5.9726447093266142</c:v>
                </c:pt>
                <c:pt idx="274">
                  <c:v>6.0870759767885279</c:v>
                </c:pt>
                <c:pt idx="275">
                  <c:v>6.4285867910467758</c:v>
                </c:pt>
                <c:pt idx="276">
                  <c:v>6.1197044867374597</c:v>
                </c:pt>
                <c:pt idx="277">
                  <c:v>7.5705891679299597</c:v>
                </c:pt>
                <c:pt idx="278">
                  <c:v>5.3078323083634062</c:v>
                </c:pt>
                <c:pt idx="279">
                  <c:v>6.1623245595021796</c:v>
                </c:pt>
                <c:pt idx="280">
                  <c:v>4.7045243495640863</c:v>
                </c:pt>
                <c:pt idx="281">
                  <c:v>5.2589768125031222</c:v>
                </c:pt>
                <c:pt idx="282">
                  <c:v>5.2270991560420814</c:v>
                </c:pt>
                <c:pt idx="283">
                  <c:v>4.2542106239625301</c:v>
                </c:pt>
                <c:pt idx="284">
                  <c:v>3.1954258497978363</c:v>
                </c:pt>
                <c:pt idx="285">
                  <c:v>3.6257551295763868</c:v>
                </c:pt>
                <c:pt idx="286">
                  <c:v>3.5386659265055451</c:v>
                </c:pt>
                <c:pt idx="287">
                  <c:v>4.5589304409675728</c:v>
                </c:pt>
                <c:pt idx="288">
                  <c:v>3.315978127296443</c:v>
                </c:pt>
                <c:pt idx="289">
                  <c:v>3.1688036714864118</c:v>
                </c:pt>
                <c:pt idx="290">
                  <c:v>4.0744647255735176</c:v>
                </c:pt>
                <c:pt idx="291">
                  <c:v>3.6713919611293195</c:v>
                </c:pt>
                <c:pt idx="292">
                  <c:v>3.7594512644340439</c:v>
                </c:pt>
                <c:pt idx="293">
                  <c:v>2.4797895038201161</c:v>
                </c:pt>
                <c:pt idx="294">
                  <c:v>3.6866445901826914</c:v>
                </c:pt>
                <c:pt idx="295">
                  <c:v>3.8194125991912782</c:v>
                </c:pt>
                <c:pt idx="296">
                  <c:v>4.7875179054043944</c:v>
                </c:pt>
                <c:pt idx="297">
                  <c:v>4.0355167155358567</c:v>
                </c:pt>
                <c:pt idx="298">
                  <c:v>3.9414649846843046</c:v>
                </c:pt>
                <c:pt idx="299">
                  <c:v>1.7402815831601617</c:v>
                </c:pt>
                <c:pt idx="300">
                  <c:v>2.83373672939274</c:v>
                </c:pt>
                <c:pt idx="301">
                  <c:v>1.6848317239871142</c:v>
                </c:pt>
                <c:pt idx="302">
                  <c:v>2.3843355814217686</c:v>
                </c:pt>
                <c:pt idx="303">
                  <c:v>3.8366162665459544</c:v>
                </c:pt>
                <c:pt idx="304">
                  <c:v>5.6221649278713697</c:v>
                </c:pt>
                <c:pt idx="305">
                  <c:v>3.6990069265334804</c:v>
                </c:pt>
                <c:pt idx="306">
                  <c:v>3.1481361398826015</c:v>
                </c:pt>
                <c:pt idx="307">
                  <c:v>3.2467711436436222</c:v>
                </c:pt>
                <c:pt idx="308">
                  <c:v>3.869276396016069</c:v>
                </c:pt>
                <c:pt idx="309">
                  <c:v>0.75546334298147588</c:v>
                </c:pt>
                <c:pt idx="310">
                  <c:v>1.7989036172559323</c:v>
                </c:pt>
                <c:pt idx="311">
                  <c:v>2.8830626498792098</c:v>
                </c:pt>
                <c:pt idx="312">
                  <c:v>2.4306655467822846</c:v>
                </c:pt>
                <c:pt idx="313">
                  <c:v>2.8107614964203704</c:v>
                </c:pt>
                <c:pt idx="314">
                  <c:v>2.6423003270687255</c:v>
                </c:pt>
                <c:pt idx="315">
                  <c:v>3.2536749663967366</c:v>
                </c:pt>
                <c:pt idx="316">
                  <c:v>2.781309959424525</c:v>
                </c:pt>
                <c:pt idx="317">
                  <c:v>2.4371871510694167</c:v>
                </c:pt>
                <c:pt idx="318">
                  <c:v>1.0776002619260066</c:v>
                </c:pt>
                <c:pt idx="319">
                  <c:v>1.8214402403216563</c:v>
                </c:pt>
                <c:pt idx="320">
                  <c:v>0.62241022975842641</c:v>
                </c:pt>
                <c:pt idx="321">
                  <c:v>2.5287143080413683</c:v>
                </c:pt>
                <c:pt idx="322">
                  <c:v>3.1139949326380121</c:v>
                </c:pt>
                <c:pt idx="323">
                  <c:v>1.9756310777002244</c:v>
                </c:pt>
                <c:pt idx="324">
                  <c:v>0.42401840515973666</c:v>
                </c:pt>
                <c:pt idx="325">
                  <c:v>1.7677702605062466</c:v>
                </c:pt>
                <c:pt idx="326">
                  <c:v>2.2130454628179179</c:v>
                </c:pt>
                <c:pt idx="327">
                  <c:v>1.8268755969860766</c:v>
                </c:pt>
                <c:pt idx="328">
                  <c:v>0.47070373661371645</c:v>
                </c:pt>
                <c:pt idx="329">
                  <c:v>0.74349733681799568</c:v>
                </c:pt>
                <c:pt idx="330">
                  <c:v>2.0467089970675127</c:v>
                </c:pt>
                <c:pt idx="331">
                  <c:v>2.1499726689952574</c:v>
                </c:pt>
                <c:pt idx="332">
                  <c:v>1.9287788056769193</c:v>
                </c:pt>
                <c:pt idx="333">
                  <c:v>1.775036093776974</c:v>
                </c:pt>
                <c:pt idx="334">
                  <c:v>1.2553786875108579</c:v>
                </c:pt>
                <c:pt idx="335">
                  <c:v>1.2346616777451858</c:v>
                </c:pt>
                <c:pt idx="336">
                  <c:v>1.1506316909204859</c:v>
                </c:pt>
                <c:pt idx="337">
                  <c:v>1.3186801983640599</c:v>
                </c:pt>
                <c:pt idx="338">
                  <c:v>1.3154129273141775</c:v>
                </c:pt>
                <c:pt idx="339">
                  <c:v>0.97977712516847359</c:v>
                </c:pt>
                <c:pt idx="340">
                  <c:v>1.555216723526337</c:v>
                </c:pt>
                <c:pt idx="341">
                  <c:v>1.2443421542127953</c:v>
                </c:pt>
                <c:pt idx="342">
                  <c:v>1.5135764512624281</c:v>
                </c:pt>
                <c:pt idx="343">
                  <c:v>1.5141107627784642</c:v>
                </c:pt>
                <c:pt idx="344">
                  <c:v>1.6511263738843203</c:v>
                </c:pt>
                <c:pt idx="345">
                  <c:v>1.5077620071579414</c:v>
                </c:pt>
                <c:pt idx="346">
                  <c:v>1.1630175330314048</c:v>
                </c:pt>
                <c:pt idx="347">
                  <c:v>1.2010433989784717</c:v>
                </c:pt>
                <c:pt idx="348">
                  <c:v>1.3510350599688297</c:v>
                </c:pt>
                <c:pt idx="349">
                  <c:v>2.2634404995381376</c:v>
                </c:pt>
                <c:pt idx="350">
                  <c:v>1.816136321349179</c:v>
                </c:pt>
                <c:pt idx="351">
                  <c:v>1.2260621897827026</c:v>
                </c:pt>
                <c:pt idx="352">
                  <c:v>0.63117315814348007</c:v>
                </c:pt>
                <c:pt idx="353">
                  <c:v>0.41084598997577981</c:v>
                </c:pt>
                <c:pt idx="354">
                  <c:v>1.6157597680415252</c:v>
                </c:pt>
                <c:pt idx="355">
                  <c:v>0.90514949054825677</c:v>
                </c:pt>
                <c:pt idx="356">
                  <c:v>0.47905484335733323</c:v>
                </c:pt>
                <c:pt idx="357">
                  <c:v>0.51356842068577901</c:v>
                </c:pt>
                <c:pt idx="358">
                  <c:v>0.52355034306975734</c:v>
                </c:pt>
                <c:pt idx="359">
                  <c:v>1.5442559594614813</c:v>
                </c:pt>
                <c:pt idx="360">
                  <c:v>1.1725705566666664</c:v>
                </c:pt>
                <c:pt idx="361">
                  <c:v>1.0057318454624908</c:v>
                </c:pt>
                <c:pt idx="362">
                  <c:v>0.73023691459393569</c:v>
                </c:pt>
                <c:pt idx="363">
                  <c:v>1.1703534771999387</c:v>
                </c:pt>
                <c:pt idx="364">
                  <c:v>1.5479585521609784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25280"/>
        <c:axId val="201427200"/>
      </c:scatterChart>
      <c:valAx>
        <c:axId val="20142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1427200"/>
        <c:crosses val="autoZero"/>
        <c:crossBetween val="midCat"/>
      </c:valAx>
      <c:valAx>
        <c:axId val="20142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14252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'2015'!$R$5:$R$369</c:f>
              <c:numCache>
                <c:formatCode>0.0</c:formatCode>
                <c:ptCount val="365"/>
                <c:pt idx="0">
                  <c:v>1.8686531476163999</c:v>
                </c:pt>
                <c:pt idx="1">
                  <c:v>1.6641228820319998</c:v>
                </c:pt>
                <c:pt idx="2">
                  <c:v>1.0249988309162248</c:v>
                </c:pt>
                <c:pt idx="3">
                  <c:v>0.34537700729219989</c:v>
                </c:pt>
                <c:pt idx="4">
                  <c:v>1.7726423747551494</c:v>
                </c:pt>
                <c:pt idx="5">
                  <c:v>0.22315951106250004</c:v>
                </c:pt>
                <c:pt idx="6">
                  <c:v>1.58502974882535</c:v>
                </c:pt>
                <c:pt idx="7">
                  <c:v>1.3011558711332998</c:v>
                </c:pt>
                <c:pt idx="8">
                  <c:v>0.66901293711269982</c:v>
                </c:pt>
                <c:pt idx="9">
                  <c:v>1.2621819680565747</c:v>
                </c:pt>
                <c:pt idx="10">
                  <c:v>1.5623245731523501</c:v>
                </c:pt>
                <c:pt idx="11">
                  <c:v>0.60952161966592489</c:v>
                </c:pt>
                <c:pt idx="12">
                  <c:v>0.52332262104869998</c:v>
                </c:pt>
                <c:pt idx="13">
                  <c:v>0.95284101645667507</c:v>
                </c:pt>
                <c:pt idx="14">
                  <c:v>0.88255847859269998</c:v>
                </c:pt>
                <c:pt idx="15">
                  <c:v>0.68123630748149999</c:v>
                </c:pt>
                <c:pt idx="16">
                  <c:v>0.89701098839662508</c:v>
                </c:pt>
                <c:pt idx="17">
                  <c:v>2.0855543696671495</c:v>
                </c:pt>
                <c:pt idx="18">
                  <c:v>2.4949525562171999</c:v>
                </c:pt>
                <c:pt idx="19">
                  <c:v>3.2059170257341498</c:v>
                </c:pt>
                <c:pt idx="20">
                  <c:v>2.7482876533912495</c:v>
                </c:pt>
                <c:pt idx="21">
                  <c:v>0.40370826363277496</c:v>
                </c:pt>
                <c:pt idx="22">
                  <c:v>0.62856943503299989</c:v>
                </c:pt>
                <c:pt idx="23">
                  <c:v>3.535292605900799</c:v>
                </c:pt>
                <c:pt idx="24">
                  <c:v>3.4862623433002495</c:v>
                </c:pt>
                <c:pt idx="25">
                  <c:v>2.5086282130767001</c:v>
                </c:pt>
                <c:pt idx="26">
                  <c:v>2.8027388196580496</c:v>
                </c:pt>
                <c:pt idx="27">
                  <c:v>3.1312080099976494</c:v>
                </c:pt>
                <c:pt idx="28">
                  <c:v>0.65725958303459986</c:v>
                </c:pt>
                <c:pt idx="29">
                  <c:v>1.7001157178354998</c:v>
                </c:pt>
                <c:pt idx="30">
                  <c:v>2.2407838799946749</c:v>
                </c:pt>
                <c:pt idx="31">
                  <c:v>4.3181383808160003</c:v>
                </c:pt>
                <c:pt idx="32">
                  <c:v>3.7452980455799993</c:v>
                </c:pt>
                <c:pt idx="33">
                  <c:v>2.6456087392772996</c:v>
                </c:pt>
                <c:pt idx="34">
                  <c:v>4.6720142354461496</c:v>
                </c:pt>
                <c:pt idx="35">
                  <c:v>4.8356940935204999</c:v>
                </c:pt>
                <c:pt idx="36">
                  <c:v>4.8524472029165997</c:v>
                </c:pt>
                <c:pt idx="37">
                  <c:v>4.8209720733304495</c:v>
                </c:pt>
                <c:pt idx="38">
                  <c:v>4.6025741170624501</c:v>
                </c:pt>
                <c:pt idx="39">
                  <c:v>4.5477149403113248</c:v>
                </c:pt>
                <c:pt idx="40">
                  <c:v>3.4817819633504996</c:v>
                </c:pt>
                <c:pt idx="41">
                  <c:v>3.8953447299810007</c:v>
                </c:pt>
                <c:pt idx="42">
                  <c:v>3.7493357900208744</c:v>
                </c:pt>
                <c:pt idx="43">
                  <c:v>3.7169315556092997</c:v>
                </c:pt>
                <c:pt idx="44">
                  <c:v>1.8434746155797999</c:v>
                </c:pt>
                <c:pt idx="45">
                  <c:v>4.0989018113647502</c:v>
                </c:pt>
                <c:pt idx="46">
                  <c:v>4.3362627394112989</c:v>
                </c:pt>
                <c:pt idx="47">
                  <c:v>3.7521573611703745</c:v>
                </c:pt>
                <c:pt idx="48">
                  <c:v>3.5330048986049989</c:v>
                </c:pt>
                <c:pt idx="49">
                  <c:v>3.6078686218979992</c:v>
                </c:pt>
                <c:pt idx="50">
                  <c:v>3.4197073980614996</c:v>
                </c:pt>
                <c:pt idx="51">
                  <c:v>2.2492272290663249</c:v>
                </c:pt>
                <c:pt idx="52">
                  <c:v>4.1148359529815997</c:v>
                </c:pt>
                <c:pt idx="53">
                  <c:v>4.3419180373040254</c:v>
                </c:pt>
                <c:pt idx="54">
                  <c:v>4.6685342976950999</c:v>
                </c:pt>
                <c:pt idx="55">
                  <c:v>3.9185915048855247</c:v>
                </c:pt>
                <c:pt idx="56">
                  <c:v>4.4654634400603497</c:v>
                </c:pt>
                <c:pt idx="57">
                  <c:v>4.5875870067021749</c:v>
                </c:pt>
                <c:pt idx="58">
                  <c:v>5.6389297104635236</c:v>
                </c:pt>
                <c:pt idx="59">
                  <c:v>5.0454543340010245</c:v>
                </c:pt>
                <c:pt idx="60">
                  <c:v>4.8937624697987996</c:v>
                </c:pt>
                <c:pt idx="61">
                  <c:v>4.9000214955132</c:v>
                </c:pt>
                <c:pt idx="62">
                  <c:v>4.8331421555408998</c:v>
                </c:pt>
                <c:pt idx="63">
                  <c:v>4.5365033082485242</c:v>
                </c:pt>
                <c:pt idx="64">
                  <c:v>4.2376321291428756</c:v>
                </c:pt>
                <c:pt idx="65">
                  <c:v>4.8657795563411996</c:v>
                </c:pt>
                <c:pt idx="66">
                  <c:v>5.5438421488064993</c:v>
                </c:pt>
                <c:pt idx="67">
                  <c:v>5.7934112220337477</c:v>
                </c:pt>
                <c:pt idx="68">
                  <c:v>5.8384775332421999</c:v>
                </c:pt>
                <c:pt idx="69">
                  <c:v>5.3500245220232996</c:v>
                </c:pt>
                <c:pt idx="70">
                  <c:v>4.8457427176664991</c:v>
                </c:pt>
                <c:pt idx="71">
                  <c:v>4.6141324905058498</c:v>
                </c:pt>
                <c:pt idx="72">
                  <c:v>4.8125483696627995</c:v>
                </c:pt>
                <c:pt idx="73">
                  <c:v>4.7756282707904996</c:v>
                </c:pt>
                <c:pt idx="74">
                  <c:v>4.4625438874583994</c:v>
                </c:pt>
                <c:pt idx="75">
                  <c:v>4.6413578280716994</c:v>
                </c:pt>
                <c:pt idx="76">
                  <c:v>4.7908764194564242</c:v>
                </c:pt>
                <c:pt idx="77">
                  <c:v>4.4079343301218499</c:v>
                </c:pt>
                <c:pt idx="78">
                  <c:v>4.3143700239774745</c:v>
                </c:pt>
                <c:pt idx="79">
                  <c:v>3.8702025419417989</c:v>
                </c:pt>
                <c:pt idx="80">
                  <c:v>3.9173824530530994</c:v>
                </c:pt>
                <c:pt idx="81">
                  <c:v>4.3363613347826249</c:v>
                </c:pt>
                <c:pt idx="82">
                  <c:v>4.531084737474</c:v>
                </c:pt>
                <c:pt idx="83">
                  <c:v>4.4584065653759994</c:v>
                </c:pt>
                <c:pt idx="84">
                  <c:v>4.7516824878548993</c:v>
                </c:pt>
                <c:pt idx="85">
                  <c:v>5.0673158623559988</c:v>
                </c:pt>
                <c:pt idx="86">
                  <c:v>5.029773495311999</c:v>
                </c:pt>
                <c:pt idx="87">
                  <c:v>4.5964167563137499</c:v>
                </c:pt>
                <c:pt idx="88">
                  <c:v>4.5222271159454985</c:v>
                </c:pt>
                <c:pt idx="89">
                  <c:v>4.4970434269903494</c:v>
                </c:pt>
                <c:pt idx="90">
                  <c:v>4.3940445383587496</c:v>
                </c:pt>
                <c:pt idx="91">
                  <c:v>4.1768535465989993</c:v>
                </c:pt>
                <c:pt idx="92">
                  <c:v>5.0711227732998747</c:v>
                </c:pt>
                <c:pt idx="93">
                  <c:v>4.6582719069968244</c:v>
                </c:pt>
                <c:pt idx="94">
                  <c:v>4.6225665080105989</c:v>
                </c:pt>
                <c:pt idx="95">
                  <c:v>3.7771400530858488</c:v>
                </c:pt>
                <c:pt idx="96">
                  <c:v>5.1986394944747989</c:v>
                </c:pt>
                <c:pt idx="97">
                  <c:v>4.7856773860715993</c:v>
                </c:pt>
                <c:pt idx="98">
                  <c:v>5.0593737166538997</c:v>
                </c:pt>
                <c:pt idx="99">
                  <c:v>4.1955382903434</c:v>
                </c:pt>
                <c:pt idx="100">
                  <c:v>2.0782079708413499</c:v>
                </c:pt>
                <c:pt idx="101">
                  <c:v>3.0717185343074997</c:v>
                </c:pt>
                <c:pt idx="102">
                  <c:v>3.6327130592828243</c:v>
                </c:pt>
                <c:pt idx="103">
                  <c:v>3.7656850635810009</c:v>
                </c:pt>
                <c:pt idx="104">
                  <c:v>4.0868777190627741</c:v>
                </c:pt>
                <c:pt idx="105">
                  <c:v>4.1495601868217991</c:v>
                </c:pt>
                <c:pt idx="106">
                  <c:v>4.214810677234949</c:v>
                </c:pt>
                <c:pt idx="107">
                  <c:v>3.1957986604039497</c:v>
                </c:pt>
                <c:pt idx="108">
                  <c:v>4.2768233595013498</c:v>
                </c:pt>
                <c:pt idx="109">
                  <c:v>4.1791579524882003</c:v>
                </c:pt>
                <c:pt idx="110">
                  <c:v>3.6764423779652984</c:v>
                </c:pt>
                <c:pt idx="111">
                  <c:v>3.4051289121044248</c:v>
                </c:pt>
                <c:pt idx="112">
                  <c:v>2.4793359334424996</c:v>
                </c:pt>
                <c:pt idx="113">
                  <c:v>2.5918384090428748</c:v>
                </c:pt>
                <c:pt idx="114">
                  <c:v>3.6247305177187497</c:v>
                </c:pt>
                <c:pt idx="115">
                  <c:v>3.737953979645924</c:v>
                </c:pt>
                <c:pt idx="116">
                  <c:v>3.2549838778996496</c:v>
                </c:pt>
                <c:pt idx="117">
                  <c:v>2.06510645091375</c:v>
                </c:pt>
                <c:pt idx="118">
                  <c:v>3.8131493419151998</c:v>
                </c:pt>
                <c:pt idx="119">
                  <c:v>3.5560425727406999</c:v>
                </c:pt>
                <c:pt idx="120">
                  <c:v>2.2254406966868996</c:v>
                </c:pt>
                <c:pt idx="121">
                  <c:v>3.0642845906501242</c:v>
                </c:pt>
                <c:pt idx="122">
                  <c:v>2.9293398194390248</c:v>
                </c:pt>
                <c:pt idx="123">
                  <c:v>1.3310429153735994</c:v>
                </c:pt>
                <c:pt idx="124">
                  <c:v>2.9008230421277257</c:v>
                </c:pt>
                <c:pt idx="125">
                  <c:v>1.8291604830903005</c:v>
                </c:pt>
                <c:pt idx="126">
                  <c:v>2.2145340595211995</c:v>
                </c:pt>
                <c:pt idx="127">
                  <c:v>2.8200815367417005</c:v>
                </c:pt>
                <c:pt idx="128">
                  <c:v>2.6137755722032496</c:v>
                </c:pt>
                <c:pt idx="129">
                  <c:v>2.5861491000444743</c:v>
                </c:pt>
                <c:pt idx="130">
                  <c:v>2.4574798075736246</c:v>
                </c:pt>
                <c:pt idx="131">
                  <c:v>2.0359101881915995</c:v>
                </c:pt>
                <c:pt idx="132">
                  <c:v>1.2617123201171996</c:v>
                </c:pt>
                <c:pt idx="133">
                  <c:v>2.0750394127437</c:v>
                </c:pt>
                <c:pt idx="134">
                  <c:v>0.54342514904302497</c:v>
                </c:pt>
                <c:pt idx="135">
                  <c:v>2.3543335784120245</c:v>
                </c:pt>
                <c:pt idx="136">
                  <c:v>2.3796662040862495</c:v>
                </c:pt>
                <c:pt idx="137">
                  <c:v>2.9939369773854003</c:v>
                </c:pt>
                <c:pt idx="138">
                  <c:v>2.8624139444159993</c:v>
                </c:pt>
                <c:pt idx="139">
                  <c:v>1.8854427237936746</c:v>
                </c:pt>
                <c:pt idx="140">
                  <c:v>0.61105162828619974</c:v>
                </c:pt>
                <c:pt idx="141">
                  <c:v>2.7805463890294502</c:v>
                </c:pt>
                <c:pt idx="142">
                  <c:v>0.35973313183274996</c:v>
                </c:pt>
                <c:pt idx="143">
                  <c:v>3.1063585384780499</c:v>
                </c:pt>
                <c:pt idx="144">
                  <c:v>2.9526229383409488</c:v>
                </c:pt>
                <c:pt idx="145">
                  <c:v>1.6353649573865994</c:v>
                </c:pt>
                <c:pt idx="146">
                  <c:v>2.8962249125377491</c:v>
                </c:pt>
                <c:pt idx="147">
                  <c:v>3.6760578191819993</c:v>
                </c:pt>
                <c:pt idx="148">
                  <c:v>1.4184891515772751</c:v>
                </c:pt>
                <c:pt idx="149">
                  <c:v>0.96999697941854979</c:v>
                </c:pt>
                <c:pt idx="150">
                  <c:v>1.5991883142719248</c:v>
                </c:pt>
                <c:pt idx="151">
                  <c:v>1.8987052132502995</c:v>
                </c:pt>
                <c:pt idx="152">
                  <c:v>1.3395095933624999</c:v>
                </c:pt>
                <c:pt idx="153">
                  <c:v>1.6011163878907499</c:v>
                </c:pt>
                <c:pt idx="154">
                  <c:v>3.4088321935421981</c:v>
                </c:pt>
                <c:pt idx="155">
                  <c:v>3.9419288942159998</c:v>
                </c:pt>
                <c:pt idx="156">
                  <c:v>4.6503411801857988</c:v>
                </c:pt>
                <c:pt idx="157">
                  <c:v>4.1451237634634985</c:v>
                </c:pt>
                <c:pt idx="158">
                  <c:v>0.61475429580509988</c:v>
                </c:pt>
                <c:pt idx="159">
                  <c:v>1.0283622468647999</c:v>
                </c:pt>
                <c:pt idx="160">
                  <c:v>5.3354324070671995</c:v>
                </c:pt>
                <c:pt idx="161">
                  <c:v>4.9671525422242491</c:v>
                </c:pt>
                <c:pt idx="162">
                  <c:v>3.5217280683576746</c:v>
                </c:pt>
                <c:pt idx="163">
                  <c:v>4.2965062125527247</c:v>
                </c:pt>
                <c:pt idx="164">
                  <c:v>4.9828074735367487</c:v>
                </c:pt>
                <c:pt idx="165">
                  <c:v>1.138467492042075</c:v>
                </c:pt>
                <c:pt idx="166">
                  <c:v>3.0649973504639996</c:v>
                </c:pt>
                <c:pt idx="167">
                  <c:v>4.2674801281427248</c:v>
                </c:pt>
                <c:pt idx="168">
                  <c:v>7.3989640332827999</c:v>
                </c:pt>
                <c:pt idx="169">
                  <c:v>5.8988444217884979</c:v>
                </c:pt>
                <c:pt idx="170">
                  <c:v>3.8405497691441988</c:v>
                </c:pt>
                <c:pt idx="171">
                  <c:v>7.3429795432337999</c:v>
                </c:pt>
                <c:pt idx="172">
                  <c:v>7.8803903746259998</c:v>
                </c:pt>
                <c:pt idx="173">
                  <c:v>7.6750556297477992</c:v>
                </c:pt>
                <c:pt idx="174">
                  <c:v>7.0391103277829981</c:v>
                </c:pt>
                <c:pt idx="175">
                  <c:v>7.4210043348141737</c:v>
                </c:pt>
                <c:pt idx="176">
                  <c:v>7.6837619816654978</c:v>
                </c:pt>
                <c:pt idx="177">
                  <c:v>5.7346997043419998</c:v>
                </c:pt>
                <c:pt idx="178">
                  <c:v>6.9663633967709977</c:v>
                </c:pt>
                <c:pt idx="179">
                  <c:v>6.6923628079942494</c:v>
                </c:pt>
                <c:pt idx="180">
                  <c:v>6.4187347451908483</c:v>
                </c:pt>
                <c:pt idx="181">
                  <c:v>3.4816884021139503</c:v>
                </c:pt>
                <c:pt idx="182">
                  <c:v>7.663527215545499</c:v>
                </c:pt>
                <c:pt idx="183">
                  <c:v>7.9674421065605996</c:v>
                </c:pt>
                <c:pt idx="184">
                  <c:v>6.7687432792598221</c:v>
                </c:pt>
                <c:pt idx="185">
                  <c:v>7.4484056215295986</c:v>
                </c:pt>
                <c:pt idx="186">
                  <c:v>7.4757638111399976</c:v>
                </c:pt>
                <c:pt idx="187">
                  <c:v>8.2774455994103988</c:v>
                </c:pt>
                <c:pt idx="188">
                  <c:v>4.8741834918210749</c:v>
                </c:pt>
                <c:pt idx="189">
                  <c:v>7.7596583165062487</c:v>
                </c:pt>
                <c:pt idx="190">
                  <c:v>8.1267264282737255</c:v>
                </c:pt>
                <c:pt idx="191">
                  <c:v>8.4810235540358985</c:v>
                </c:pt>
                <c:pt idx="192">
                  <c:v>7.5394666120692726</c:v>
                </c:pt>
                <c:pt idx="193">
                  <c:v>7.6469016784916244</c:v>
                </c:pt>
                <c:pt idx="194">
                  <c:v>7.3854680090861242</c:v>
                </c:pt>
                <c:pt idx="195">
                  <c:v>8.7073039830913483</c:v>
                </c:pt>
                <c:pt idx="196">
                  <c:v>8.5959592357054486</c:v>
                </c:pt>
                <c:pt idx="197">
                  <c:v>8.3731928782904976</c:v>
                </c:pt>
                <c:pt idx="198">
                  <c:v>8.3049747040355975</c:v>
                </c:pt>
                <c:pt idx="199">
                  <c:v>8.0950861545101986</c:v>
                </c:pt>
                <c:pt idx="200">
                  <c:v>8.4698876795622731</c:v>
                </c:pt>
                <c:pt idx="201">
                  <c:v>7.2899667888911246</c:v>
                </c:pt>
                <c:pt idx="202">
                  <c:v>7.7181330893687976</c:v>
                </c:pt>
                <c:pt idx="203">
                  <c:v>8.1981665715683985</c:v>
                </c:pt>
                <c:pt idx="204">
                  <c:v>8.2051868566877975</c:v>
                </c:pt>
                <c:pt idx="205">
                  <c:v>8.1890334232487998</c:v>
                </c:pt>
                <c:pt idx="206">
                  <c:v>7.5031833926378999</c:v>
                </c:pt>
                <c:pt idx="207">
                  <c:v>8.0932404688043977</c:v>
                </c:pt>
                <c:pt idx="208">
                  <c:v>7.8580574793587985</c:v>
                </c:pt>
                <c:pt idx="209">
                  <c:v>7.7419256381531989</c:v>
                </c:pt>
                <c:pt idx="210">
                  <c:v>7.8264981201029986</c:v>
                </c:pt>
                <c:pt idx="211">
                  <c:v>7.1385366996971982</c:v>
                </c:pt>
                <c:pt idx="212">
                  <c:v>7.1152168684465504</c:v>
                </c:pt>
                <c:pt idx="213">
                  <c:v>7.7882038252208998</c:v>
                </c:pt>
                <c:pt idx="214">
                  <c:v>7.5834616348408499</c:v>
                </c:pt>
                <c:pt idx="215">
                  <c:v>8.1724894146215217</c:v>
                </c:pt>
                <c:pt idx="216">
                  <c:v>7.7246725532252967</c:v>
                </c:pt>
                <c:pt idx="217">
                  <c:v>7.65959739804285</c:v>
                </c:pt>
                <c:pt idx="218">
                  <c:v>7.3646794881408741</c:v>
                </c:pt>
                <c:pt idx="219">
                  <c:v>7.355253991653</c:v>
                </c:pt>
                <c:pt idx="220">
                  <c:v>7.1829883553280007</c:v>
                </c:pt>
                <c:pt idx="221">
                  <c:v>7.1580811754341473</c:v>
                </c:pt>
                <c:pt idx="222">
                  <c:v>7.1019785673935996</c:v>
                </c:pt>
                <c:pt idx="223">
                  <c:v>7.3403256947209501</c:v>
                </c:pt>
                <c:pt idx="224">
                  <c:v>7.2197375391854992</c:v>
                </c:pt>
                <c:pt idx="225">
                  <c:v>7.2824493522667479</c:v>
                </c:pt>
                <c:pt idx="226">
                  <c:v>6.8041585401857239</c:v>
                </c:pt>
                <c:pt idx="227">
                  <c:v>6.716100595214999</c:v>
                </c:pt>
                <c:pt idx="228">
                  <c:v>6.862478500418999</c:v>
                </c:pt>
                <c:pt idx="229">
                  <c:v>7.5087103814857485</c:v>
                </c:pt>
                <c:pt idx="230">
                  <c:v>7.2580603199033984</c:v>
                </c:pt>
                <c:pt idx="231">
                  <c:v>7.2651085997234972</c:v>
                </c:pt>
                <c:pt idx="232">
                  <c:v>5.758199291039249</c:v>
                </c:pt>
                <c:pt idx="233">
                  <c:v>6.8998796661217492</c:v>
                </c:pt>
                <c:pt idx="234">
                  <c:v>6.734336441477998</c:v>
                </c:pt>
                <c:pt idx="235">
                  <c:v>6.9621064832917492</c:v>
                </c:pt>
                <c:pt idx="236">
                  <c:v>6.7333988645720986</c:v>
                </c:pt>
                <c:pt idx="237">
                  <c:v>3.3761634828792757</c:v>
                </c:pt>
                <c:pt idx="238">
                  <c:v>5.1158075953193993</c:v>
                </c:pt>
                <c:pt idx="239">
                  <c:v>5.7773267930762993</c:v>
                </c:pt>
                <c:pt idx="240">
                  <c:v>5.7752871090059994</c:v>
                </c:pt>
                <c:pt idx="241">
                  <c:v>5.831980920923173</c:v>
                </c:pt>
                <c:pt idx="242">
                  <c:v>5.4254307040342491</c:v>
                </c:pt>
                <c:pt idx="243">
                  <c:v>5.7758516688034511</c:v>
                </c:pt>
                <c:pt idx="244">
                  <c:v>4.5423963155296505</c:v>
                </c:pt>
                <c:pt idx="245">
                  <c:v>6.0987884678090998</c:v>
                </c:pt>
                <c:pt idx="246">
                  <c:v>5.6026266000605984</c:v>
                </c:pt>
                <c:pt idx="247">
                  <c:v>4.9905976129253995</c:v>
                </c:pt>
                <c:pt idx="248">
                  <c:v>5.7530908720803726</c:v>
                </c:pt>
                <c:pt idx="249">
                  <c:v>4.5619781175341991</c:v>
                </c:pt>
                <c:pt idx="250">
                  <c:v>4.6148485654816493</c:v>
                </c:pt>
                <c:pt idx="251">
                  <c:v>5.7647714153799008</c:v>
                </c:pt>
                <c:pt idx="252">
                  <c:v>5.490627046802623</c:v>
                </c:pt>
                <c:pt idx="253">
                  <c:v>4.2910530167536498</c:v>
                </c:pt>
                <c:pt idx="254">
                  <c:v>2.6033664548938495</c:v>
                </c:pt>
                <c:pt idx="255">
                  <c:v>4.6107979287444012</c:v>
                </c:pt>
                <c:pt idx="256">
                  <c:v>4.2782208844284</c:v>
                </c:pt>
                <c:pt idx="257">
                  <c:v>3.0446790913770001</c:v>
                </c:pt>
                <c:pt idx="258">
                  <c:v>4.2238627882630491</c:v>
                </c:pt>
                <c:pt idx="259">
                  <c:v>3.8710621511505741</c:v>
                </c:pt>
                <c:pt idx="260">
                  <c:v>1.6710375731048999</c:v>
                </c:pt>
                <c:pt idx="261">
                  <c:v>3.4972885718628</c:v>
                </c:pt>
                <c:pt idx="262">
                  <c:v>2.0451499128278998</c:v>
                </c:pt>
                <c:pt idx="263">
                  <c:v>2.4694037083151996</c:v>
                </c:pt>
                <c:pt idx="264">
                  <c:v>2.9919521776625251</c:v>
                </c:pt>
                <c:pt idx="265">
                  <c:v>3.1084632979490996</c:v>
                </c:pt>
                <c:pt idx="266">
                  <c:v>3.0488246399723238</c:v>
                </c:pt>
                <c:pt idx="267">
                  <c:v>2.9091976322853754</c:v>
                </c:pt>
                <c:pt idx="268">
                  <c:v>2.4391984085300997</c:v>
                </c:pt>
                <c:pt idx="269">
                  <c:v>1.5320792458565993</c:v>
                </c:pt>
                <c:pt idx="270">
                  <c:v>2.5804977312325499</c:v>
                </c:pt>
                <c:pt idx="271">
                  <c:v>0.61769570391899997</c:v>
                </c:pt>
                <c:pt idx="272">
                  <c:v>2.4704132365132496</c:v>
                </c:pt>
                <c:pt idx="273">
                  <c:v>2.2428421044149993</c:v>
                </c:pt>
                <c:pt idx="274">
                  <c:v>2.7416006034372002</c:v>
                </c:pt>
                <c:pt idx="275">
                  <c:v>2.7153091592639993</c:v>
                </c:pt>
                <c:pt idx="276">
                  <c:v>1.7585569884384749</c:v>
                </c:pt>
                <c:pt idx="277">
                  <c:v>0.61176966780239972</c:v>
                </c:pt>
                <c:pt idx="278">
                  <c:v>2.9179878455214001</c:v>
                </c:pt>
                <c:pt idx="279">
                  <c:v>0.32224233397425001</c:v>
                </c:pt>
                <c:pt idx="280">
                  <c:v>2.7803595121238995</c:v>
                </c:pt>
                <c:pt idx="281">
                  <c:v>2.6916768433059746</c:v>
                </c:pt>
                <c:pt idx="282">
                  <c:v>1.6209109741773746</c:v>
                </c:pt>
                <c:pt idx="283">
                  <c:v>2.8783469809788751</c:v>
                </c:pt>
                <c:pt idx="284">
                  <c:v>3.6585527819477996</c:v>
                </c:pt>
                <c:pt idx="285">
                  <c:v>1.534055941850325</c:v>
                </c:pt>
                <c:pt idx="286">
                  <c:v>1.0373945897051249</c:v>
                </c:pt>
                <c:pt idx="287">
                  <c:v>1.7222027999851495</c:v>
                </c:pt>
                <c:pt idx="288">
                  <c:v>1.8527158136213997</c:v>
                </c:pt>
                <c:pt idx="289">
                  <c:v>1.2951144182681997</c:v>
                </c:pt>
                <c:pt idx="290">
                  <c:v>1.6088326114468503</c:v>
                </c:pt>
                <c:pt idx="291">
                  <c:v>3.5373057686756995</c:v>
                </c:pt>
                <c:pt idx="292">
                  <c:v>3.9611578156511995</c:v>
                </c:pt>
                <c:pt idx="293">
                  <c:v>4.7384158237499232</c:v>
                </c:pt>
                <c:pt idx="294">
                  <c:v>3.93837184825425</c:v>
                </c:pt>
                <c:pt idx="295">
                  <c:v>0.56033824569794988</c:v>
                </c:pt>
                <c:pt idx="296">
                  <c:v>0.86867163364019973</c:v>
                </c:pt>
                <c:pt idx="297">
                  <c:v>4.7245546406064003</c:v>
                </c:pt>
                <c:pt idx="298">
                  <c:v>4.5722484891778494</c:v>
                </c:pt>
                <c:pt idx="299">
                  <c:v>3.0217567112060246</c:v>
                </c:pt>
                <c:pt idx="300">
                  <c:v>3.4803240288061503</c:v>
                </c:pt>
                <c:pt idx="301">
                  <c:v>3.9685555380949484</c:v>
                </c:pt>
                <c:pt idx="302">
                  <c:v>0.9245973102609748</c:v>
                </c:pt>
                <c:pt idx="303">
                  <c:v>2.4355782517079994</c:v>
                </c:pt>
                <c:pt idx="304">
                  <c:v>3.5062796593547256</c:v>
                </c:pt>
                <c:pt idx="305">
                  <c:v>5.7630539159352008</c:v>
                </c:pt>
                <c:pt idx="306">
                  <c:v>4.5344858480415002</c:v>
                </c:pt>
                <c:pt idx="307">
                  <c:v>3.0594210025385999</c:v>
                </c:pt>
                <c:pt idx="308">
                  <c:v>5.9509455066017996</c:v>
                </c:pt>
                <c:pt idx="309">
                  <c:v>6.1520774856455231</c:v>
                </c:pt>
                <c:pt idx="310">
                  <c:v>6.1679221178904005</c:v>
                </c:pt>
                <c:pt idx="311">
                  <c:v>5.6640283102625997</c:v>
                </c:pt>
                <c:pt idx="312">
                  <c:v>5.7058128567328499</c:v>
                </c:pt>
                <c:pt idx="313">
                  <c:v>5.5841293471406246</c:v>
                </c:pt>
                <c:pt idx="314">
                  <c:v>4.2054464498507995</c:v>
                </c:pt>
                <c:pt idx="315">
                  <c:v>5.6167315089975007</c:v>
                </c:pt>
                <c:pt idx="316">
                  <c:v>5.5635305271277495</c:v>
                </c:pt>
                <c:pt idx="317">
                  <c:v>5.3801803399470751</c:v>
                </c:pt>
                <c:pt idx="318">
                  <c:v>2.4670027943788497</c:v>
                </c:pt>
                <c:pt idx="319">
                  <c:v>5.2843275898042483</c:v>
                </c:pt>
                <c:pt idx="320">
                  <c:v>5.4115148821108487</c:v>
                </c:pt>
                <c:pt idx="321">
                  <c:v>4.5248788771341752</c:v>
                </c:pt>
                <c:pt idx="322">
                  <c:v>5.0792141012885992</c:v>
                </c:pt>
                <c:pt idx="323">
                  <c:v>5.1436505352734985</c:v>
                </c:pt>
                <c:pt idx="324">
                  <c:v>5.3224676682649488</c:v>
                </c:pt>
                <c:pt idx="325">
                  <c:v>3.2220051382048496</c:v>
                </c:pt>
                <c:pt idx="326">
                  <c:v>5.7731857874806485</c:v>
                </c:pt>
                <c:pt idx="327">
                  <c:v>6.0220899865662734</c:v>
                </c:pt>
                <c:pt idx="328">
                  <c:v>5.5863557853326986</c:v>
                </c:pt>
                <c:pt idx="329">
                  <c:v>5.0048540370406505</c:v>
                </c:pt>
                <c:pt idx="330">
                  <c:v>5.3078494003647751</c:v>
                </c:pt>
                <c:pt idx="331">
                  <c:v>5.1424740211414495</c:v>
                </c:pt>
                <c:pt idx="332">
                  <c:v>5.6570322135468727</c:v>
                </c:pt>
                <c:pt idx="333">
                  <c:v>5.1522364363079243</c:v>
                </c:pt>
                <c:pt idx="334">
                  <c:v>4.997885075539199</c:v>
                </c:pt>
                <c:pt idx="335">
                  <c:v>4.7185392179015988</c:v>
                </c:pt>
                <c:pt idx="336">
                  <c:v>4.2012472447458</c:v>
                </c:pt>
                <c:pt idx="337">
                  <c:v>3.9683477879476494</c:v>
                </c:pt>
                <c:pt idx="338">
                  <c:v>3.6566039578709999</c:v>
                </c:pt>
                <c:pt idx="339">
                  <c:v>4.3544332647059996</c:v>
                </c:pt>
                <c:pt idx="340">
                  <c:v>4.7038660656539992</c:v>
                </c:pt>
                <c:pt idx="341">
                  <c:v>5.0295392238692989</c:v>
                </c:pt>
                <c:pt idx="342">
                  <c:v>5.0296841087237993</c:v>
                </c:pt>
                <c:pt idx="343">
                  <c:v>4.643262449989499</c:v>
                </c:pt>
                <c:pt idx="344">
                  <c:v>4.6757166573974995</c:v>
                </c:pt>
                <c:pt idx="345">
                  <c:v>4.3004705322961492</c:v>
                </c:pt>
                <c:pt idx="346">
                  <c:v>4.3135885052495997</c:v>
                </c:pt>
                <c:pt idx="347">
                  <c:v>4.8244421883794999</c:v>
                </c:pt>
                <c:pt idx="348">
                  <c:v>4.5085494945455986</c:v>
                </c:pt>
                <c:pt idx="349">
                  <c:v>3.94438825322925</c:v>
                </c:pt>
                <c:pt idx="350">
                  <c:v>4.1122362521135249</c:v>
                </c:pt>
                <c:pt idx="351">
                  <c:v>3.9089228965231495</c:v>
                </c:pt>
                <c:pt idx="352">
                  <c:v>4.242330450293248</c:v>
                </c:pt>
                <c:pt idx="353">
                  <c:v>4.4759049722863491</c:v>
                </c:pt>
                <c:pt idx="354">
                  <c:v>4.5145444123599745</c:v>
                </c:pt>
                <c:pt idx="355">
                  <c:v>4.4077091446784999</c:v>
                </c:pt>
                <c:pt idx="356">
                  <c:v>4.1509081071037484</c:v>
                </c:pt>
                <c:pt idx="357">
                  <c:v>4.4042245411439991</c:v>
                </c:pt>
                <c:pt idx="358">
                  <c:v>4.4231899685980496</c:v>
                </c:pt>
                <c:pt idx="359">
                  <c:v>4.5025615754063999</c:v>
                </c:pt>
                <c:pt idx="360">
                  <c:v>4.5503732090400746</c:v>
                </c:pt>
                <c:pt idx="361">
                  <c:v>4.2899889725594997</c:v>
                </c:pt>
                <c:pt idx="362">
                  <c:v>4.0079939321924991</c:v>
                </c:pt>
                <c:pt idx="363">
                  <c:v>3.6620874812624993</c:v>
                </c:pt>
                <c:pt idx="364">
                  <c:v>3.1365618737227501</c:v>
                </c:pt>
              </c:numCache>
            </c:numRef>
          </c:xVal>
          <c:yVal>
            <c:numRef>
              <c:f>'2015'!$S$5:$S$369</c:f>
              <c:numCache>
                <c:formatCode>0.0</c:formatCode>
                <c:ptCount val="365"/>
                <c:pt idx="0">
                  <c:v>1.9172936295072058</c:v>
                </c:pt>
                <c:pt idx="1">
                  <c:v>1.7850149412959635</c:v>
                </c:pt>
                <c:pt idx="2">
                  <c:v>1.068810893054787</c:v>
                </c:pt>
                <c:pt idx="3">
                  <c:v>0.51980651022521029</c:v>
                </c:pt>
                <c:pt idx="4">
                  <c:v>1.2916108180195545</c:v>
                </c:pt>
                <c:pt idx="5">
                  <c:v>0.35120732709214036</c:v>
                </c:pt>
                <c:pt idx="6">
                  <c:v>0.90215932568985158</c:v>
                </c:pt>
                <c:pt idx="7">
                  <c:v>0.13501698051165195</c:v>
                </c:pt>
                <c:pt idx="8">
                  <c:v>-0.40238139560892289</c:v>
                </c:pt>
                <c:pt idx="9">
                  <c:v>-5.1314444359030167E-2</c:v>
                </c:pt>
                <c:pt idx="10">
                  <c:v>1.8812651324298848E-2</c:v>
                </c:pt>
                <c:pt idx="11">
                  <c:v>-0.28281172544681132</c:v>
                </c:pt>
                <c:pt idx="12">
                  <c:v>0.22775000856388097</c:v>
                </c:pt>
                <c:pt idx="13">
                  <c:v>0.9131437642820921</c:v>
                </c:pt>
                <c:pt idx="14">
                  <c:v>0.40521840943965959</c:v>
                </c:pt>
                <c:pt idx="15">
                  <c:v>0.72481173586457193</c:v>
                </c:pt>
                <c:pt idx="16">
                  <c:v>0.96489746406511456</c:v>
                </c:pt>
                <c:pt idx="17">
                  <c:v>2.3833825426031638</c:v>
                </c:pt>
                <c:pt idx="18">
                  <c:v>3.1814005592596204</c:v>
                </c:pt>
                <c:pt idx="19">
                  <c:v>4.419934346460801</c:v>
                </c:pt>
                <c:pt idx="20">
                  <c:v>3.3920362647312694</c:v>
                </c:pt>
                <c:pt idx="21">
                  <c:v>0.75599754164246735</c:v>
                </c:pt>
                <c:pt idx="22">
                  <c:v>0.96253246464362086</c:v>
                </c:pt>
                <c:pt idx="23">
                  <c:v>3.8976859642275392</c:v>
                </c:pt>
                <c:pt idx="24">
                  <c:v>4.1062132195723677</c:v>
                </c:pt>
                <c:pt idx="25">
                  <c:v>2.973286259316033</c:v>
                </c:pt>
                <c:pt idx="26">
                  <c:v>3.4074114408469383</c:v>
                </c:pt>
                <c:pt idx="27">
                  <c:v>3.1209111197556609</c:v>
                </c:pt>
                <c:pt idx="28">
                  <c:v>0.85810200412732573</c:v>
                </c:pt>
                <c:pt idx="29">
                  <c:v>1.2249861393767878</c:v>
                </c:pt>
                <c:pt idx="30">
                  <c:v>1.140042793315968</c:v>
                </c:pt>
                <c:pt idx="31">
                  <c:v>4.6714198288672124</c:v>
                </c:pt>
                <c:pt idx="32">
                  <c:v>3.9381447713416802</c:v>
                </c:pt>
                <c:pt idx="33">
                  <c:v>3.4140865603655124</c:v>
                </c:pt>
                <c:pt idx="34">
                  <c:v>4.5871793161316203</c:v>
                </c:pt>
                <c:pt idx="35">
                  <c:v>5.6445523757768585</c:v>
                </c:pt>
                <c:pt idx="36">
                  <c:v>5.1824481926707371</c:v>
                </c:pt>
                <c:pt idx="37">
                  <c:v>5.1049083794300829</c:v>
                </c:pt>
                <c:pt idx="38">
                  <c:v>4.1098072831082213</c:v>
                </c:pt>
                <c:pt idx="39">
                  <c:v>3.2028103987714411</c:v>
                </c:pt>
                <c:pt idx="40">
                  <c:v>3.0109764616574699</c:v>
                </c:pt>
                <c:pt idx="41">
                  <c:v>2.7809070967969021</c:v>
                </c:pt>
                <c:pt idx="42">
                  <c:v>2.2975372816666204</c:v>
                </c:pt>
                <c:pt idx="43">
                  <c:v>2.3595306248766459</c:v>
                </c:pt>
                <c:pt idx="44">
                  <c:v>1.5188123287744399</c:v>
                </c:pt>
                <c:pt idx="45">
                  <c:v>2.9053826703133736</c:v>
                </c:pt>
                <c:pt idx="46">
                  <c:v>2.3573982103180207</c:v>
                </c:pt>
                <c:pt idx="47">
                  <c:v>3.4337616563808662</c:v>
                </c:pt>
                <c:pt idx="48">
                  <c:v>2.2793747363830099</c:v>
                </c:pt>
                <c:pt idx="49">
                  <c:v>1.8341713683690659</c:v>
                </c:pt>
                <c:pt idx="50">
                  <c:v>0.96111605907990016</c:v>
                </c:pt>
                <c:pt idx="51">
                  <c:v>1.9939402119303113</c:v>
                </c:pt>
                <c:pt idx="52">
                  <c:v>4.172870849146376</c:v>
                </c:pt>
                <c:pt idx="53">
                  <c:v>3.8419710861422511</c:v>
                </c:pt>
                <c:pt idx="54">
                  <c:v>3.518711376588314</c:v>
                </c:pt>
                <c:pt idx="55">
                  <c:v>2.6834320075681246</c:v>
                </c:pt>
                <c:pt idx="56">
                  <c:v>5.5518272800466422</c:v>
                </c:pt>
                <c:pt idx="57">
                  <c:v>5.3963156508267529</c:v>
                </c:pt>
                <c:pt idx="58">
                  <c:v>6.7167932574430536</c:v>
                </c:pt>
                <c:pt idx="59">
                  <c:v>5.2189409424498443</c:v>
                </c:pt>
                <c:pt idx="60">
                  <c:v>5.6425786930892299</c:v>
                </c:pt>
                <c:pt idx="61">
                  <c:v>5.4328905048858509</c:v>
                </c:pt>
                <c:pt idx="62">
                  <c:v>6.3175275750966522</c:v>
                </c:pt>
                <c:pt idx="63">
                  <c:v>6.5362135388661553</c:v>
                </c:pt>
                <c:pt idx="64">
                  <c:v>5.7150871884649472</c:v>
                </c:pt>
                <c:pt idx="65">
                  <c:v>7.8922920741110696</c:v>
                </c:pt>
                <c:pt idx="66">
                  <c:v>8.4060000692828254</c:v>
                </c:pt>
                <c:pt idx="67">
                  <c:v>10.027163870655452</c:v>
                </c:pt>
                <c:pt idx="68">
                  <c:v>9.1279218339045958</c:v>
                </c:pt>
                <c:pt idx="69">
                  <c:v>4.7778214815006006</c:v>
                </c:pt>
                <c:pt idx="70">
                  <c:v>5.4272172220281547</c:v>
                </c:pt>
                <c:pt idx="71">
                  <c:v>5.3341767815647376</c:v>
                </c:pt>
                <c:pt idx="72">
                  <c:v>5.6611930944587519</c:v>
                </c:pt>
                <c:pt idx="73">
                  <c:v>5.7996194930879561</c:v>
                </c:pt>
                <c:pt idx="74">
                  <c:v>6.2090606252176244</c:v>
                </c:pt>
                <c:pt idx="75">
                  <c:v>6.5501077559252323</c:v>
                </c:pt>
                <c:pt idx="76">
                  <c:v>5.7155349751064923</c:v>
                </c:pt>
                <c:pt idx="77">
                  <c:v>4.5305589908270836</c:v>
                </c:pt>
                <c:pt idx="78">
                  <c:v>4.0047830156512099</c:v>
                </c:pt>
                <c:pt idx="79">
                  <c:v>3.1021085449057515</c:v>
                </c:pt>
                <c:pt idx="80">
                  <c:v>4.3533288836395005</c:v>
                </c:pt>
                <c:pt idx="81">
                  <c:v>6.1686377786583053</c:v>
                </c:pt>
                <c:pt idx="82">
                  <c:v>4.9650270450259484</c:v>
                </c:pt>
                <c:pt idx="83">
                  <c:v>5.4087697111853474</c:v>
                </c:pt>
                <c:pt idx="84">
                  <c:v>6.8781394526657351</c:v>
                </c:pt>
                <c:pt idx="85">
                  <c:v>6.5584112832755102</c:v>
                </c:pt>
                <c:pt idx="86">
                  <c:v>4.8321010334415986</c:v>
                </c:pt>
                <c:pt idx="87">
                  <c:v>4.0956124513592576</c:v>
                </c:pt>
                <c:pt idx="88">
                  <c:v>5.0111095831438206</c:v>
                </c:pt>
                <c:pt idx="89">
                  <c:v>5.4872987333778687</c:v>
                </c:pt>
                <c:pt idx="90">
                  <c:v>5.3411122807667235</c:v>
                </c:pt>
                <c:pt idx="91">
                  <c:v>5.0118415914770917</c:v>
                </c:pt>
                <c:pt idx="92">
                  <c:v>6.1245422825908218</c:v>
                </c:pt>
                <c:pt idx="93">
                  <c:v>5.0901813483398364</c:v>
                </c:pt>
                <c:pt idx="94">
                  <c:v>6.4570464267647125</c:v>
                </c:pt>
                <c:pt idx="95">
                  <c:v>5.5778717195604344</c:v>
                </c:pt>
                <c:pt idx="96">
                  <c:v>7.493024955720947</c:v>
                </c:pt>
                <c:pt idx="97">
                  <c:v>7.1828024903805181</c:v>
                </c:pt>
                <c:pt idx="98">
                  <c:v>7.6875624592360463</c:v>
                </c:pt>
                <c:pt idx="99">
                  <c:v>5.1398873493488386</c:v>
                </c:pt>
                <c:pt idx="100">
                  <c:v>2.7547832269398547</c:v>
                </c:pt>
                <c:pt idx="101">
                  <c:v>3.0463469804594556</c:v>
                </c:pt>
                <c:pt idx="102">
                  <c:v>5.1223479631980391</c:v>
                </c:pt>
                <c:pt idx="103">
                  <c:v>5.1875297590980693</c:v>
                </c:pt>
                <c:pt idx="104">
                  <c:v>6.079809449656187</c:v>
                </c:pt>
                <c:pt idx="105">
                  <c:v>6.1612618258143099</c:v>
                </c:pt>
                <c:pt idx="106">
                  <c:v>6.9923208223019007</c:v>
                </c:pt>
                <c:pt idx="107">
                  <c:v>4.7255725232829242</c:v>
                </c:pt>
                <c:pt idx="108">
                  <c:v>6.2825911180610232</c:v>
                </c:pt>
                <c:pt idx="109">
                  <c:v>6.2068780703372655</c:v>
                </c:pt>
                <c:pt idx="110">
                  <c:v>4.6159925354582052</c:v>
                </c:pt>
                <c:pt idx="111">
                  <c:v>3.0365296726125792</c:v>
                </c:pt>
                <c:pt idx="112">
                  <c:v>3.2134124243553117</c:v>
                </c:pt>
                <c:pt idx="113">
                  <c:v>3.5529972640364726</c:v>
                </c:pt>
                <c:pt idx="114">
                  <c:v>5.6310146561291763</c:v>
                </c:pt>
                <c:pt idx="115">
                  <c:v>5.9767162518925909</c:v>
                </c:pt>
                <c:pt idx="116">
                  <c:v>5.7069196547603127</c:v>
                </c:pt>
                <c:pt idx="117">
                  <c:v>3.9305840469502336</c:v>
                </c:pt>
                <c:pt idx="118">
                  <c:v>6.4640974734783496</c:v>
                </c:pt>
                <c:pt idx="119">
                  <c:v>5.6218829686058873</c:v>
                </c:pt>
                <c:pt idx="120">
                  <c:v>3.2839510034868358</c:v>
                </c:pt>
                <c:pt idx="121">
                  <c:v>4.6086357194232628</c:v>
                </c:pt>
                <c:pt idx="122">
                  <c:v>4.0263927340240029</c:v>
                </c:pt>
                <c:pt idx="123">
                  <c:v>2.3749829808169314</c:v>
                </c:pt>
                <c:pt idx="124">
                  <c:v>5.4950504616196874</c:v>
                </c:pt>
                <c:pt idx="125">
                  <c:v>3.808171051757105</c:v>
                </c:pt>
                <c:pt idx="126">
                  <c:v>4.9861389050220692</c:v>
                </c:pt>
                <c:pt idx="127">
                  <c:v>6.2333713981298935</c:v>
                </c:pt>
                <c:pt idx="128">
                  <c:v>3.0350670480726185</c:v>
                </c:pt>
                <c:pt idx="129">
                  <c:v>3.9075412212469889</c:v>
                </c:pt>
                <c:pt idx="130">
                  <c:v>3.204132271770689</c:v>
                </c:pt>
                <c:pt idx="131">
                  <c:v>3.0225374018128397</c:v>
                </c:pt>
                <c:pt idx="132">
                  <c:v>2.0832851380838631</c:v>
                </c:pt>
                <c:pt idx="133">
                  <c:v>3.0456465391586995</c:v>
                </c:pt>
                <c:pt idx="134">
                  <c:v>1.1151834100492437</c:v>
                </c:pt>
                <c:pt idx="135">
                  <c:v>4.1017818924822569</c:v>
                </c:pt>
                <c:pt idx="136">
                  <c:v>4.7100089066834387</c:v>
                </c:pt>
                <c:pt idx="137">
                  <c:v>6.2662839713679617</c:v>
                </c:pt>
                <c:pt idx="138">
                  <c:v>5.7255271953113729</c:v>
                </c:pt>
                <c:pt idx="139">
                  <c:v>3.9956839255307242</c:v>
                </c:pt>
                <c:pt idx="140">
                  <c:v>1.6055411691907724</c:v>
                </c:pt>
                <c:pt idx="141">
                  <c:v>4.3348082741461988</c:v>
                </c:pt>
                <c:pt idx="142">
                  <c:v>0.8911700393972477</c:v>
                </c:pt>
                <c:pt idx="143">
                  <c:v>4.9793512300725551</c:v>
                </c:pt>
                <c:pt idx="144">
                  <c:v>5.0458427288111496</c:v>
                </c:pt>
                <c:pt idx="145">
                  <c:v>3.2012655295920327</c:v>
                </c:pt>
                <c:pt idx="146">
                  <c:v>4.6782614373805274</c:v>
                </c:pt>
                <c:pt idx="147">
                  <c:v>6.6407473445714933</c:v>
                </c:pt>
                <c:pt idx="148">
                  <c:v>2.0795442666138801</c:v>
                </c:pt>
                <c:pt idx="149">
                  <c:v>1.6049602716146882</c:v>
                </c:pt>
                <c:pt idx="150">
                  <c:v>2.76662649651779</c:v>
                </c:pt>
                <c:pt idx="151">
                  <c:v>4.358239864363739</c:v>
                </c:pt>
                <c:pt idx="152">
                  <c:v>2.2210846839234279</c:v>
                </c:pt>
                <c:pt idx="153">
                  <c:v>2.6132423135274783</c:v>
                </c:pt>
                <c:pt idx="154">
                  <c:v>5.6668626784992195</c:v>
                </c:pt>
                <c:pt idx="155">
                  <c:v>6.5930048158740613</c:v>
                </c:pt>
                <c:pt idx="156">
                  <c:v>6.5912772368741965</c:v>
                </c:pt>
                <c:pt idx="157">
                  <c:v>6.9205581968298731</c:v>
                </c:pt>
                <c:pt idx="158">
                  <c:v>1.2872439411369212</c:v>
                </c:pt>
                <c:pt idx="159">
                  <c:v>2.4514905483097298</c:v>
                </c:pt>
                <c:pt idx="160">
                  <c:v>7.3500390222152845</c:v>
                </c:pt>
                <c:pt idx="161">
                  <c:v>7.1892331371436518</c:v>
                </c:pt>
                <c:pt idx="162">
                  <c:v>5.4464896768765865</c:v>
                </c:pt>
                <c:pt idx="163">
                  <c:v>6.8923373947709301</c:v>
                </c:pt>
                <c:pt idx="164">
                  <c:v>7.8078552935014027</c:v>
                </c:pt>
                <c:pt idx="165">
                  <c:v>1.9644203228306349</c:v>
                </c:pt>
                <c:pt idx="166">
                  <c:v>4.6394695029911164</c:v>
                </c:pt>
                <c:pt idx="167">
                  <c:v>7.895091808124457</c:v>
                </c:pt>
                <c:pt idx="168">
                  <c:v>12.018017425403746</c:v>
                </c:pt>
                <c:pt idx="169">
                  <c:v>8.2753927890130594</c:v>
                </c:pt>
                <c:pt idx="170">
                  <c:v>5.1863398807629526</c:v>
                </c:pt>
                <c:pt idx="171">
                  <c:v>10.653043659797703</c:v>
                </c:pt>
                <c:pt idx="172">
                  <c:v>11.754466979450006</c:v>
                </c:pt>
                <c:pt idx="173">
                  <c:v>10.689083598024054</c:v>
                </c:pt>
                <c:pt idx="174">
                  <c:v>10.587458556441772</c:v>
                </c:pt>
                <c:pt idx="175">
                  <c:v>9.9280524031063582</c:v>
                </c:pt>
                <c:pt idx="176">
                  <c:v>10.830627692248969</c:v>
                </c:pt>
                <c:pt idx="177">
                  <c:v>9.4665381118111807</c:v>
                </c:pt>
                <c:pt idx="178">
                  <c:v>10.861885031896065</c:v>
                </c:pt>
                <c:pt idx="179">
                  <c:v>9.5129447715736664</c:v>
                </c:pt>
                <c:pt idx="180">
                  <c:v>10.093546151713351</c:v>
                </c:pt>
                <c:pt idx="181">
                  <c:v>6.2203531930285196</c:v>
                </c:pt>
                <c:pt idx="182">
                  <c:v>12.310349880256162</c:v>
                </c:pt>
                <c:pt idx="183">
                  <c:v>13.181095494350107</c:v>
                </c:pt>
                <c:pt idx="184">
                  <c:v>10.260753531896732</c:v>
                </c:pt>
                <c:pt idx="185">
                  <c:v>11.613603706669329</c:v>
                </c:pt>
                <c:pt idx="186">
                  <c:v>12.761079444613424</c:v>
                </c:pt>
                <c:pt idx="187">
                  <c:v>14.420173992402773</c:v>
                </c:pt>
                <c:pt idx="188">
                  <c:v>7.4880673206435304</c:v>
                </c:pt>
                <c:pt idx="189">
                  <c:v>10.797346796362973</c:v>
                </c:pt>
                <c:pt idx="190">
                  <c:v>13.047145371189202</c:v>
                </c:pt>
                <c:pt idx="191">
                  <c:v>13.265110904831197</c:v>
                </c:pt>
                <c:pt idx="192">
                  <c:v>11.911540338133495</c:v>
                </c:pt>
                <c:pt idx="193">
                  <c:v>11.871449160480832</c:v>
                </c:pt>
                <c:pt idx="194">
                  <c:v>14.165449776380862</c:v>
                </c:pt>
                <c:pt idx="195">
                  <c:v>14.43287539601701</c:v>
                </c:pt>
                <c:pt idx="196">
                  <c:v>14.456172043804834</c:v>
                </c:pt>
                <c:pt idx="197">
                  <c:v>15.073265284679866</c:v>
                </c:pt>
                <c:pt idx="198">
                  <c:v>14.772322743480796</c:v>
                </c:pt>
                <c:pt idx="199">
                  <c:v>15.753508449101576</c:v>
                </c:pt>
                <c:pt idx="200">
                  <c:v>12.911771897353894</c:v>
                </c:pt>
                <c:pt idx="201">
                  <c:v>13.22503014299101</c:v>
                </c:pt>
                <c:pt idx="202">
                  <c:v>13.048770188451247</c:v>
                </c:pt>
                <c:pt idx="203">
                  <c:v>12.414484059030165</c:v>
                </c:pt>
                <c:pt idx="204">
                  <c:v>15.821372341998</c:v>
                </c:pt>
                <c:pt idx="205">
                  <c:v>11.468234120988511</c:v>
                </c:pt>
                <c:pt idx="206">
                  <c:v>11.961306669457121</c:v>
                </c:pt>
                <c:pt idx="207">
                  <c:v>12.342951711112166</c:v>
                </c:pt>
                <c:pt idx="208">
                  <c:v>11.926814852468649</c:v>
                </c:pt>
                <c:pt idx="209">
                  <c:v>12.095802544329498</c:v>
                </c:pt>
                <c:pt idx="210">
                  <c:v>11.118253694199391</c:v>
                </c:pt>
                <c:pt idx="211">
                  <c:v>10.496957821756453</c:v>
                </c:pt>
                <c:pt idx="212">
                  <c:v>11.497920602094895</c:v>
                </c:pt>
                <c:pt idx="213">
                  <c:v>15.027642965379798</c:v>
                </c:pt>
                <c:pt idx="214">
                  <c:v>13.099799504947532</c:v>
                </c:pt>
                <c:pt idx="215">
                  <c:v>12.954559603692513</c:v>
                </c:pt>
                <c:pt idx="216">
                  <c:v>11.012255746557825</c:v>
                </c:pt>
                <c:pt idx="217">
                  <c:v>10.814345360191064</c:v>
                </c:pt>
                <c:pt idx="218">
                  <c:v>10.206128510265208</c:v>
                </c:pt>
                <c:pt idx="219">
                  <c:v>10.971085804277909</c:v>
                </c:pt>
                <c:pt idx="220">
                  <c:v>10.101137291443175</c:v>
                </c:pt>
                <c:pt idx="221">
                  <c:v>9.45752728962165</c:v>
                </c:pt>
                <c:pt idx="222">
                  <c:v>9.4238494019489529</c:v>
                </c:pt>
                <c:pt idx="223">
                  <c:v>10.210161299626412</c:v>
                </c:pt>
                <c:pt idx="224">
                  <c:v>10.055154944160758</c:v>
                </c:pt>
                <c:pt idx="225">
                  <c:v>10.262233846873574</c:v>
                </c:pt>
                <c:pt idx="226">
                  <c:v>9.7612283101894732</c:v>
                </c:pt>
                <c:pt idx="227">
                  <c:v>12.535494889975448</c:v>
                </c:pt>
                <c:pt idx="228">
                  <c:v>11.527896974849188</c:v>
                </c:pt>
                <c:pt idx="229">
                  <c:v>12.933380528964722</c:v>
                </c:pt>
                <c:pt idx="230">
                  <c:v>10.673139200251091</c:v>
                </c:pt>
                <c:pt idx="231">
                  <c:v>10.809726448692341</c:v>
                </c:pt>
                <c:pt idx="232">
                  <c:v>8.1401298340437105</c:v>
                </c:pt>
                <c:pt idx="233">
                  <c:v>9.7541300911518736</c:v>
                </c:pt>
                <c:pt idx="234">
                  <c:v>9.2371349402210399</c:v>
                </c:pt>
                <c:pt idx="235">
                  <c:v>10.627181388822265</c:v>
                </c:pt>
                <c:pt idx="236">
                  <c:v>11.986887370141332</c:v>
                </c:pt>
                <c:pt idx="237">
                  <c:v>6.570734949351233</c:v>
                </c:pt>
                <c:pt idx="238">
                  <c:v>9.0593321712437618</c:v>
                </c:pt>
                <c:pt idx="239">
                  <c:v>10.088819899746836</c:v>
                </c:pt>
                <c:pt idx="240">
                  <c:v>10.525092614163887</c:v>
                </c:pt>
                <c:pt idx="241">
                  <c:v>8.8353781704315573</c:v>
                </c:pt>
                <c:pt idx="242">
                  <c:v>11.870317135091987</c:v>
                </c:pt>
                <c:pt idx="243">
                  <c:v>9.5595298917949325</c:v>
                </c:pt>
                <c:pt idx="244">
                  <c:v>7.7422896646573172</c:v>
                </c:pt>
                <c:pt idx="245">
                  <c:v>9.675018119108973</c:v>
                </c:pt>
                <c:pt idx="246">
                  <c:v>9.5433310663943196</c:v>
                </c:pt>
                <c:pt idx="247">
                  <c:v>10.934144977615158</c:v>
                </c:pt>
                <c:pt idx="248">
                  <c:v>10.557748148549271</c:v>
                </c:pt>
                <c:pt idx="249">
                  <c:v>7.5221165581280918</c:v>
                </c:pt>
                <c:pt idx="250">
                  <c:v>8.056447792786722</c:v>
                </c:pt>
                <c:pt idx="251">
                  <c:v>10.951638809987642</c:v>
                </c:pt>
                <c:pt idx="252">
                  <c:v>9.0713679900628552</c:v>
                </c:pt>
                <c:pt idx="253">
                  <c:v>7.5072877693676565</c:v>
                </c:pt>
                <c:pt idx="254">
                  <c:v>4.1676979489577901</c:v>
                </c:pt>
                <c:pt idx="255">
                  <c:v>7.286796777499835</c:v>
                </c:pt>
                <c:pt idx="256">
                  <c:v>10.009755220345919</c:v>
                </c:pt>
                <c:pt idx="257">
                  <c:v>6.2548891851238553</c:v>
                </c:pt>
                <c:pt idx="258">
                  <c:v>6.8771958207950385</c:v>
                </c:pt>
                <c:pt idx="259">
                  <c:v>5.9809843589920249</c:v>
                </c:pt>
                <c:pt idx="260">
                  <c:v>2.9314536579217081</c:v>
                </c:pt>
                <c:pt idx="261">
                  <c:v>5.5173753640246108</c:v>
                </c:pt>
                <c:pt idx="262">
                  <c:v>3.7179382407305939</c:v>
                </c:pt>
                <c:pt idx="263">
                  <c:v>3.1529709665772394</c:v>
                </c:pt>
                <c:pt idx="264">
                  <c:v>4.9441316010289693</c:v>
                </c:pt>
                <c:pt idx="265">
                  <c:v>5.8567662920654717</c:v>
                </c:pt>
                <c:pt idx="266">
                  <c:v>4.3222665137560741</c:v>
                </c:pt>
                <c:pt idx="267">
                  <c:v>4.4894524721269686</c:v>
                </c:pt>
                <c:pt idx="268">
                  <c:v>3.8133659069229373</c:v>
                </c:pt>
                <c:pt idx="269">
                  <c:v>2.5705667354213317</c:v>
                </c:pt>
                <c:pt idx="270">
                  <c:v>3.9609569215192422</c:v>
                </c:pt>
                <c:pt idx="271">
                  <c:v>1.1277793054022172</c:v>
                </c:pt>
                <c:pt idx="272">
                  <c:v>3.3506127800352634</c:v>
                </c:pt>
                <c:pt idx="273">
                  <c:v>3.4715733771699502</c:v>
                </c:pt>
                <c:pt idx="274">
                  <c:v>4.2222986029433152</c:v>
                </c:pt>
                <c:pt idx="275">
                  <c:v>4.3022129938833826</c:v>
                </c:pt>
                <c:pt idx="276">
                  <c:v>2.6449082106103634</c:v>
                </c:pt>
                <c:pt idx="277">
                  <c:v>1.209168512696484</c:v>
                </c:pt>
                <c:pt idx="278">
                  <c:v>3.8878135004081655</c:v>
                </c:pt>
                <c:pt idx="279">
                  <c:v>0.75352818908961405</c:v>
                </c:pt>
                <c:pt idx="280">
                  <c:v>3.9928923896552209</c:v>
                </c:pt>
                <c:pt idx="281">
                  <c:v>4.0500881961452819</c:v>
                </c:pt>
                <c:pt idx="282">
                  <c:v>3.1255918489404695</c:v>
                </c:pt>
                <c:pt idx="283">
                  <c:v>5.1559361914262229</c:v>
                </c:pt>
                <c:pt idx="284">
                  <c:v>6.1236549284794961</c:v>
                </c:pt>
                <c:pt idx="285">
                  <c:v>2.2819284335665433</c:v>
                </c:pt>
                <c:pt idx="286">
                  <c:v>1.8228928927821506</c:v>
                </c:pt>
                <c:pt idx="287">
                  <c:v>3.1345374385072917</c:v>
                </c:pt>
                <c:pt idx="288">
                  <c:v>3.653586879236427</c:v>
                </c:pt>
                <c:pt idx="289">
                  <c:v>2.9507322708971007</c:v>
                </c:pt>
                <c:pt idx="290">
                  <c:v>3.3683594938519588</c:v>
                </c:pt>
                <c:pt idx="291">
                  <c:v>5.7956241928219834</c:v>
                </c:pt>
                <c:pt idx="292">
                  <c:v>5.9584907423933826</c:v>
                </c:pt>
                <c:pt idx="293">
                  <c:v>6.1335782923887328</c:v>
                </c:pt>
                <c:pt idx="294">
                  <c:v>5.0931674606984458</c:v>
                </c:pt>
                <c:pt idx="295">
                  <c:v>1.0126432913902292</c:v>
                </c:pt>
                <c:pt idx="296">
                  <c:v>1.3094727903910255</c:v>
                </c:pt>
                <c:pt idx="297">
                  <c:v>5.4188126652940563</c:v>
                </c:pt>
                <c:pt idx="298">
                  <c:v>5.5811136417082148</c:v>
                </c:pt>
                <c:pt idx="299">
                  <c:v>3.4499130592651279</c:v>
                </c:pt>
                <c:pt idx="300">
                  <c:v>3.5993770767333957</c:v>
                </c:pt>
                <c:pt idx="301">
                  <c:v>4.2879085045692342</c:v>
                </c:pt>
                <c:pt idx="302">
                  <c:v>1.4987229211041024</c:v>
                </c:pt>
                <c:pt idx="303">
                  <c:v>3.4853374460369659</c:v>
                </c:pt>
                <c:pt idx="304">
                  <c:v>5.7100875190521254</c:v>
                </c:pt>
                <c:pt idx="305">
                  <c:v>7.683259896683392</c:v>
                </c:pt>
                <c:pt idx="306">
                  <c:v>6.2898927082295399</c:v>
                </c:pt>
                <c:pt idx="307">
                  <c:v>5.0382265912092636</c:v>
                </c:pt>
                <c:pt idx="308">
                  <c:v>6.6659897170235709</c:v>
                </c:pt>
                <c:pt idx="309">
                  <c:v>7.9370272663098405</c:v>
                </c:pt>
                <c:pt idx="310">
                  <c:v>8.4434902019711693</c:v>
                </c:pt>
                <c:pt idx="311">
                  <c:v>8.1744029787776036</c:v>
                </c:pt>
                <c:pt idx="312">
                  <c:v>8.7772651992252477</c:v>
                </c:pt>
                <c:pt idx="313">
                  <c:v>9.1032403098739021</c:v>
                </c:pt>
                <c:pt idx="314">
                  <c:v>6.798532750959855</c:v>
                </c:pt>
                <c:pt idx="315">
                  <c:v>9.4162048478974718</c:v>
                </c:pt>
                <c:pt idx="316">
                  <c:v>9.400940455766774</c:v>
                </c:pt>
                <c:pt idx="317">
                  <c:v>9.1129886102189754</c:v>
                </c:pt>
                <c:pt idx="318">
                  <c:v>3.3325815922341353</c:v>
                </c:pt>
                <c:pt idx="319">
                  <c:v>4.9033615926120335</c:v>
                </c:pt>
                <c:pt idx="320">
                  <c:v>5.8330886313492663</c:v>
                </c:pt>
                <c:pt idx="321">
                  <c:v>8.31921867976701</c:v>
                </c:pt>
                <c:pt idx="322">
                  <c:v>8.8887380762493375</c:v>
                </c:pt>
                <c:pt idx="323">
                  <c:v>7.8040447441256831</c:v>
                </c:pt>
                <c:pt idx="324">
                  <c:v>8.0555271678850566</c:v>
                </c:pt>
                <c:pt idx="325">
                  <c:v>4.928892429871885</c:v>
                </c:pt>
                <c:pt idx="326">
                  <c:v>11.696819752877401</c:v>
                </c:pt>
                <c:pt idx="327">
                  <c:v>12.956504892342162</c:v>
                </c:pt>
                <c:pt idx="328">
                  <c:v>8.3548352377689294</c:v>
                </c:pt>
                <c:pt idx="329">
                  <c:v>4.8623564541465445</c:v>
                </c:pt>
                <c:pt idx="330">
                  <c:v>5.7656186425571212</c:v>
                </c:pt>
                <c:pt idx="331">
                  <c:v>6.4724291497965991</c:v>
                </c:pt>
                <c:pt idx="332">
                  <c:v>6.6633542716916967</c:v>
                </c:pt>
                <c:pt idx="333">
                  <c:v>4.0281283417745213</c:v>
                </c:pt>
                <c:pt idx="334">
                  <c:v>5.8303864158621694</c:v>
                </c:pt>
                <c:pt idx="335">
                  <c:v>5.2609195942756317</c:v>
                </c:pt>
                <c:pt idx="336">
                  <c:v>4.4395152210537372</c:v>
                </c:pt>
                <c:pt idx="337">
                  <c:v>4.5182942867301206</c:v>
                </c:pt>
                <c:pt idx="338">
                  <c:v>4.5309871581235219</c:v>
                </c:pt>
                <c:pt idx="339">
                  <c:v>7.354373888210838</c:v>
                </c:pt>
                <c:pt idx="340">
                  <c:v>7.558664722177757</c:v>
                </c:pt>
                <c:pt idx="341">
                  <c:v>8.8783136838471197</c:v>
                </c:pt>
                <c:pt idx="342">
                  <c:v>8.507132241893455</c:v>
                </c:pt>
                <c:pt idx="343">
                  <c:v>5.3048165735938708</c:v>
                </c:pt>
                <c:pt idx="344">
                  <c:v>5.5844773481700001</c:v>
                </c:pt>
                <c:pt idx="345">
                  <c:v>5.1988413879504245</c:v>
                </c:pt>
                <c:pt idx="346">
                  <c:v>5.069041361091835</c:v>
                </c:pt>
                <c:pt idx="347">
                  <c:v>6.967367692171103</c:v>
                </c:pt>
                <c:pt idx="348">
                  <c:v>6.0367100718059117</c:v>
                </c:pt>
                <c:pt idx="349">
                  <c:v>3.7996925902725502</c:v>
                </c:pt>
                <c:pt idx="350">
                  <c:v>2.2068619493591188</c:v>
                </c:pt>
                <c:pt idx="351">
                  <c:v>3.1204123095942147</c:v>
                </c:pt>
                <c:pt idx="352">
                  <c:v>3.0160667164055921</c:v>
                </c:pt>
                <c:pt idx="353">
                  <c:v>5.0593900510838035</c:v>
                </c:pt>
                <c:pt idx="354">
                  <c:v>5.4894706955716872</c:v>
                </c:pt>
                <c:pt idx="355">
                  <c:v>5.4092609685953947</c:v>
                </c:pt>
                <c:pt idx="356">
                  <c:v>5.9345334561413932</c:v>
                </c:pt>
                <c:pt idx="357">
                  <c:v>5.5045498572373486</c:v>
                </c:pt>
                <c:pt idx="358">
                  <c:v>6.0123378792169735</c:v>
                </c:pt>
                <c:pt idx="359">
                  <c:v>6.4364275071908548</c:v>
                </c:pt>
                <c:pt idx="360">
                  <c:v>6.2614676300543763</c:v>
                </c:pt>
                <c:pt idx="361">
                  <c:v>5.8614199590698988</c:v>
                </c:pt>
                <c:pt idx="362">
                  <c:v>3.2448850853749835</c:v>
                </c:pt>
                <c:pt idx="363">
                  <c:v>3.5319867051721889</c:v>
                </c:pt>
                <c:pt idx="364">
                  <c:v>2.3816702743850025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190016"/>
        <c:axId val="201458432"/>
      </c:scatterChart>
      <c:valAx>
        <c:axId val="201190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1458432"/>
        <c:crosses val="autoZero"/>
        <c:crossBetween val="midCat"/>
      </c:valAx>
      <c:valAx>
        <c:axId val="201458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11900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4263091602842"/>
          <c:y val="0.12149560431787639"/>
          <c:w val="0.84091064621553591"/>
          <c:h val="0.668225823748320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>
                    <a:alpha val="97000"/>
                  </a:srgbClr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-0.34111789667827458"/>
                  <c:y val="-4.7721676063931073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tr-TR"/>
                </a:p>
              </c:txPr>
            </c:trendlineLbl>
          </c:trendline>
          <c:xVal>
            <c:numRef>
              <c:f>'2016'!$R$5:$R$369</c:f>
              <c:numCache>
                <c:formatCode>0.0</c:formatCode>
                <c:ptCount val="365"/>
                <c:pt idx="0">
                  <c:v>1.2036120200574001</c:v>
                </c:pt>
                <c:pt idx="1">
                  <c:v>0.50694572113919989</c:v>
                </c:pt>
                <c:pt idx="2">
                  <c:v>0.15537488631712496</c:v>
                </c:pt>
                <c:pt idx="3">
                  <c:v>1.0269438486959999</c:v>
                </c:pt>
                <c:pt idx="4">
                  <c:v>0.42884247072659992</c:v>
                </c:pt>
                <c:pt idx="5">
                  <c:v>0.57402949609687504</c:v>
                </c:pt>
                <c:pt idx="6">
                  <c:v>0.99253124007674987</c:v>
                </c:pt>
                <c:pt idx="7">
                  <c:v>1.1826987507967497</c:v>
                </c:pt>
                <c:pt idx="8">
                  <c:v>0.83741358576824987</c:v>
                </c:pt>
                <c:pt idx="9">
                  <c:v>2.0671155618240751</c:v>
                </c:pt>
                <c:pt idx="10">
                  <c:v>1.8871976722897499</c:v>
                </c:pt>
                <c:pt idx="11">
                  <c:v>1.9238415076682993</c:v>
                </c:pt>
                <c:pt idx="12">
                  <c:v>1.4756761859186251</c:v>
                </c:pt>
                <c:pt idx="13">
                  <c:v>0.75322689043949997</c:v>
                </c:pt>
                <c:pt idx="14">
                  <c:v>2.7654583504061243</c:v>
                </c:pt>
                <c:pt idx="15">
                  <c:v>0.78634204290832499</c:v>
                </c:pt>
                <c:pt idx="16">
                  <c:v>2.7316924439297998</c:v>
                </c:pt>
                <c:pt idx="17">
                  <c:v>0.52705770348419989</c:v>
                </c:pt>
                <c:pt idx="18">
                  <c:v>1.4896481200272</c:v>
                </c:pt>
                <c:pt idx="19">
                  <c:v>2.6785393477322996</c:v>
                </c:pt>
                <c:pt idx="20">
                  <c:v>2.7101775341716499</c:v>
                </c:pt>
                <c:pt idx="21">
                  <c:v>1.5871583283487496</c:v>
                </c:pt>
                <c:pt idx="22">
                  <c:v>3.353662005488999</c:v>
                </c:pt>
                <c:pt idx="23">
                  <c:v>2.8460291863448997</c:v>
                </c:pt>
                <c:pt idx="24">
                  <c:v>1.8070812591022494</c:v>
                </c:pt>
                <c:pt idx="25">
                  <c:v>2.3213299136109002</c:v>
                </c:pt>
                <c:pt idx="26">
                  <c:v>2.435694036807825</c:v>
                </c:pt>
                <c:pt idx="27">
                  <c:v>2.5588217291615996</c:v>
                </c:pt>
                <c:pt idx="28">
                  <c:v>3.8701126642185004</c:v>
                </c:pt>
                <c:pt idx="29">
                  <c:v>3.9620546283437998</c:v>
                </c:pt>
                <c:pt idx="30">
                  <c:v>4.2333494310708746</c:v>
                </c:pt>
                <c:pt idx="31">
                  <c:v>4.1711971436523001</c:v>
                </c:pt>
                <c:pt idx="32">
                  <c:v>4.6887624334912497</c:v>
                </c:pt>
                <c:pt idx="33">
                  <c:v>3.2000653965852002</c:v>
                </c:pt>
                <c:pt idx="34">
                  <c:v>3.3706503685979987</c:v>
                </c:pt>
                <c:pt idx="35">
                  <c:v>3.0283738971920995</c:v>
                </c:pt>
                <c:pt idx="36">
                  <c:v>4.2697532241692997</c:v>
                </c:pt>
                <c:pt idx="37">
                  <c:v>3.7123006427513991</c:v>
                </c:pt>
                <c:pt idx="38">
                  <c:v>4.2090648877000501</c:v>
                </c:pt>
                <c:pt idx="39">
                  <c:v>2.9927679530636246</c:v>
                </c:pt>
                <c:pt idx="40">
                  <c:v>3.2205173672031742</c:v>
                </c:pt>
                <c:pt idx="41">
                  <c:v>3.8411000860237494</c:v>
                </c:pt>
                <c:pt idx="42">
                  <c:v>3.2597058963185996</c:v>
                </c:pt>
                <c:pt idx="43">
                  <c:v>3.7371118057331998</c:v>
                </c:pt>
                <c:pt idx="44">
                  <c:v>4.6103791132878751</c:v>
                </c:pt>
                <c:pt idx="45">
                  <c:v>4.6330677131512505</c:v>
                </c:pt>
                <c:pt idx="46">
                  <c:v>4.5110145016124994</c:v>
                </c:pt>
                <c:pt idx="47">
                  <c:v>5.7452874720440246</c:v>
                </c:pt>
                <c:pt idx="48">
                  <c:v>5.7227816972216257</c:v>
                </c:pt>
                <c:pt idx="49">
                  <c:v>6.4820716504706253</c:v>
                </c:pt>
                <c:pt idx="50">
                  <c:v>5.1770297956423494</c:v>
                </c:pt>
                <c:pt idx="51">
                  <c:v>4.8467549471076001</c:v>
                </c:pt>
                <c:pt idx="52">
                  <c:v>3.8100736083514501</c:v>
                </c:pt>
                <c:pt idx="53">
                  <c:v>4.9656803647619991</c:v>
                </c:pt>
                <c:pt idx="54">
                  <c:v>5.0951681338769994</c:v>
                </c:pt>
                <c:pt idx="55">
                  <c:v>4.136473032595875</c:v>
                </c:pt>
                <c:pt idx="56">
                  <c:v>5.4917950888541984</c:v>
                </c:pt>
                <c:pt idx="57">
                  <c:v>4.8580913274858002</c:v>
                </c:pt>
                <c:pt idx="58">
                  <c:v>4.3207374677651984</c:v>
                </c:pt>
                <c:pt idx="59">
                  <c:v>3.7810769920474492</c:v>
                </c:pt>
                <c:pt idx="60">
                  <c:v>5.8318555586888978</c:v>
                </c:pt>
                <c:pt idx="61">
                  <c:v>5.3981352569328749</c:v>
                </c:pt>
                <c:pt idx="62">
                  <c:v>5.4327186577831492</c:v>
                </c:pt>
                <c:pt idx="63">
                  <c:v>4.7179600468349259</c:v>
                </c:pt>
                <c:pt idx="64">
                  <c:v>4.7866746358921484</c:v>
                </c:pt>
                <c:pt idx="65">
                  <c:v>4.7920568626692743</c:v>
                </c:pt>
                <c:pt idx="66">
                  <c:v>5.4018574470719987</c:v>
                </c:pt>
                <c:pt idx="67">
                  <c:v>5.5806905419541986</c:v>
                </c:pt>
                <c:pt idx="68">
                  <c:v>5.5265370035579986</c:v>
                </c:pt>
                <c:pt idx="69">
                  <c:v>6.3703277330321999</c:v>
                </c:pt>
                <c:pt idx="70">
                  <c:v>4.5583277559034503</c:v>
                </c:pt>
                <c:pt idx="71">
                  <c:v>5.7314176940362493</c:v>
                </c:pt>
                <c:pt idx="72">
                  <c:v>6.1685672238442484</c:v>
                </c:pt>
                <c:pt idx="73">
                  <c:v>5.3939843058514487</c:v>
                </c:pt>
                <c:pt idx="74">
                  <c:v>5.1893658815165997</c:v>
                </c:pt>
                <c:pt idx="75">
                  <c:v>3.7263739962581246</c:v>
                </c:pt>
                <c:pt idx="76">
                  <c:v>4.9324946116225501</c:v>
                </c:pt>
                <c:pt idx="77">
                  <c:v>4.3696559971304998</c:v>
                </c:pt>
                <c:pt idx="78">
                  <c:v>4.5657981663419989</c:v>
                </c:pt>
                <c:pt idx="79">
                  <c:v>4.3208678641342502</c:v>
                </c:pt>
                <c:pt idx="80">
                  <c:v>4.6667637556595993</c:v>
                </c:pt>
                <c:pt idx="81">
                  <c:v>4.7707409854103986</c:v>
                </c:pt>
                <c:pt idx="82">
                  <c:v>4.5309477107811</c:v>
                </c:pt>
                <c:pt idx="83">
                  <c:v>5.8334036165240981</c:v>
                </c:pt>
                <c:pt idx="84">
                  <c:v>5.5468117971886484</c:v>
                </c:pt>
                <c:pt idx="85">
                  <c:v>5.353716875705099</c:v>
                </c:pt>
                <c:pt idx="86">
                  <c:v>5.0748384558989246</c:v>
                </c:pt>
                <c:pt idx="87">
                  <c:v>4.8651261010906497</c:v>
                </c:pt>
                <c:pt idx="88">
                  <c:v>4.9168897760902492</c:v>
                </c:pt>
                <c:pt idx="89">
                  <c:v>5.1358488542099989</c:v>
                </c:pt>
                <c:pt idx="90">
                  <c:v>5.4535395936449991</c:v>
                </c:pt>
                <c:pt idx="91">
                  <c:v>6.0921312543123731</c:v>
                </c:pt>
                <c:pt idx="92">
                  <c:v>6.1991421027920994</c:v>
                </c:pt>
                <c:pt idx="93">
                  <c:v>6.4348292424178508</c:v>
                </c:pt>
                <c:pt idx="94">
                  <c:v>6.437826271581824</c:v>
                </c:pt>
                <c:pt idx="95">
                  <c:v>6.0328487920668739</c:v>
                </c:pt>
                <c:pt idx="96">
                  <c:v>5.6211996105697484</c:v>
                </c:pt>
                <c:pt idx="97">
                  <c:v>6.2560511546668494</c:v>
                </c:pt>
                <c:pt idx="98">
                  <c:v>6.3212682478931992</c:v>
                </c:pt>
                <c:pt idx="99">
                  <c:v>7.0089153418349976</c:v>
                </c:pt>
                <c:pt idx="100">
                  <c:v>6.8615895458879992</c:v>
                </c:pt>
                <c:pt idx="101">
                  <c:v>6.6939283011254993</c:v>
                </c:pt>
                <c:pt idx="102">
                  <c:v>5.8853848643729991</c:v>
                </c:pt>
                <c:pt idx="103">
                  <c:v>5.884507574300625</c:v>
                </c:pt>
                <c:pt idx="104">
                  <c:v>6.1682590365689993</c:v>
                </c:pt>
                <c:pt idx="105">
                  <c:v>6.0526811957562012</c:v>
                </c:pt>
                <c:pt idx="106">
                  <c:v>5.8929650435063996</c:v>
                </c:pt>
                <c:pt idx="107">
                  <c:v>6.8774161289179494</c:v>
                </c:pt>
                <c:pt idx="108">
                  <c:v>6.9165659811442488</c:v>
                </c:pt>
                <c:pt idx="109">
                  <c:v>7.1511759387119254</c:v>
                </c:pt>
                <c:pt idx="110">
                  <c:v>7.5888329338620002</c:v>
                </c:pt>
                <c:pt idx="111">
                  <c:v>6.9381387220604234</c:v>
                </c:pt>
                <c:pt idx="112">
                  <c:v>6.285820203699374</c:v>
                </c:pt>
                <c:pt idx="113">
                  <c:v>6.7138718241311981</c:v>
                </c:pt>
                <c:pt idx="114">
                  <c:v>7.0256182326671244</c:v>
                </c:pt>
                <c:pt idx="115">
                  <c:v>7.1233183874885988</c:v>
                </c:pt>
                <c:pt idx="116">
                  <c:v>6.4757234837355755</c:v>
                </c:pt>
                <c:pt idx="117">
                  <c:v>6.7284452759534981</c:v>
                </c:pt>
                <c:pt idx="118">
                  <c:v>6.2013234793387495</c:v>
                </c:pt>
                <c:pt idx="119">
                  <c:v>6.4424904588427481</c:v>
                </c:pt>
                <c:pt idx="120">
                  <c:v>6.6364623020473514</c:v>
                </c:pt>
                <c:pt idx="121">
                  <c:v>6.9144671152943991</c:v>
                </c:pt>
                <c:pt idx="122">
                  <c:v>7.2530536886939991</c:v>
                </c:pt>
                <c:pt idx="123">
                  <c:v>6.8955942668067003</c:v>
                </c:pt>
                <c:pt idx="124">
                  <c:v>6.2545500002336993</c:v>
                </c:pt>
                <c:pt idx="125">
                  <c:v>5.4992767954000481</c:v>
                </c:pt>
                <c:pt idx="126">
                  <c:v>4.8773890078349984</c:v>
                </c:pt>
                <c:pt idx="127">
                  <c:v>5.1294943027186495</c:v>
                </c:pt>
                <c:pt idx="128">
                  <c:v>5.524798385303999</c:v>
                </c:pt>
                <c:pt idx="129">
                  <c:v>6.0329935541376001</c:v>
                </c:pt>
                <c:pt idx="130">
                  <c:v>6.4343609450999999</c:v>
                </c:pt>
                <c:pt idx="131">
                  <c:v>6.3276489523286239</c:v>
                </c:pt>
                <c:pt idx="132">
                  <c:v>5.8169520640793992</c:v>
                </c:pt>
                <c:pt idx="133">
                  <c:v>5.6649742364651994</c:v>
                </c:pt>
                <c:pt idx="134">
                  <c:v>6.1063028348390995</c:v>
                </c:pt>
                <c:pt idx="135">
                  <c:v>6.4306480865277749</c:v>
                </c:pt>
                <c:pt idx="136">
                  <c:v>6.2681270617218736</c:v>
                </c:pt>
                <c:pt idx="137">
                  <c:v>6.3775611707849977</c:v>
                </c:pt>
                <c:pt idx="138">
                  <c:v>5.4049110795562489</c:v>
                </c:pt>
                <c:pt idx="139">
                  <c:v>5.5004982483937486</c:v>
                </c:pt>
                <c:pt idx="140">
                  <c:v>5.8158003522698998</c:v>
                </c:pt>
                <c:pt idx="141">
                  <c:v>5.7981073330761728</c:v>
                </c:pt>
                <c:pt idx="142">
                  <c:v>6.1237160298095992</c:v>
                </c:pt>
                <c:pt idx="143">
                  <c:v>5.5359663063428997</c:v>
                </c:pt>
                <c:pt idx="144">
                  <c:v>5.375598908950499</c:v>
                </c:pt>
                <c:pt idx="145">
                  <c:v>4.9105025641147488</c:v>
                </c:pt>
                <c:pt idx="146">
                  <c:v>4.3201974647227495</c:v>
                </c:pt>
                <c:pt idx="147">
                  <c:v>4.9994085766193983</c:v>
                </c:pt>
                <c:pt idx="148">
                  <c:v>5.4659666622965242</c:v>
                </c:pt>
                <c:pt idx="149">
                  <c:v>5.6363538296478</c:v>
                </c:pt>
                <c:pt idx="150">
                  <c:v>5.4892716367103995</c:v>
                </c:pt>
                <c:pt idx="151">
                  <c:v>5.517083635153198</c:v>
                </c:pt>
                <c:pt idx="152">
                  <c:v>4.6338670355264986</c:v>
                </c:pt>
                <c:pt idx="153">
                  <c:v>6.5306892368034006</c:v>
                </c:pt>
                <c:pt idx="154">
                  <c:v>6.3072142942229243</c:v>
                </c:pt>
                <c:pt idx="155">
                  <c:v>5.5125120268586238</c:v>
                </c:pt>
                <c:pt idx="156">
                  <c:v>5.7896540385187496</c:v>
                </c:pt>
                <c:pt idx="157">
                  <c:v>5.7578478838751996</c:v>
                </c:pt>
                <c:pt idx="158">
                  <c:v>5.4998528968723486</c:v>
                </c:pt>
                <c:pt idx="159">
                  <c:v>5.6722478245124242</c:v>
                </c:pt>
                <c:pt idx="160">
                  <c:v>5.5913913935129989</c:v>
                </c:pt>
                <c:pt idx="161">
                  <c:v>5.3903662363535236</c:v>
                </c:pt>
                <c:pt idx="162">
                  <c:v>5.5106942130697494</c:v>
                </c:pt>
                <c:pt idx="163">
                  <c:v>5.7564137693832</c:v>
                </c:pt>
                <c:pt idx="164">
                  <c:v>6.3653737760622739</c:v>
                </c:pt>
                <c:pt idx="165">
                  <c:v>6.1024615444382242</c:v>
                </c:pt>
                <c:pt idx="166">
                  <c:v>5.7387574625382003</c:v>
                </c:pt>
                <c:pt idx="167">
                  <c:v>5.4605210790914995</c:v>
                </c:pt>
                <c:pt idx="168">
                  <c:v>6.2381269336248009</c:v>
                </c:pt>
                <c:pt idx="169">
                  <c:v>6.4762079885117245</c:v>
                </c:pt>
                <c:pt idx="170">
                  <c:v>6.3008260999772245</c:v>
                </c:pt>
                <c:pt idx="171">
                  <c:v>5.8789740779126998</c:v>
                </c:pt>
                <c:pt idx="172">
                  <c:v>5.919009815075623</c:v>
                </c:pt>
                <c:pt idx="173">
                  <c:v>6.7680302738784004</c:v>
                </c:pt>
                <c:pt idx="174">
                  <c:v>6.1639601310386993</c:v>
                </c:pt>
                <c:pt idx="175">
                  <c:v>6.2368097092865993</c:v>
                </c:pt>
                <c:pt idx="176">
                  <c:v>6.3570362666046725</c:v>
                </c:pt>
                <c:pt idx="177">
                  <c:v>5.9975581566725999</c:v>
                </c:pt>
                <c:pt idx="178">
                  <c:v>5.1544076218012496</c:v>
                </c:pt>
                <c:pt idx="179">
                  <c:v>4.9937235650531244</c:v>
                </c:pt>
                <c:pt idx="180">
                  <c:v>4.0411271338762491</c:v>
                </c:pt>
                <c:pt idx="181">
                  <c:v>4.8047371114648492</c:v>
                </c:pt>
                <c:pt idx="182">
                  <c:v>4.8107492190077235</c:v>
                </c:pt>
                <c:pt idx="183">
                  <c:v>4.2768938373881991</c:v>
                </c:pt>
                <c:pt idx="184">
                  <c:v>5.0343739577936999</c:v>
                </c:pt>
                <c:pt idx="185">
                  <c:v>4.4293957061540992</c:v>
                </c:pt>
                <c:pt idx="186">
                  <c:v>4.2341990947938735</c:v>
                </c:pt>
                <c:pt idx="187">
                  <c:v>4.2868859809976998</c:v>
                </c:pt>
                <c:pt idx="188">
                  <c:v>3.7283128748491503</c:v>
                </c:pt>
                <c:pt idx="189">
                  <c:v>1.209218204440125</c:v>
                </c:pt>
                <c:pt idx="190">
                  <c:v>2.9102831636401496</c:v>
                </c:pt>
                <c:pt idx="191">
                  <c:v>4.7442442467653994</c:v>
                </c:pt>
                <c:pt idx="192">
                  <c:v>3.7524325196101493</c:v>
                </c:pt>
                <c:pt idx="193">
                  <c:v>2.1609949311351007</c:v>
                </c:pt>
                <c:pt idx="194">
                  <c:v>3.7847722925398504</c:v>
                </c:pt>
                <c:pt idx="195">
                  <c:v>3.7397840718123008</c:v>
                </c:pt>
                <c:pt idx="196">
                  <c:v>1.7387829070422747</c:v>
                </c:pt>
                <c:pt idx="197">
                  <c:v>0.65793747225637489</c:v>
                </c:pt>
                <c:pt idx="198">
                  <c:v>0.33944900663519989</c:v>
                </c:pt>
                <c:pt idx="199">
                  <c:v>0.47210729838824994</c:v>
                </c:pt>
                <c:pt idx="200">
                  <c:v>0.53031171908925001</c:v>
                </c:pt>
                <c:pt idx="201">
                  <c:v>0.8919013415999999</c:v>
                </c:pt>
                <c:pt idx="202">
                  <c:v>1.7160643479377999</c:v>
                </c:pt>
                <c:pt idx="203">
                  <c:v>1.7775603560789999</c:v>
                </c:pt>
                <c:pt idx="204">
                  <c:v>0.3756213523177499</c:v>
                </c:pt>
                <c:pt idx="205">
                  <c:v>0.60263799288809983</c:v>
                </c:pt>
                <c:pt idx="206">
                  <c:v>0.283187884741125</c:v>
                </c:pt>
                <c:pt idx="207">
                  <c:v>6.5416543190459988</c:v>
                </c:pt>
                <c:pt idx="208">
                  <c:v>6.2283715171334988</c:v>
                </c:pt>
                <c:pt idx="209">
                  <c:v>6.3833221855080007</c:v>
                </c:pt>
                <c:pt idx="210">
                  <c:v>6.1953746054400014</c:v>
                </c:pt>
                <c:pt idx="211">
                  <c:v>6.3557952909907494</c:v>
                </c:pt>
                <c:pt idx="212">
                  <c:v>6.4208406097158761</c:v>
                </c:pt>
                <c:pt idx="213">
                  <c:v>6.781428930541499</c:v>
                </c:pt>
                <c:pt idx="214">
                  <c:v>6.6854292082199986</c:v>
                </c:pt>
                <c:pt idx="215">
                  <c:v>6.248328791921999</c:v>
                </c:pt>
                <c:pt idx="216">
                  <c:v>6.383322185507998</c:v>
                </c:pt>
                <c:pt idx="217">
                  <c:v>6.2534562423660001</c:v>
                </c:pt>
                <c:pt idx="218">
                  <c:v>6.0551064208799996</c:v>
                </c:pt>
                <c:pt idx="219">
                  <c:v>5.9953524689384983</c:v>
                </c:pt>
                <c:pt idx="220">
                  <c:v>6.1008998576039986</c:v>
                </c:pt>
                <c:pt idx="221">
                  <c:v>6.315880741413749</c:v>
                </c:pt>
                <c:pt idx="222">
                  <c:v>6.0188606504999997</c:v>
                </c:pt>
                <c:pt idx="223">
                  <c:v>6.385900644782998</c:v>
                </c:pt>
                <c:pt idx="224">
                  <c:v>5.7695715242797485</c:v>
                </c:pt>
                <c:pt idx="225">
                  <c:v>6.3541487605679983</c:v>
                </c:pt>
                <c:pt idx="226">
                  <c:v>5.8815724281592487</c:v>
                </c:pt>
                <c:pt idx="227">
                  <c:v>6.1303679636039989</c:v>
                </c:pt>
                <c:pt idx="228">
                  <c:v>5.9335099649842489</c:v>
                </c:pt>
                <c:pt idx="229">
                  <c:v>5.9638989492967491</c:v>
                </c:pt>
                <c:pt idx="230">
                  <c:v>6.1628897020882478</c:v>
                </c:pt>
                <c:pt idx="231">
                  <c:v>6.3490213101239998</c:v>
                </c:pt>
                <c:pt idx="232">
                  <c:v>6.1995185578462504</c:v>
                </c:pt>
                <c:pt idx="233">
                  <c:v>5.7359741999264982</c:v>
                </c:pt>
                <c:pt idx="234">
                  <c:v>5.7309425208269991</c:v>
                </c:pt>
                <c:pt idx="235">
                  <c:v>5.7165915532050002</c:v>
                </c:pt>
                <c:pt idx="236">
                  <c:v>5.9635821671572495</c:v>
                </c:pt>
                <c:pt idx="237">
                  <c:v>5.5267432802999981</c:v>
                </c:pt>
                <c:pt idx="238">
                  <c:v>5.8757929958699986</c:v>
                </c:pt>
                <c:pt idx="239">
                  <c:v>5.7501188908064975</c:v>
                </c:pt>
                <c:pt idx="240">
                  <c:v>5.6538705313406235</c:v>
                </c:pt>
                <c:pt idx="241">
                  <c:v>5.7205439629222496</c:v>
                </c:pt>
                <c:pt idx="242">
                  <c:v>5.8858121519099997</c:v>
                </c:pt>
                <c:pt idx="243">
                  <c:v>5.6648750271749995</c:v>
                </c:pt>
                <c:pt idx="244">
                  <c:v>5.7461112283904976</c:v>
                </c:pt>
                <c:pt idx="245">
                  <c:v>5.4938200388714984</c:v>
                </c:pt>
                <c:pt idx="246">
                  <c:v>4.9816717236179979</c:v>
                </c:pt>
                <c:pt idx="247">
                  <c:v>4.7740099806359995</c:v>
                </c:pt>
                <c:pt idx="248">
                  <c:v>4.9950207756359992</c:v>
                </c:pt>
                <c:pt idx="249">
                  <c:v>4.7630183770979988</c:v>
                </c:pt>
                <c:pt idx="250">
                  <c:v>5.2273196969906239</c:v>
                </c:pt>
                <c:pt idx="251">
                  <c:v>4.9462878953384983</c:v>
                </c:pt>
                <c:pt idx="252">
                  <c:v>5.6549442754530004</c:v>
                </c:pt>
                <c:pt idx="253">
                  <c:v>5.4502643364468746</c:v>
                </c:pt>
                <c:pt idx="254">
                  <c:v>5.1377863821795007</c:v>
                </c:pt>
                <c:pt idx="255">
                  <c:v>5.6577842641687495</c:v>
                </c:pt>
                <c:pt idx="256">
                  <c:v>5.2902617296499992</c:v>
                </c:pt>
                <c:pt idx="257">
                  <c:v>5.1209306255474987</c:v>
                </c:pt>
                <c:pt idx="258">
                  <c:v>5.1868139435369987</c:v>
                </c:pt>
                <c:pt idx="259">
                  <c:v>5.0538980514239977</c:v>
                </c:pt>
                <c:pt idx="260">
                  <c:v>5.2679138547622513</c:v>
                </c:pt>
                <c:pt idx="261">
                  <c:v>4.7919560571899993</c:v>
                </c:pt>
                <c:pt idx="262">
                  <c:v>4.7076772740299999</c:v>
                </c:pt>
                <c:pt idx="263">
                  <c:v>4.6013563475819987</c:v>
                </c:pt>
                <c:pt idx="264">
                  <c:v>4.3183520245844988</c:v>
                </c:pt>
                <c:pt idx="265">
                  <c:v>4.2717850500780008</c:v>
                </c:pt>
                <c:pt idx="266">
                  <c:v>4.1936798351249989</c:v>
                </c:pt>
                <c:pt idx="267">
                  <c:v>3.929498264834999</c:v>
                </c:pt>
                <c:pt idx="268">
                  <c:v>3.6841799658982501</c:v>
                </c:pt>
                <c:pt idx="269">
                  <c:v>3.9555628045920002</c:v>
                </c:pt>
                <c:pt idx="270">
                  <c:v>4.208226028949249</c:v>
                </c:pt>
                <c:pt idx="271">
                  <c:v>4.1192876015279998</c:v>
                </c:pt>
                <c:pt idx="272">
                  <c:v>3.8908066416569995</c:v>
                </c:pt>
                <c:pt idx="273">
                  <c:v>3.8956836132000001</c:v>
                </c:pt>
                <c:pt idx="274">
                  <c:v>4.0217776387739992</c:v>
                </c:pt>
                <c:pt idx="275">
                  <c:v>4.2547893199424989</c:v>
                </c:pt>
                <c:pt idx="276">
                  <c:v>3.5681529820365001</c:v>
                </c:pt>
                <c:pt idx="277">
                  <c:v>3.5774575365059991</c:v>
                </c:pt>
                <c:pt idx="278">
                  <c:v>4.1166133709084987</c:v>
                </c:pt>
                <c:pt idx="279">
                  <c:v>3.133137434237999</c:v>
                </c:pt>
                <c:pt idx="280">
                  <c:v>3.9041925288074997</c:v>
                </c:pt>
                <c:pt idx="281">
                  <c:v>3.0621045647249989</c:v>
                </c:pt>
                <c:pt idx="282">
                  <c:v>3.7841136803707496</c:v>
                </c:pt>
                <c:pt idx="283">
                  <c:v>3.7235898741599991</c:v>
                </c:pt>
                <c:pt idx="284">
                  <c:v>3.5212765924169998</c:v>
                </c:pt>
                <c:pt idx="285">
                  <c:v>2.7383237500499993</c:v>
                </c:pt>
                <c:pt idx="286">
                  <c:v>2.9330489944979994</c:v>
                </c:pt>
                <c:pt idx="287">
                  <c:v>3.4856165006437498</c:v>
                </c:pt>
                <c:pt idx="288">
                  <c:v>3.1471642526939996</c:v>
                </c:pt>
                <c:pt idx="289">
                  <c:v>2.74628013867</c:v>
                </c:pt>
                <c:pt idx="290">
                  <c:v>3.0573749337119991</c:v>
                </c:pt>
                <c:pt idx="291">
                  <c:v>3.0438343390049991</c:v>
                </c:pt>
                <c:pt idx="292">
                  <c:v>2.9762197697879995</c:v>
                </c:pt>
                <c:pt idx="293">
                  <c:v>3.0461033831669995</c:v>
                </c:pt>
                <c:pt idx="294">
                  <c:v>1.7514184625437497</c:v>
                </c:pt>
                <c:pt idx="295">
                  <c:v>2.6674971572789992</c:v>
                </c:pt>
                <c:pt idx="296">
                  <c:v>3.1736708140409999</c:v>
                </c:pt>
                <c:pt idx="297">
                  <c:v>3.0339404224154998</c:v>
                </c:pt>
                <c:pt idx="298">
                  <c:v>3.0336015391964994</c:v>
                </c:pt>
                <c:pt idx="299">
                  <c:v>2.7222636322799998</c:v>
                </c:pt>
                <c:pt idx="300">
                  <c:v>1.1422058896394998</c:v>
                </c:pt>
                <c:pt idx="301">
                  <c:v>2.2628374421737498</c:v>
                </c:pt>
                <c:pt idx="302">
                  <c:v>0.90844277176800003</c:v>
                </c:pt>
                <c:pt idx="303">
                  <c:v>2.2097248646220002</c:v>
                </c:pt>
                <c:pt idx="304">
                  <c:v>2.3919556321259994</c:v>
                </c:pt>
                <c:pt idx="305">
                  <c:v>3.0963686049764996</c:v>
                </c:pt>
                <c:pt idx="306">
                  <c:v>1.8348316200899997</c:v>
                </c:pt>
                <c:pt idx="307">
                  <c:v>2.0111871839602493</c:v>
                </c:pt>
                <c:pt idx="308">
                  <c:v>1.5996761342099994</c:v>
                </c:pt>
                <c:pt idx="309">
                  <c:v>2.0993815417050001</c:v>
                </c:pt>
                <c:pt idx="310">
                  <c:v>0.21233980480949999</c:v>
                </c:pt>
                <c:pt idx="311">
                  <c:v>0.73707100132499992</c:v>
                </c:pt>
                <c:pt idx="312">
                  <c:v>1.5028144697879999</c:v>
                </c:pt>
                <c:pt idx="313">
                  <c:v>1.3286505963014996</c:v>
                </c:pt>
                <c:pt idx="314">
                  <c:v>1.7411967132749999</c:v>
                </c:pt>
                <c:pt idx="315">
                  <c:v>1.6914692843999999</c:v>
                </c:pt>
                <c:pt idx="316">
                  <c:v>2.2437015908400002</c:v>
                </c:pt>
                <c:pt idx="317">
                  <c:v>2.2193130496117504</c:v>
                </c:pt>
                <c:pt idx="318">
                  <c:v>2.10829564377</c:v>
                </c:pt>
                <c:pt idx="319">
                  <c:v>0.86797569520349993</c:v>
                </c:pt>
                <c:pt idx="320">
                  <c:v>1.6269930684720002</c:v>
                </c:pt>
                <c:pt idx="321">
                  <c:v>0.39319662187124998</c:v>
                </c:pt>
                <c:pt idx="322">
                  <c:v>1.3490277916005</c:v>
                </c:pt>
                <c:pt idx="323">
                  <c:v>1.9988216299799997</c:v>
                </c:pt>
                <c:pt idx="324">
                  <c:v>1.450361241108</c:v>
                </c:pt>
                <c:pt idx="325">
                  <c:v>0.16655373511199997</c:v>
                </c:pt>
                <c:pt idx="326">
                  <c:v>1.4039342401049999</c:v>
                </c:pt>
                <c:pt idx="327">
                  <c:v>1.9642702756949997</c:v>
                </c:pt>
                <c:pt idx="328">
                  <c:v>1.9029029449499999</c:v>
                </c:pt>
                <c:pt idx="329">
                  <c:v>0.28855169395199998</c:v>
                </c:pt>
                <c:pt idx="330">
                  <c:v>0.83484617703300001</c:v>
                </c:pt>
                <c:pt idx="331">
                  <c:v>1.4230885090049994</c:v>
                </c:pt>
                <c:pt idx="332">
                  <c:v>1.6646533079399997</c:v>
                </c:pt>
                <c:pt idx="333">
                  <c:v>1.6119053982000002</c:v>
                </c:pt>
                <c:pt idx="334">
                  <c:v>1.4097541910399998</c:v>
                </c:pt>
                <c:pt idx="335">
                  <c:v>1.1291588857079999</c:v>
                </c:pt>
                <c:pt idx="336">
                  <c:v>1.4836307327820004</c:v>
                </c:pt>
                <c:pt idx="337">
                  <c:v>1.3606492759042497</c:v>
                </c:pt>
                <c:pt idx="338">
                  <c:v>1.3818478946580002</c:v>
                </c:pt>
                <c:pt idx="339">
                  <c:v>1.4674969447469999</c:v>
                </c:pt>
                <c:pt idx="340">
                  <c:v>0.62855470097999988</c:v>
                </c:pt>
                <c:pt idx="341">
                  <c:v>1.0493224195274999</c:v>
                </c:pt>
                <c:pt idx="342">
                  <c:v>0.90422146558349992</c:v>
                </c:pt>
                <c:pt idx="343">
                  <c:v>1.286150220423</c:v>
                </c:pt>
                <c:pt idx="344">
                  <c:v>1.434404261709</c:v>
                </c:pt>
                <c:pt idx="345">
                  <c:v>1.4759100890099996</c:v>
                </c:pt>
                <c:pt idx="346">
                  <c:v>1.5095847671415001</c:v>
                </c:pt>
                <c:pt idx="347">
                  <c:v>1.4659646032349998</c:v>
                </c:pt>
                <c:pt idx="348">
                  <c:v>1.1900989289159996</c:v>
                </c:pt>
                <c:pt idx="349">
                  <c:v>0.69102708569999993</c:v>
                </c:pt>
                <c:pt idx="350">
                  <c:v>1.181950997607</c:v>
                </c:pt>
                <c:pt idx="351">
                  <c:v>1.1374688916</c:v>
                </c:pt>
                <c:pt idx="352">
                  <c:v>0.88097849697600006</c:v>
                </c:pt>
                <c:pt idx="353">
                  <c:v>0.71905862153249978</c:v>
                </c:pt>
                <c:pt idx="354">
                  <c:v>0.21194935240499999</c:v>
                </c:pt>
                <c:pt idx="355">
                  <c:v>0.76412272263299985</c:v>
                </c:pt>
                <c:pt idx="356">
                  <c:v>0.97399457356499997</c:v>
                </c:pt>
                <c:pt idx="357">
                  <c:v>0.30927882300974996</c:v>
                </c:pt>
                <c:pt idx="358">
                  <c:v>0.24284666154599996</c:v>
                </c:pt>
                <c:pt idx="359">
                  <c:v>0.40208493934349998</c:v>
                </c:pt>
                <c:pt idx="360">
                  <c:v>1.3433257130895002</c:v>
                </c:pt>
                <c:pt idx="361">
                  <c:v>1.3139386443809999</c:v>
                </c:pt>
                <c:pt idx="362">
                  <c:v>1.3388612950304999</c:v>
                </c:pt>
                <c:pt idx="363">
                  <c:v>0.967511590245</c:v>
                </c:pt>
                <c:pt idx="364">
                  <c:v>1.1943497032064996</c:v>
                </c:pt>
              </c:numCache>
            </c:numRef>
          </c:xVal>
          <c:yVal>
            <c:numRef>
              <c:f>'2016'!$S$5:$S$369</c:f>
              <c:numCache>
                <c:formatCode>0.0</c:formatCode>
                <c:ptCount val="365"/>
                <c:pt idx="0">
                  <c:v>0.26729804882887609</c:v>
                </c:pt>
                <c:pt idx="1">
                  <c:v>-0.24590813212794166</c:v>
                </c:pt>
                <c:pt idx="2">
                  <c:v>-9.3252413585305338E-2</c:v>
                </c:pt>
                <c:pt idx="3">
                  <c:v>-0.3417342369199185</c:v>
                </c:pt>
                <c:pt idx="4">
                  <c:v>0.12304131330183378</c:v>
                </c:pt>
                <c:pt idx="5">
                  <c:v>0.30814625683651564</c:v>
                </c:pt>
                <c:pt idx="6">
                  <c:v>0.79633716899551621</c:v>
                </c:pt>
                <c:pt idx="7">
                  <c:v>1.2716190571245465</c:v>
                </c:pt>
                <c:pt idx="8">
                  <c:v>1.0730059748301433</c:v>
                </c:pt>
                <c:pt idx="9">
                  <c:v>2.2962884335967391</c:v>
                </c:pt>
                <c:pt idx="10">
                  <c:v>1.0821403795811835</c:v>
                </c:pt>
                <c:pt idx="11">
                  <c:v>1.3859258894827138</c:v>
                </c:pt>
                <c:pt idx="12">
                  <c:v>0.95775515997803884</c:v>
                </c:pt>
                <c:pt idx="13">
                  <c:v>0.81356847136702193</c:v>
                </c:pt>
                <c:pt idx="14">
                  <c:v>3.2133198412763142</c:v>
                </c:pt>
                <c:pt idx="15">
                  <c:v>0.94147329705844585</c:v>
                </c:pt>
                <c:pt idx="16">
                  <c:v>2.6147432679786595</c:v>
                </c:pt>
                <c:pt idx="17">
                  <c:v>0.57798503477015106</c:v>
                </c:pt>
                <c:pt idx="18">
                  <c:v>1.1109794283846155</c:v>
                </c:pt>
                <c:pt idx="19">
                  <c:v>1.6697135568573784</c:v>
                </c:pt>
                <c:pt idx="20">
                  <c:v>2.2181053429116768</c:v>
                </c:pt>
                <c:pt idx="21">
                  <c:v>1.4444031367893311</c:v>
                </c:pt>
                <c:pt idx="22">
                  <c:v>2.328801720585473</c:v>
                </c:pt>
                <c:pt idx="23">
                  <c:v>1.7917047779748512</c:v>
                </c:pt>
                <c:pt idx="24">
                  <c:v>-2.4024255592093667E-2</c:v>
                </c:pt>
                <c:pt idx="25">
                  <c:v>-1.8938906031226093</c:v>
                </c:pt>
                <c:pt idx="26">
                  <c:v>0.14124159229466138</c:v>
                </c:pt>
                <c:pt idx="27">
                  <c:v>1.2114226917116493</c:v>
                </c:pt>
                <c:pt idx="28">
                  <c:v>5.1450554739244021</c:v>
                </c:pt>
                <c:pt idx="29">
                  <c:v>5.1720684694035741</c:v>
                </c:pt>
                <c:pt idx="30">
                  <c:v>3.5699653483357245</c:v>
                </c:pt>
                <c:pt idx="31">
                  <c:v>3.8657008857430228</c:v>
                </c:pt>
                <c:pt idx="32">
                  <c:v>5.7003625580058346</c:v>
                </c:pt>
                <c:pt idx="33">
                  <c:v>5.3694768351260764</c:v>
                </c:pt>
                <c:pt idx="34">
                  <c:v>4.8241205535756553</c:v>
                </c:pt>
                <c:pt idx="35">
                  <c:v>4.0139253347549682</c:v>
                </c:pt>
                <c:pt idx="36">
                  <c:v>3.7491081923135785</c:v>
                </c:pt>
                <c:pt idx="37">
                  <c:v>3.7127314465036259</c:v>
                </c:pt>
                <c:pt idx="38">
                  <c:v>5.057810700578643</c:v>
                </c:pt>
                <c:pt idx="39">
                  <c:v>3.5149585238798293</c:v>
                </c:pt>
                <c:pt idx="40">
                  <c:v>3.2600708085046408</c:v>
                </c:pt>
                <c:pt idx="41">
                  <c:v>3.5994770716628395</c:v>
                </c:pt>
                <c:pt idx="42">
                  <c:v>2.7036057581345783</c:v>
                </c:pt>
                <c:pt idx="43">
                  <c:v>4.2404133297665636</c:v>
                </c:pt>
                <c:pt idx="44">
                  <c:v>5.7946256692347564</c:v>
                </c:pt>
                <c:pt idx="45">
                  <c:v>6.2618121117726773</c:v>
                </c:pt>
                <c:pt idx="46">
                  <c:v>7.8551891559750748</c:v>
                </c:pt>
                <c:pt idx="47">
                  <c:v>9.8033206241639572</c:v>
                </c:pt>
                <c:pt idx="48">
                  <c:v>10.711868214023815</c:v>
                </c:pt>
                <c:pt idx="49">
                  <c:v>11.042680555824917</c:v>
                </c:pt>
                <c:pt idx="50">
                  <c:v>6.9978205691116981</c:v>
                </c:pt>
                <c:pt idx="51">
                  <c:v>4.278242027192916</c:v>
                </c:pt>
                <c:pt idx="52">
                  <c:v>4.7179087337299697</c:v>
                </c:pt>
                <c:pt idx="53">
                  <c:v>3.9890836286066693</c:v>
                </c:pt>
                <c:pt idx="54">
                  <c:v>6.5687033097336913</c:v>
                </c:pt>
                <c:pt idx="55">
                  <c:v>5.7879889081797025</c:v>
                </c:pt>
                <c:pt idx="56">
                  <c:v>7.1873203676347863</c:v>
                </c:pt>
                <c:pt idx="57">
                  <c:v>4.2286606532364877</c:v>
                </c:pt>
                <c:pt idx="58">
                  <c:v>6.3033653906161193</c:v>
                </c:pt>
                <c:pt idx="59">
                  <c:v>2.739331592100124</c:v>
                </c:pt>
                <c:pt idx="60">
                  <c:v>9.4319907545833281</c:v>
                </c:pt>
                <c:pt idx="61">
                  <c:v>8.746809054544439</c:v>
                </c:pt>
                <c:pt idx="62">
                  <c:v>5.8225964751123307</c:v>
                </c:pt>
                <c:pt idx="63">
                  <c:v>5.7756194313857501</c:v>
                </c:pt>
                <c:pt idx="64">
                  <c:v>6.2353052882788802</c:v>
                </c:pt>
                <c:pt idx="65">
                  <c:v>6.6048564051681868</c:v>
                </c:pt>
                <c:pt idx="66">
                  <c:v>7.075233841597055</c:v>
                </c:pt>
                <c:pt idx="67">
                  <c:v>8.667435256338301</c:v>
                </c:pt>
                <c:pt idx="68">
                  <c:v>8.7724250847015064</c:v>
                </c:pt>
                <c:pt idx="69">
                  <c:v>9.1512042455344691</c:v>
                </c:pt>
                <c:pt idx="70">
                  <c:v>6.604183286773301</c:v>
                </c:pt>
                <c:pt idx="71">
                  <c:v>8.5156512301003797</c:v>
                </c:pt>
                <c:pt idx="72">
                  <c:v>9.2213578268888252</c:v>
                </c:pt>
                <c:pt idx="73">
                  <c:v>5.9524234972233456</c:v>
                </c:pt>
                <c:pt idx="74">
                  <c:v>5.0097417576786043</c:v>
                </c:pt>
                <c:pt idx="75">
                  <c:v>3.6631624471998507</c:v>
                </c:pt>
                <c:pt idx="76">
                  <c:v>6.5162662805714193</c:v>
                </c:pt>
                <c:pt idx="77">
                  <c:v>6.1842116870556847</c:v>
                </c:pt>
                <c:pt idx="78">
                  <c:v>6.4045708232390446</c:v>
                </c:pt>
                <c:pt idx="79">
                  <c:v>5.9879391852089405</c:v>
                </c:pt>
                <c:pt idx="80">
                  <c:v>4.6281714870195776</c:v>
                </c:pt>
                <c:pt idx="81">
                  <c:v>7.4226340300206992</c:v>
                </c:pt>
                <c:pt idx="82">
                  <c:v>6.6793134696585552</c:v>
                </c:pt>
                <c:pt idx="83">
                  <c:v>10.194111105553949</c:v>
                </c:pt>
                <c:pt idx="84">
                  <c:v>7.2608105566246941</c:v>
                </c:pt>
                <c:pt idx="85">
                  <c:v>6.7991575946152887</c:v>
                </c:pt>
                <c:pt idx="86">
                  <c:v>6.9370949001151239</c:v>
                </c:pt>
                <c:pt idx="87">
                  <c:v>4.3126853463211843</c:v>
                </c:pt>
                <c:pt idx="88">
                  <c:v>6.5923519185254378</c:v>
                </c:pt>
                <c:pt idx="89">
                  <c:v>8.551707262095805</c:v>
                </c:pt>
                <c:pt idx="90">
                  <c:v>9.1127389986049661</c:v>
                </c:pt>
                <c:pt idx="91">
                  <c:v>10.88083639764057</c:v>
                </c:pt>
                <c:pt idx="92">
                  <c:v>13.754732651399388</c:v>
                </c:pt>
                <c:pt idx="93">
                  <c:v>13.778438261933227</c:v>
                </c:pt>
                <c:pt idx="94">
                  <c:v>12.493772165094899</c:v>
                </c:pt>
                <c:pt idx="95">
                  <c:v>11.900370320504289</c:v>
                </c:pt>
                <c:pt idx="96">
                  <c:v>10.291254179926035</c:v>
                </c:pt>
                <c:pt idx="97">
                  <c:v>11.192061267742769</c:v>
                </c:pt>
                <c:pt idx="98">
                  <c:v>11.566524751224499</c:v>
                </c:pt>
                <c:pt idx="99">
                  <c:v>10.217811642710943</c:v>
                </c:pt>
                <c:pt idx="100">
                  <c:v>9.0345458401382199</c:v>
                </c:pt>
                <c:pt idx="101">
                  <c:v>9.5975108090109149</c:v>
                </c:pt>
                <c:pt idx="102">
                  <c:v>6.2084020102864796</c:v>
                </c:pt>
                <c:pt idx="103">
                  <c:v>7.8626636844674413</c:v>
                </c:pt>
                <c:pt idx="104">
                  <c:v>9.5076186841491577</c:v>
                </c:pt>
                <c:pt idx="105">
                  <c:v>8.7740373793901369</c:v>
                </c:pt>
                <c:pt idx="106">
                  <c:v>13.27107773164817</c:v>
                </c:pt>
                <c:pt idx="107">
                  <c:v>14.741560830679234</c:v>
                </c:pt>
                <c:pt idx="108">
                  <c:v>14.348128139810928</c:v>
                </c:pt>
                <c:pt idx="109">
                  <c:v>13.606011245488412</c:v>
                </c:pt>
                <c:pt idx="110">
                  <c:v>15.814614864124556</c:v>
                </c:pt>
                <c:pt idx="111">
                  <c:v>14.303985672111972</c:v>
                </c:pt>
                <c:pt idx="112">
                  <c:v>14.82909950120214</c:v>
                </c:pt>
                <c:pt idx="113">
                  <c:v>13.569094610463585</c:v>
                </c:pt>
                <c:pt idx="114">
                  <c:v>11.013629805933084</c:v>
                </c:pt>
                <c:pt idx="115">
                  <c:v>10.667005968299343</c:v>
                </c:pt>
                <c:pt idx="116">
                  <c:v>10.091003551833252</c:v>
                </c:pt>
                <c:pt idx="117">
                  <c:v>9.6176159265405161</c:v>
                </c:pt>
                <c:pt idx="118">
                  <c:v>11.02033607661898</c:v>
                </c:pt>
                <c:pt idx="119">
                  <c:v>12.413584313594768</c:v>
                </c:pt>
                <c:pt idx="120">
                  <c:v>12.223993309276393</c:v>
                </c:pt>
                <c:pt idx="121">
                  <c:v>10.637692049485556</c:v>
                </c:pt>
                <c:pt idx="122">
                  <c:v>9.5905377923373774</c:v>
                </c:pt>
                <c:pt idx="123">
                  <c:v>8.9753552608317708</c:v>
                </c:pt>
                <c:pt idx="124">
                  <c:v>7.6231937577489299</c:v>
                </c:pt>
                <c:pt idx="125">
                  <c:v>7.0736801649504111</c:v>
                </c:pt>
                <c:pt idx="126">
                  <c:v>6.4580760368468484</c:v>
                </c:pt>
                <c:pt idx="127">
                  <c:v>7.0580717218445672</c:v>
                </c:pt>
                <c:pt idx="128">
                  <c:v>11.262483462470968</c:v>
                </c:pt>
                <c:pt idx="129">
                  <c:v>10.363072480181067</c:v>
                </c:pt>
                <c:pt idx="130">
                  <c:v>8.9210497899004597</c:v>
                </c:pt>
                <c:pt idx="131">
                  <c:v>8.8805345627397188</c:v>
                </c:pt>
                <c:pt idx="132">
                  <c:v>11.06536817896229</c:v>
                </c:pt>
                <c:pt idx="133">
                  <c:v>10.230088290740792</c:v>
                </c:pt>
                <c:pt idx="134">
                  <c:v>10.890847223168835</c:v>
                </c:pt>
                <c:pt idx="135">
                  <c:v>11.153412938589158</c:v>
                </c:pt>
                <c:pt idx="136">
                  <c:v>8.825676830083296</c:v>
                </c:pt>
                <c:pt idx="137">
                  <c:v>9.3644388797500628</c:v>
                </c:pt>
                <c:pt idx="138">
                  <c:v>8.2940610832849124</c:v>
                </c:pt>
                <c:pt idx="139">
                  <c:v>8.9481329506998293</c:v>
                </c:pt>
                <c:pt idx="140">
                  <c:v>10.213103653984144</c:v>
                </c:pt>
                <c:pt idx="141">
                  <c:v>9.1980857720921883</c:v>
                </c:pt>
                <c:pt idx="142">
                  <c:v>9.2475173690047043</c:v>
                </c:pt>
                <c:pt idx="143">
                  <c:v>6.8344529772273326</c:v>
                </c:pt>
                <c:pt idx="144">
                  <c:v>7.7974813382830845</c:v>
                </c:pt>
                <c:pt idx="145">
                  <c:v>6.5382024176618074</c:v>
                </c:pt>
                <c:pt idx="146">
                  <c:v>6.5101690263927656</c:v>
                </c:pt>
                <c:pt idx="147">
                  <c:v>7.2487874537461456</c:v>
                </c:pt>
                <c:pt idx="148">
                  <c:v>7.0507316192011391</c:v>
                </c:pt>
                <c:pt idx="149">
                  <c:v>8.44548983830874</c:v>
                </c:pt>
                <c:pt idx="150">
                  <c:v>8.5838222458156537</c:v>
                </c:pt>
                <c:pt idx="151">
                  <c:v>9.9569254114634678</c:v>
                </c:pt>
                <c:pt idx="152">
                  <c:v>7.6283296703740122</c:v>
                </c:pt>
                <c:pt idx="153">
                  <c:v>12.548156324139315</c:v>
                </c:pt>
                <c:pt idx="154">
                  <c:v>12.849735667841054</c:v>
                </c:pt>
                <c:pt idx="155">
                  <c:v>8.9163524333691875</c:v>
                </c:pt>
                <c:pt idx="156">
                  <c:v>10.723810070220159</c:v>
                </c:pt>
                <c:pt idx="157">
                  <c:v>12.996260601966274</c:v>
                </c:pt>
                <c:pt idx="158">
                  <c:v>10.610447090789384</c:v>
                </c:pt>
                <c:pt idx="159">
                  <c:v>12.612896951464929</c:v>
                </c:pt>
                <c:pt idx="160">
                  <c:v>9.0152413959684949</c:v>
                </c:pt>
                <c:pt idx="161">
                  <c:v>10.918283563931713</c:v>
                </c:pt>
                <c:pt idx="162">
                  <c:v>11.725006662443512</c:v>
                </c:pt>
                <c:pt idx="163">
                  <c:v>11.771870770743899</c:v>
                </c:pt>
                <c:pt idx="164">
                  <c:v>11.932761386979472</c:v>
                </c:pt>
                <c:pt idx="165">
                  <c:v>10.379048386477839</c:v>
                </c:pt>
                <c:pt idx="166">
                  <c:v>8.9839176654224868</c:v>
                </c:pt>
                <c:pt idx="167">
                  <c:v>7.543824509369121</c:v>
                </c:pt>
                <c:pt idx="168">
                  <c:v>8.8003911989488053</c:v>
                </c:pt>
                <c:pt idx="169">
                  <c:v>7.9872547625311254</c:v>
                </c:pt>
                <c:pt idx="170">
                  <c:v>7.6053067438993525</c:v>
                </c:pt>
                <c:pt idx="171">
                  <c:v>8.9693590779392789</c:v>
                </c:pt>
                <c:pt idx="172">
                  <c:v>8.4201108156910589</c:v>
                </c:pt>
                <c:pt idx="173">
                  <c:v>8.5063752963818899</c:v>
                </c:pt>
                <c:pt idx="174">
                  <c:v>7.5115585646440763</c:v>
                </c:pt>
                <c:pt idx="175">
                  <c:v>8.1509298028512553</c:v>
                </c:pt>
                <c:pt idx="176">
                  <c:v>7.9188270777623737</c:v>
                </c:pt>
                <c:pt idx="177">
                  <c:v>8.7369949549068959</c:v>
                </c:pt>
                <c:pt idx="178">
                  <c:v>8.7213283762946823</c:v>
                </c:pt>
                <c:pt idx="179">
                  <c:v>9.0771843064746314</c:v>
                </c:pt>
                <c:pt idx="180">
                  <c:v>7.9280373397010235</c:v>
                </c:pt>
                <c:pt idx="181">
                  <c:v>9.9531854724626534</c:v>
                </c:pt>
                <c:pt idx="182">
                  <c:v>9.5612877012370916</c:v>
                </c:pt>
                <c:pt idx="183">
                  <c:v>7.4035537689777282</c:v>
                </c:pt>
                <c:pt idx="184">
                  <c:v>7.2493006062152103</c:v>
                </c:pt>
                <c:pt idx="185">
                  <c:v>6.699796897914335</c:v>
                </c:pt>
                <c:pt idx="186">
                  <c:v>5.9027282366593443</c:v>
                </c:pt>
                <c:pt idx="187">
                  <c:v>6.5803324917683792</c:v>
                </c:pt>
                <c:pt idx="188">
                  <c:v>5.3911382788956566</c:v>
                </c:pt>
                <c:pt idx="189">
                  <c:v>2.081184366420914</c:v>
                </c:pt>
                <c:pt idx="190">
                  <c:v>4.2677072262014786</c:v>
                </c:pt>
                <c:pt idx="191">
                  <c:v>6.8423277339627742</c:v>
                </c:pt>
                <c:pt idx="192">
                  <c:v>6.5702081161757304</c:v>
                </c:pt>
                <c:pt idx="193">
                  <c:v>4.087384589701645</c:v>
                </c:pt>
                <c:pt idx="194">
                  <c:v>6.6901147242446761</c:v>
                </c:pt>
                <c:pt idx="195">
                  <c:v>7.2510368768484685</c:v>
                </c:pt>
                <c:pt idx="196">
                  <c:v>3.5133795262532344</c:v>
                </c:pt>
                <c:pt idx="197">
                  <c:v>1.5197853894879265</c:v>
                </c:pt>
                <c:pt idx="198">
                  <c:v>1.1523664695238813</c:v>
                </c:pt>
                <c:pt idx="199">
                  <c:v>1.292639092265075</c:v>
                </c:pt>
                <c:pt idx="200">
                  <c:v>1.4523921753977316</c:v>
                </c:pt>
                <c:pt idx="201">
                  <c:v>2.302013948271914</c:v>
                </c:pt>
                <c:pt idx="202">
                  <c:v>3.9167697753141089</c:v>
                </c:pt>
                <c:pt idx="203">
                  <c:v>3.8289490573573732</c:v>
                </c:pt>
                <c:pt idx="204">
                  <c:v>0.9578412825099033</c:v>
                </c:pt>
                <c:pt idx="205">
                  <c:v>1.1941461275729224</c:v>
                </c:pt>
                <c:pt idx="206">
                  <c:v>0.81843072079151624</c:v>
                </c:pt>
                <c:pt idx="207">
                  <c:v>9.4550590123639751</c:v>
                </c:pt>
                <c:pt idx="208">
                  <c:v>10.420106902256208</c:v>
                </c:pt>
                <c:pt idx="209">
                  <c:v>11.264684607267329</c:v>
                </c:pt>
                <c:pt idx="210">
                  <c:v>8.4468036937396036</c:v>
                </c:pt>
                <c:pt idx="211">
                  <c:v>8.6442663748458433</c:v>
                </c:pt>
                <c:pt idx="212">
                  <c:v>8.4634587274171267</c:v>
                </c:pt>
                <c:pt idx="213">
                  <c:v>8.1616307926282357</c:v>
                </c:pt>
                <c:pt idx="214">
                  <c:v>7.9822976758719264</c:v>
                </c:pt>
                <c:pt idx="215">
                  <c:v>8.4390752196904053</c:v>
                </c:pt>
                <c:pt idx="216">
                  <c:v>8.8807208880687796</c:v>
                </c:pt>
                <c:pt idx="217">
                  <c:v>8.401597167102425</c:v>
                </c:pt>
                <c:pt idx="218">
                  <c:v>9.019652562048984</c:v>
                </c:pt>
                <c:pt idx="219">
                  <c:v>9.3319833565753303</c:v>
                </c:pt>
                <c:pt idx="220">
                  <c:v>8.5930118104170354</c:v>
                </c:pt>
                <c:pt idx="221">
                  <c:v>9.0398745335333253</c:v>
                </c:pt>
                <c:pt idx="222">
                  <c:v>10.207422438402588</c:v>
                </c:pt>
                <c:pt idx="223">
                  <c:v>9.4560257287096441</c:v>
                </c:pt>
                <c:pt idx="224">
                  <c:v>10.403897501373466</c:v>
                </c:pt>
                <c:pt idx="225">
                  <c:v>10.000960652196893</c:v>
                </c:pt>
                <c:pt idx="226">
                  <c:v>9.0206208712197995</c:v>
                </c:pt>
                <c:pt idx="227">
                  <c:v>9.2451556604821263</c:v>
                </c:pt>
                <c:pt idx="228">
                  <c:v>8.2487291412806041</c:v>
                </c:pt>
                <c:pt idx="229">
                  <c:v>8.5109344737837827</c:v>
                </c:pt>
                <c:pt idx="230">
                  <c:v>9.5764544105778775</c:v>
                </c:pt>
                <c:pt idx="231">
                  <c:v>9.0301173147044533</c:v>
                </c:pt>
                <c:pt idx="232">
                  <c:v>10.684818685676104</c:v>
                </c:pt>
                <c:pt idx="233">
                  <c:v>9.2664760402180164</c:v>
                </c:pt>
                <c:pt idx="234">
                  <c:v>8.0949614413165989</c:v>
                </c:pt>
                <c:pt idx="235">
                  <c:v>8.3736407010093235</c:v>
                </c:pt>
                <c:pt idx="236">
                  <c:v>7.6438116359980155</c:v>
                </c:pt>
                <c:pt idx="237">
                  <c:v>7.9441430905270698</c:v>
                </c:pt>
                <c:pt idx="238">
                  <c:v>9.4462830338677914</c:v>
                </c:pt>
                <c:pt idx="239">
                  <c:v>10.593440873441271</c:v>
                </c:pt>
                <c:pt idx="240">
                  <c:v>10.422196721813345</c:v>
                </c:pt>
                <c:pt idx="241">
                  <c:v>9.8508951784265335</c:v>
                </c:pt>
                <c:pt idx="242">
                  <c:v>10.699931600208535</c:v>
                </c:pt>
                <c:pt idx="243">
                  <c:v>9.2500255099892126</c:v>
                </c:pt>
                <c:pt idx="244">
                  <c:v>8.0440447574128289</c:v>
                </c:pt>
                <c:pt idx="245">
                  <c:v>7.3157345707310961</c:v>
                </c:pt>
                <c:pt idx="246">
                  <c:v>6.8160003519485217</c:v>
                </c:pt>
                <c:pt idx="247">
                  <c:v>7.1001064705598829</c:v>
                </c:pt>
                <c:pt idx="248">
                  <c:v>9.0606669956702603</c:v>
                </c:pt>
                <c:pt idx="249">
                  <c:v>10.356447139781583</c:v>
                </c:pt>
                <c:pt idx="250">
                  <c:v>9.5078951810368526</c:v>
                </c:pt>
                <c:pt idx="251">
                  <c:v>8.2228497177877333</c:v>
                </c:pt>
                <c:pt idx="252">
                  <c:v>8.3052875864578297</c:v>
                </c:pt>
                <c:pt idx="253">
                  <c:v>8.154884203268109</c:v>
                </c:pt>
                <c:pt idx="254">
                  <c:v>7.5242973972127576</c:v>
                </c:pt>
                <c:pt idx="255">
                  <c:v>9.5615786681088384</c:v>
                </c:pt>
                <c:pt idx="256">
                  <c:v>9.6576628774170743</c:v>
                </c:pt>
                <c:pt idx="257">
                  <c:v>9.388847306860157</c:v>
                </c:pt>
                <c:pt idx="258">
                  <c:v>9.1797254910718973</c:v>
                </c:pt>
                <c:pt idx="259">
                  <c:v>7.7298988499127113</c:v>
                </c:pt>
                <c:pt idx="260">
                  <c:v>9.8640623186833114</c:v>
                </c:pt>
                <c:pt idx="261">
                  <c:v>8.6777081781684728</c:v>
                </c:pt>
                <c:pt idx="262">
                  <c:v>9.6933196013522984</c:v>
                </c:pt>
                <c:pt idx="263">
                  <c:v>9.4437659946781771</c:v>
                </c:pt>
                <c:pt idx="264">
                  <c:v>9.0459036625277669</c:v>
                </c:pt>
                <c:pt idx="265">
                  <c:v>8.0853251229324776</c:v>
                </c:pt>
                <c:pt idx="266">
                  <c:v>6.7145069477080819</c:v>
                </c:pt>
                <c:pt idx="267">
                  <c:v>6.6018218756586267</c:v>
                </c:pt>
                <c:pt idx="268">
                  <c:v>6.4146247760779733</c:v>
                </c:pt>
                <c:pt idx="269">
                  <c:v>6.2061149470711996</c:v>
                </c:pt>
                <c:pt idx="270">
                  <c:v>6.2985107940009408</c:v>
                </c:pt>
                <c:pt idx="271">
                  <c:v>6.345257290123187</c:v>
                </c:pt>
                <c:pt idx="272">
                  <c:v>5.7330969133013054</c:v>
                </c:pt>
                <c:pt idx="273">
                  <c:v>6.094441814041879</c:v>
                </c:pt>
                <c:pt idx="274">
                  <c:v>5.9643061261724872</c:v>
                </c:pt>
                <c:pt idx="275">
                  <c:v>6.3061439812682742</c:v>
                </c:pt>
                <c:pt idx="276">
                  <c:v>6.1712838972503965</c:v>
                </c:pt>
                <c:pt idx="277">
                  <c:v>7.6705610324043523</c:v>
                </c:pt>
                <c:pt idx="278">
                  <c:v>8.751738987437486</c:v>
                </c:pt>
                <c:pt idx="279">
                  <c:v>5.4869110362058073</c:v>
                </c:pt>
                <c:pt idx="280">
                  <c:v>6.4230333618562021</c:v>
                </c:pt>
                <c:pt idx="281">
                  <c:v>5.2197543262561599</c:v>
                </c:pt>
                <c:pt idx="282">
                  <c:v>6.4309795182980816</c:v>
                </c:pt>
                <c:pt idx="283">
                  <c:v>7.0504772550270891</c:v>
                </c:pt>
                <c:pt idx="284">
                  <c:v>5.5338710852785562</c:v>
                </c:pt>
                <c:pt idx="285">
                  <c:v>4.5878070506443134</c:v>
                </c:pt>
                <c:pt idx="286">
                  <c:v>5.2278952203837932</c:v>
                </c:pt>
                <c:pt idx="287">
                  <c:v>7.6446436420642705</c:v>
                </c:pt>
                <c:pt idx="288">
                  <c:v>6.2060282102782489</c:v>
                </c:pt>
                <c:pt idx="289">
                  <c:v>4.3842106376647312</c:v>
                </c:pt>
                <c:pt idx="290">
                  <c:v>4.6462197671787635</c:v>
                </c:pt>
                <c:pt idx="291">
                  <c:v>4.4487754185009836</c:v>
                </c:pt>
                <c:pt idx="292">
                  <c:v>4.3559839904227635</c:v>
                </c:pt>
                <c:pt idx="293">
                  <c:v>4.7503147556214458</c:v>
                </c:pt>
                <c:pt idx="294">
                  <c:v>2.7293531835685299</c:v>
                </c:pt>
                <c:pt idx="295">
                  <c:v>4.3754288990872885</c:v>
                </c:pt>
                <c:pt idx="296">
                  <c:v>5.3825834897952589</c:v>
                </c:pt>
                <c:pt idx="297">
                  <c:v>5.1292926424725023</c:v>
                </c:pt>
                <c:pt idx="298">
                  <c:v>4.5625885709302505</c:v>
                </c:pt>
                <c:pt idx="299">
                  <c:v>4.0636250241535743</c:v>
                </c:pt>
                <c:pt idx="300">
                  <c:v>1.8486119298870609</c:v>
                </c:pt>
                <c:pt idx="301">
                  <c:v>2.5626811525250845</c:v>
                </c:pt>
                <c:pt idx="302">
                  <c:v>1.8770500941406316</c:v>
                </c:pt>
                <c:pt idx="303">
                  <c:v>2.805486441232528</c:v>
                </c:pt>
                <c:pt idx="304">
                  <c:v>3.1075947976385776</c:v>
                </c:pt>
                <c:pt idx="305">
                  <c:v>3.4996440361651788</c:v>
                </c:pt>
                <c:pt idx="306">
                  <c:v>2.2999954576995534</c:v>
                </c:pt>
                <c:pt idx="307">
                  <c:v>2.6377748185817071</c:v>
                </c:pt>
                <c:pt idx="308">
                  <c:v>2.4713084961602996</c:v>
                </c:pt>
                <c:pt idx="309">
                  <c:v>3.3102981855411842</c:v>
                </c:pt>
                <c:pt idx="310">
                  <c:v>0.74992296885724241</c:v>
                </c:pt>
                <c:pt idx="311">
                  <c:v>1.714090102868723</c:v>
                </c:pt>
                <c:pt idx="312">
                  <c:v>3.118609066356564</c:v>
                </c:pt>
                <c:pt idx="313">
                  <c:v>2.6805764821028433</c:v>
                </c:pt>
                <c:pt idx="314">
                  <c:v>2.9136079848781806</c:v>
                </c:pt>
                <c:pt idx="315">
                  <c:v>3.7827484814390253</c:v>
                </c:pt>
                <c:pt idx="316">
                  <c:v>4.4040191821827861</c:v>
                </c:pt>
                <c:pt idx="317">
                  <c:v>3.7258194796830422</c:v>
                </c:pt>
                <c:pt idx="318">
                  <c:v>4.2149095919805424</c:v>
                </c:pt>
                <c:pt idx="319">
                  <c:v>2.039420315165382</c:v>
                </c:pt>
                <c:pt idx="320">
                  <c:v>3.0479478965402365</c:v>
                </c:pt>
                <c:pt idx="321">
                  <c:v>0.98458206045570262</c:v>
                </c:pt>
                <c:pt idx="322">
                  <c:v>1.9085016704325171</c:v>
                </c:pt>
                <c:pt idx="323">
                  <c:v>3.0033102874553226</c:v>
                </c:pt>
                <c:pt idx="324">
                  <c:v>2.1569780506056944</c:v>
                </c:pt>
                <c:pt idx="325">
                  <c:v>0.49426183103040766</c:v>
                </c:pt>
                <c:pt idx="326">
                  <c:v>1.7211121624808283</c:v>
                </c:pt>
                <c:pt idx="327">
                  <c:v>2.8771462785999153</c:v>
                </c:pt>
                <c:pt idx="328">
                  <c:v>2.60465014213047</c:v>
                </c:pt>
                <c:pt idx="329">
                  <c:v>0.62685698716273608</c:v>
                </c:pt>
                <c:pt idx="330">
                  <c:v>1.4521948701537015</c:v>
                </c:pt>
                <c:pt idx="331">
                  <c:v>2.3048064050756607</c:v>
                </c:pt>
                <c:pt idx="332">
                  <c:v>2.3073232944868698</c:v>
                </c:pt>
                <c:pt idx="333">
                  <c:v>1.698590262135006</c:v>
                </c:pt>
                <c:pt idx="334">
                  <c:v>1.5301617132065573</c:v>
                </c:pt>
                <c:pt idx="335">
                  <c:v>0.76275847737794622</c:v>
                </c:pt>
                <c:pt idx="336">
                  <c:v>1.2229899804629094</c:v>
                </c:pt>
                <c:pt idx="337">
                  <c:v>1.9141716638730037</c:v>
                </c:pt>
                <c:pt idx="338">
                  <c:v>1.5135207826105765</c:v>
                </c:pt>
                <c:pt idx="339">
                  <c:v>1.4114904193007518</c:v>
                </c:pt>
                <c:pt idx="340">
                  <c:v>0.80859709708784888</c:v>
                </c:pt>
                <c:pt idx="341">
                  <c:v>1.2354882636975635</c:v>
                </c:pt>
                <c:pt idx="342">
                  <c:v>1.0394258893921322</c:v>
                </c:pt>
                <c:pt idx="343">
                  <c:v>1.5260819808420869</c:v>
                </c:pt>
                <c:pt idx="344">
                  <c:v>1.9623106631581042</c:v>
                </c:pt>
                <c:pt idx="345">
                  <c:v>1.9969813453500376</c:v>
                </c:pt>
                <c:pt idx="346">
                  <c:v>1.5344715723426476</c:v>
                </c:pt>
                <c:pt idx="347">
                  <c:v>0.9568119065730919</c:v>
                </c:pt>
                <c:pt idx="348">
                  <c:v>0.83458960449396269</c:v>
                </c:pt>
                <c:pt idx="349">
                  <c:v>0.4090606666070068</c:v>
                </c:pt>
                <c:pt idx="350">
                  <c:v>0.44259289560353421</c:v>
                </c:pt>
                <c:pt idx="351">
                  <c:v>0.5296206903088595</c:v>
                </c:pt>
                <c:pt idx="352">
                  <c:v>0.44485324795128239</c:v>
                </c:pt>
                <c:pt idx="353">
                  <c:v>0.46129441507971386</c:v>
                </c:pt>
                <c:pt idx="354">
                  <c:v>0.23053963707275849</c:v>
                </c:pt>
                <c:pt idx="355">
                  <c:v>-1.6210730830651655E-2</c:v>
                </c:pt>
                <c:pt idx="356">
                  <c:v>0.37237574181154348</c:v>
                </c:pt>
                <c:pt idx="357">
                  <c:v>0.30983085530513027</c:v>
                </c:pt>
                <c:pt idx="358">
                  <c:v>0.3565033220949147</c:v>
                </c:pt>
                <c:pt idx="359">
                  <c:v>0.3911751627173285</c:v>
                </c:pt>
                <c:pt idx="360">
                  <c:v>0.80619672576026624</c:v>
                </c:pt>
                <c:pt idx="361">
                  <c:v>0.80064696600681573</c:v>
                </c:pt>
                <c:pt idx="362">
                  <c:v>1.33827484342589</c:v>
                </c:pt>
                <c:pt idx="363">
                  <c:v>0.70978040851472202</c:v>
                </c:pt>
                <c:pt idx="364">
                  <c:v>0.61145289021276672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515392"/>
        <c:axId val="201517312"/>
      </c:scatterChart>
      <c:valAx>
        <c:axId val="201515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tr-TR"/>
                  <a:t>HS-TURC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891258800374946"/>
              <c:y val="2.8787990286261202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1517312"/>
        <c:crosses val="autoZero"/>
        <c:crossBetween val="midCat"/>
      </c:valAx>
      <c:valAx>
        <c:axId val="201517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015153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609769</xdr:colOff>
      <xdr:row>3</xdr:row>
      <xdr:rowOff>74271</xdr:rowOff>
    </xdr:from>
    <xdr:to>
      <xdr:col>27</xdr:col>
      <xdr:colOff>589786</xdr:colOff>
      <xdr:row>14</xdr:row>
      <xdr:rowOff>83238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602790</xdr:colOff>
      <xdr:row>2</xdr:row>
      <xdr:rowOff>192897</xdr:rowOff>
    </xdr:from>
    <xdr:to>
      <xdr:col>27</xdr:col>
      <xdr:colOff>582807</xdr:colOff>
      <xdr:row>14</xdr:row>
      <xdr:rowOff>6478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373420</xdr:colOff>
      <xdr:row>17</xdr:row>
      <xdr:rowOff>82452</xdr:rowOff>
    </xdr:from>
    <xdr:to>
      <xdr:col>65</xdr:col>
      <xdr:colOff>576684</xdr:colOff>
      <xdr:row>32</xdr:row>
      <xdr:rowOff>38878</xdr:rowOff>
    </xdr:to>
    <xdr:graphicFrame macro="">
      <xdr:nvGraphicFramePr>
        <xdr:cNvPr id="3" name="Grafi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67</xdr:col>
      <xdr:colOff>19438</xdr:colOff>
      <xdr:row>20</xdr:row>
      <xdr:rowOff>32399</xdr:rowOff>
    </xdr:from>
    <xdr:to>
      <xdr:col>73</xdr:col>
      <xdr:colOff>362338</xdr:colOff>
      <xdr:row>34</xdr:row>
      <xdr:rowOff>3370</xdr:rowOff>
    </xdr:to>
    <xdr:graphicFrame macro="">
      <xdr:nvGraphicFramePr>
        <xdr:cNvPr id="6" name="Grafi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59</xdr:col>
      <xdr:colOff>76200</xdr:colOff>
      <xdr:row>1</xdr:row>
      <xdr:rowOff>100012</xdr:rowOff>
    </xdr:from>
    <xdr:to>
      <xdr:col>66</xdr:col>
      <xdr:colOff>381000</xdr:colOff>
      <xdr:row>15</xdr:row>
      <xdr:rowOff>157162</xdr:rowOff>
    </xdr:to>
    <xdr:graphicFrame macro="">
      <xdr:nvGraphicFramePr>
        <xdr:cNvPr id="2" name="Grafi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66</xdr:col>
      <xdr:colOff>607139</xdr:colOff>
      <xdr:row>0</xdr:row>
      <xdr:rowOff>185121</xdr:rowOff>
    </xdr:from>
    <xdr:to>
      <xdr:col>74</xdr:col>
      <xdr:colOff>570205</xdr:colOff>
      <xdr:row>18</xdr:row>
      <xdr:rowOff>174949</xdr:rowOff>
    </xdr:to>
    <xdr:graphicFrame macro="">
      <xdr:nvGraphicFramePr>
        <xdr:cNvPr id="4" name="Grafik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58</xdr:col>
      <xdr:colOff>367390</xdr:colOff>
      <xdr:row>33</xdr:row>
      <xdr:rowOff>191599</xdr:rowOff>
    </xdr:from>
    <xdr:to>
      <xdr:col>66</xdr:col>
      <xdr:colOff>356376</xdr:colOff>
      <xdr:row>52</xdr:row>
      <xdr:rowOff>84234</xdr:rowOff>
    </xdr:to>
    <xdr:graphicFrame macro="">
      <xdr:nvGraphicFramePr>
        <xdr:cNvPr id="5" name="Grafik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337626</xdr:colOff>
      <xdr:row>6</xdr:row>
      <xdr:rowOff>32402</xdr:rowOff>
    </xdr:from>
    <xdr:to>
      <xdr:col>27</xdr:col>
      <xdr:colOff>317643</xdr:colOff>
      <xdr:row>17</xdr:row>
      <xdr:rowOff>48346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379494</xdr:colOff>
      <xdr:row>2</xdr:row>
      <xdr:rowOff>95205</xdr:rowOff>
    </xdr:from>
    <xdr:to>
      <xdr:col>27</xdr:col>
      <xdr:colOff>359511</xdr:colOff>
      <xdr:row>13</xdr:row>
      <xdr:rowOff>146039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588835</xdr:colOff>
      <xdr:row>3</xdr:row>
      <xdr:rowOff>137073</xdr:rowOff>
    </xdr:from>
    <xdr:to>
      <xdr:col>27</xdr:col>
      <xdr:colOff>568852</xdr:colOff>
      <xdr:row>14</xdr:row>
      <xdr:rowOff>146039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477186</xdr:colOff>
      <xdr:row>3</xdr:row>
      <xdr:rowOff>88226</xdr:rowOff>
    </xdr:from>
    <xdr:to>
      <xdr:col>27</xdr:col>
      <xdr:colOff>457203</xdr:colOff>
      <xdr:row>14</xdr:row>
      <xdr:rowOff>97192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553944</xdr:colOff>
      <xdr:row>3</xdr:row>
      <xdr:rowOff>74270</xdr:rowOff>
    </xdr:from>
    <xdr:to>
      <xdr:col>27</xdr:col>
      <xdr:colOff>533961</xdr:colOff>
      <xdr:row>14</xdr:row>
      <xdr:rowOff>83236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449274</xdr:colOff>
      <xdr:row>4</xdr:row>
      <xdr:rowOff>60313</xdr:rowOff>
    </xdr:from>
    <xdr:to>
      <xdr:col>27</xdr:col>
      <xdr:colOff>429291</xdr:colOff>
      <xdr:row>15</xdr:row>
      <xdr:rowOff>76257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414384</xdr:colOff>
      <xdr:row>2</xdr:row>
      <xdr:rowOff>158006</xdr:rowOff>
    </xdr:from>
    <xdr:to>
      <xdr:col>27</xdr:col>
      <xdr:colOff>394401</xdr:colOff>
      <xdr:row>13</xdr:row>
      <xdr:rowOff>208840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128285</xdr:colOff>
      <xdr:row>3</xdr:row>
      <xdr:rowOff>11468</xdr:rowOff>
    </xdr:from>
    <xdr:to>
      <xdr:col>28</xdr:col>
      <xdr:colOff>171104</xdr:colOff>
      <xdr:row>14</xdr:row>
      <xdr:rowOff>20434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4"/>
  <sheetViews>
    <sheetView topLeftCell="P139" zoomScale="91" zoomScaleNormal="91" workbookViewId="0">
      <selection activeCell="P159" sqref="P159"/>
    </sheetView>
  </sheetViews>
  <sheetFormatPr defaultRowHeight="14.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1:23" ht="14.25" customHeight="1"/>
    <row r="2" spans="1:23">
      <c r="A2" s="145"/>
      <c r="B2" s="145"/>
      <c r="C2" s="145"/>
      <c r="E2" s="148"/>
      <c r="F2" s="148"/>
      <c r="G2" s="148"/>
      <c r="H2" s="148"/>
      <c r="I2" s="148"/>
      <c r="J2" s="148"/>
      <c r="O2" s="45"/>
      <c r="P2" s="147"/>
      <c r="Q2" s="147"/>
      <c r="R2" s="147"/>
    </row>
    <row r="3" spans="1:23" ht="15.75" customHeight="1">
      <c r="B3" s="70" t="s">
        <v>52</v>
      </c>
      <c r="G3" s="149" t="s">
        <v>3</v>
      </c>
      <c r="H3" s="59" t="s">
        <v>4</v>
      </c>
      <c r="I3" s="59" t="s">
        <v>5</v>
      </c>
      <c r="J3" s="59" t="s">
        <v>9</v>
      </c>
      <c r="K3" s="31" t="s">
        <v>0</v>
      </c>
      <c r="L3" s="31" t="s">
        <v>1</v>
      </c>
      <c r="M3" s="29" t="s">
        <v>63</v>
      </c>
      <c r="N3" s="29" t="s">
        <v>64</v>
      </c>
      <c r="O3" s="43" t="s">
        <v>7</v>
      </c>
      <c r="P3" s="154" t="s">
        <v>33</v>
      </c>
      <c r="Q3" s="156" t="s">
        <v>53</v>
      </c>
      <c r="R3" s="150" t="s">
        <v>8</v>
      </c>
      <c r="S3" s="152" t="s">
        <v>34</v>
      </c>
    </row>
    <row r="4" spans="1:23" ht="27.5" customHeight="1">
      <c r="B4" s="26" t="s">
        <v>9</v>
      </c>
      <c r="C4" s="16">
        <v>246</v>
      </c>
      <c r="G4" s="149"/>
      <c r="H4" s="60" t="s">
        <v>6</v>
      </c>
      <c r="I4" s="60" t="s">
        <v>6</v>
      </c>
      <c r="J4" s="60"/>
      <c r="K4" s="30" t="s">
        <v>2</v>
      </c>
      <c r="L4" s="30" t="s">
        <v>2</v>
      </c>
      <c r="M4" s="30" t="s">
        <v>2</v>
      </c>
      <c r="N4" s="30" t="s">
        <v>32</v>
      </c>
      <c r="O4" s="28" t="s">
        <v>31</v>
      </c>
      <c r="P4" s="155"/>
      <c r="Q4" s="157"/>
      <c r="R4" s="151"/>
      <c r="S4" s="153"/>
    </row>
    <row r="5" spans="1:23" ht="18.5">
      <c r="B5" s="27" t="s">
        <v>30</v>
      </c>
      <c r="C5" s="19">
        <v>36.71</v>
      </c>
      <c r="D5" s="18">
        <f>RADIANS(C5)</f>
        <v>0.64071036840711837</v>
      </c>
      <c r="G5" s="61">
        <v>2008</v>
      </c>
      <c r="H5" s="48">
        <v>1</v>
      </c>
      <c r="I5" s="48">
        <v>1</v>
      </c>
      <c r="J5" s="48">
        <v>1</v>
      </c>
      <c r="K5" s="130">
        <v>6.9</v>
      </c>
      <c r="L5" s="56">
        <v>0.8</v>
      </c>
      <c r="M5" s="56">
        <f>(K5+L5)/2</f>
        <v>3.85</v>
      </c>
      <c r="N5" s="36">
        <v>73.5</v>
      </c>
      <c r="O5" s="57">
        <f>((Q5)/(0.16*(K5-(L5))^0.5))</f>
        <v>16.973858306635975</v>
      </c>
      <c r="P5" s="58">
        <f>0.16*((K5-(L5))^1/2)*O5</f>
        <v>8.283242853638356</v>
      </c>
      <c r="Q5" s="132">
        <v>6.7075739999999993</v>
      </c>
      <c r="R5" s="11">
        <f>0.0023*0.408*O5*SQRT(K5-L5)*(M5+17.8)</f>
        <v>0.85170930069149997</v>
      </c>
      <c r="S5" s="35">
        <f>0.31*(IF(N5&gt;50,1,(1+(50-N5)/70)))*(P5+2.09)*((M5/(M5+15)))</f>
        <v>0.6567886125102057</v>
      </c>
    </row>
    <row r="6" spans="1:23" ht="18.5">
      <c r="B6" s="26" t="s">
        <v>29</v>
      </c>
      <c r="C6" s="17"/>
      <c r="D6" s="17">
        <f>TAN(D5)</f>
        <v>0.74564856464473495</v>
      </c>
      <c r="G6" s="61">
        <v>2008</v>
      </c>
      <c r="H6" s="48">
        <v>1</v>
      </c>
      <c r="I6" s="48">
        <f t="shared" ref="I6:J21" si="0">I5+1</f>
        <v>2</v>
      </c>
      <c r="J6" s="48">
        <f>J5+1</f>
        <v>2</v>
      </c>
      <c r="K6" s="130">
        <v>8.8000000000000007</v>
      </c>
      <c r="L6" s="56">
        <v>2.2999999999999998</v>
      </c>
      <c r="M6" s="56">
        <f t="shared" ref="M6:M69" si="1">(K6+L6)/2</f>
        <v>5.5500000000000007</v>
      </c>
      <c r="N6" s="36">
        <v>83</v>
      </c>
      <c r="O6" s="57">
        <f t="shared" ref="O6:O69" si="2">((Q6)/(0.16*(K6-(L6))^0.5))</f>
        <v>15.026830118171448</v>
      </c>
      <c r="P6" s="58">
        <f t="shared" ref="P6:P69" si="3">0.16*((K6-L6)^1/2)*O6</f>
        <v>7.8139516614491553</v>
      </c>
      <c r="Q6" s="132">
        <v>6.1297679999999994</v>
      </c>
      <c r="R6" s="11">
        <f t="shared" ref="R6:R69" si="4">0.0023*0.408*O6*(K6-L6)^0.5*(M6+17.8)</f>
        <v>0.839457935622</v>
      </c>
      <c r="S6" s="35">
        <f t="shared" ref="S6:S68" si="5">0.31*(IF(N6&gt;50,1,(1+(50-N6)/70)))*(P6+2.09)*((M6/(M6+15)))</f>
        <v>0.82918485807899145</v>
      </c>
      <c r="U6" s="10"/>
      <c r="V6" s="9"/>
      <c r="W6" s="10"/>
    </row>
    <row r="7" spans="1:23" ht="18.5">
      <c r="B7" s="26" t="s">
        <v>20</v>
      </c>
      <c r="C7" s="15"/>
      <c r="D7" s="17">
        <f>SIN(D5)</f>
        <v>0.59776507412100266</v>
      </c>
      <c r="G7" s="61">
        <v>2008</v>
      </c>
      <c r="H7" s="48">
        <v>1</v>
      </c>
      <c r="I7" s="48">
        <f t="shared" si="0"/>
        <v>3</v>
      </c>
      <c r="J7" s="48">
        <f t="shared" si="0"/>
        <v>3</v>
      </c>
      <c r="K7" s="130">
        <v>9.9</v>
      </c>
      <c r="L7" s="56">
        <v>1.8</v>
      </c>
      <c r="M7" s="56">
        <f t="shared" si="1"/>
        <v>5.8500000000000005</v>
      </c>
      <c r="N7" s="36">
        <v>83</v>
      </c>
      <c r="O7" s="57">
        <f t="shared" si="2"/>
        <v>11.226803794149742</v>
      </c>
      <c r="P7" s="58">
        <f t="shared" si="3"/>
        <v>7.2749688586090331</v>
      </c>
      <c r="Q7" s="132">
        <v>5.1123269999999996</v>
      </c>
      <c r="R7" s="11">
        <f t="shared" si="4"/>
        <v>0.70911681927074999</v>
      </c>
      <c r="S7" s="35">
        <f t="shared" si="5"/>
        <v>0.81455016906894395</v>
      </c>
    </row>
    <row r="8" spans="1:23" ht="18.5">
      <c r="B8" s="26" t="s">
        <v>21</v>
      </c>
      <c r="C8" s="15"/>
      <c r="D8" s="17">
        <f>COS(D5)</f>
        <v>0.80167132676746777</v>
      </c>
      <c r="G8" s="61">
        <v>2008</v>
      </c>
      <c r="H8" s="48">
        <v>1</v>
      </c>
      <c r="I8" s="48">
        <f t="shared" si="0"/>
        <v>4</v>
      </c>
      <c r="J8" s="48">
        <f t="shared" si="0"/>
        <v>4</v>
      </c>
      <c r="K8" s="130">
        <v>5.8</v>
      </c>
      <c r="L8" s="56">
        <v>3.7</v>
      </c>
      <c r="M8" s="56">
        <f t="shared" si="1"/>
        <v>4.75</v>
      </c>
      <c r="N8" s="36">
        <v>76</v>
      </c>
      <c r="O8" s="57">
        <f t="shared" si="2"/>
        <v>11.376636456805347</v>
      </c>
      <c r="P8" s="58">
        <f t="shared" si="3"/>
        <v>1.9112749247432981</v>
      </c>
      <c r="Q8" s="132">
        <v>2.63781</v>
      </c>
      <c r="R8" s="11">
        <f t="shared" si="4"/>
        <v>0.34886553990749997</v>
      </c>
      <c r="S8" s="35">
        <f t="shared" si="5"/>
        <v>0.29832290261693695</v>
      </c>
    </row>
    <row r="9" spans="1:23" ht="18.5">
      <c r="B9" s="26" t="s">
        <v>10</v>
      </c>
      <c r="C9" s="18">
        <f>1+0.033*COS(2*3.14/365*C4)</f>
        <v>0.98476594043228627</v>
      </c>
      <c r="D9" s="20"/>
      <c r="E9" t="s">
        <v>19</v>
      </c>
      <c r="G9" s="61">
        <v>2008</v>
      </c>
      <c r="H9" s="48">
        <v>1</v>
      </c>
      <c r="I9" s="48">
        <f t="shared" si="0"/>
        <v>5</v>
      </c>
      <c r="J9" s="48">
        <f t="shared" si="0"/>
        <v>5</v>
      </c>
      <c r="K9" s="130">
        <v>6.2</v>
      </c>
      <c r="L9" s="56">
        <v>-1.2</v>
      </c>
      <c r="M9" s="56">
        <f t="shared" si="1"/>
        <v>2.5</v>
      </c>
      <c r="N9" s="36">
        <v>81.5</v>
      </c>
      <c r="O9" s="57">
        <f t="shared" si="2"/>
        <v>19.422424294515544</v>
      </c>
      <c r="P9" s="58">
        <f t="shared" si="3"/>
        <v>11.498075182353203</v>
      </c>
      <c r="Q9" s="132">
        <v>8.4535529999999994</v>
      </c>
      <c r="R9" s="11">
        <f t="shared" si="4"/>
        <v>1.0064757934034998</v>
      </c>
      <c r="S9" s="35">
        <f t="shared" si="5"/>
        <v>0.60175761521849891</v>
      </c>
    </row>
    <row r="10" spans="1:23" ht="18.5">
      <c r="B10" s="25" t="s">
        <v>11</v>
      </c>
      <c r="C10" s="18">
        <f>0.409*SIN(2*3.14/365*C4-1.39)</f>
        <v>0.12049444583065447</v>
      </c>
      <c r="D10" s="21"/>
      <c r="E10" t="s">
        <v>15</v>
      </c>
      <c r="G10" s="61">
        <v>2008</v>
      </c>
      <c r="H10" s="48">
        <v>1</v>
      </c>
      <c r="I10" s="48">
        <f t="shared" si="0"/>
        <v>6</v>
      </c>
      <c r="J10" s="48">
        <f t="shared" si="0"/>
        <v>6</v>
      </c>
      <c r="K10" s="130">
        <v>10</v>
      </c>
      <c r="L10" s="56">
        <v>-0.2</v>
      </c>
      <c r="M10" s="56">
        <f t="shared" si="1"/>
        <v>4.9000000000000004</v>
      </c>
      <c r="N10" s="36">
        <v>91</v>
      </c>
      <c r="O10" s="57">
        <f t="shared" si="2"/>
        <v>17.256044783953236</v>
      </c>
      <c r="P10" s="58">
        <f t="shared" si="3"/>
        <v>14.08093254370584</v>
      </c>
      <c r="Q10" s="132">
        <v>8.8178219999999996</v>
      </c>
      <c r="R10" s="11">
        <f t="shared" si="4"/>
        <v>1.1739651408810001</v>
      </c>
      <c r="S10" s="35">
        <f t="shared" si="5"/>
        <v>1.2343540971803606</v>
      </c>
    </row>
    <row r="11" spans="1:23" ht="18.5">
      <c r="B11" s="26" t="s">
        <v>22</v>
      </c>
      <c r="C11" s="18">
        <f>TAN(C10)</f>
        <v>0.12108100192618861</v>
      </c>
      <c r="D11" s="21"/>
      <c r="G11" s="61">
        <v>2008</v>
      </c>
      <c r="H11" s="48">
        <v>1</v>
      </c>
      <c r="I11" s="48">
        <f t="shared" si="0"/>
        <v>7</v>
      </c>
      <c r="J11" s="48">
        <f t="shared" si="0"/>
        <v>7</v>
      </c>
      <c r="K11" s="130">
        <v>10</v>
      </c>
      <c r="L11" s="56">
        <v>-1.2</v>
      </c>
      <c r="M11" s="56">
        <f t="shared" si="1"/>
        <v>4.4000000000000004</v>
      </c>
      <c r="N11" s="36">
        <v>56</v>
      </c>
      <c r="O11" s="57">
        <f t="shared" si="2"/>
        <v>15.29476530988399</v>
      </c>
      <c r="P11" s="58">
        <f t="shared" si="3"/>
        <v>13.704109717656054</v>
      </c>
      <c r="Q11" s="132">
        <v>8.1897719999999996</v>
      </c>
      <c r="R11" s="11">
        <f t="shared" si="4"/>
        <v>1.0663328837159998</v>
      </c>
      <c r="S11" s="35">
        <f t="shared" si="5"/>
        <v>1.110472456437261</v>
      </c>
    </row>
    <row r="12" spans="1:23" ht="18.5">
      <c r="B12" s="26" t="s">
        <v>23</v>
      </c>
      <c r="C12" s="18">
        <f>SIN(C10)</f>
        <v>0.12020308272613202</v>
      </c>
      <c r="D12" s="21"/>
      <c r="G12" s="61">
        <v>2008</v>
      </c>
      <c r="H12" s="48">
        <v>1</v>
      </c>
      <c r="I12" s="48">
        <f t="shared" si="0"/>
        <v>8</v>
      </c>
      <c r="J12" s="48">
        <f t="shared" si="0"/>
        <v>8</v>
      </c>
      <c r="K12" s="130">
        <v>5.4</v>
      </c>
      <c r="L12" s="56">
        <v>-0.5</v>
      </c>
      <c r="M12" s="56">
        <f t="shared" si="1"/>
        <v>2.4500000000000002</v>
      </c>
      <c r="N12" s="36">
        <v>71</v>
      </c>
      <c r="O12" s="57">
        <f t="shared" si="2"/>
        <v>14.027102052102963</v>
      </c>
      <c r="P12" s="58">
        <f t="shared" si="3"/>
        <v>6.6207921685925992</v>
      </c>
      <c r="Q12" s="132">
        <v>5.4514739999999993</v>
      </c>
      <c r="R12" s="11">
        <f t="shared" si="4"/>
        <v>0.64745112395249971</v>
      </c>
      <c r="S12" s="35">
        <f t="shared" si="5"/>
        <v>0.37913161329776962</v>
      </c>
    </row>
    <row r="13" spans="1:23" ht="18.5">
      <c r="B13" s="26" t="s">
        <v>24</v>
      </c>
      <c r="C13" s="18">
        <f>COS(C10)</f>
        <v>0.9927493232952288</v>
      </c>
      <c r="D13" s="21"/>
      <c r="G13" s="61">
        <v>2008</v>
      </c>
      <c r="H13" s="48">
        <v>1</v>
      </c>
      <c r="I13" s="48">
        <f t="shared" si="0"/>
        <v>9</v>
      </c>
      <c r="J13" s="48">
        <f t="shared" si="0"/>
        <v>9</v>
      </c>
      <c r="K13" s="130">
        <v>5.8</v>
      </c>
      <c r="L13" s="56">
        <v>-3.3</v>
      </c>
      <c r="M13" s="56">
        <f t="shared" si="1"/>
        <v>1.25</v>
      </c>
      <c r="N13" s="36">
        <v>80.5</v>
      </c>
      <c r="O13" s="57">
        <f t="shared" si="2"/>
        <v>16.447527267982988</v>
      </c>
      <c r="P13" s="58">
        <f t="shared" si="3"/>
        <v>11.973799851091615</v>
      </c>
      <c r="Q13" s="132">
        <v>7.9385519999999996</v>
      </c>
      <c r="R13" s="11">
        <f t="shared" si="4"/>
        <v>0.88696052249399993</v>
      </c>
      <c r="S13" s="35">
        <f t="shared" si="5"/>
        <v>0.33536753491064619</v>
      </c>
    </row>
    <row r="14" spans="1:23" ht="18.5">
      <c r="B14" s="26" t="s">
        <v>12</v>
      </c>
      <c r="C14" s="17">
        <f>1-(TAN(D5)^2*(TAN(C10)^2))</f>
        <v>0.99184882186225698</v>
      </c>
      <c r="D14" s="21"/>
      <c r="G14" s="61">
        <v>2008</v>
      </c>
      <c r="H14" s="48">
        <v>1</v>
      </c>
      <c r="I14" s="48">
        <f t="shared" si="0"/>
        <v>10</v>
      </c>
      <c r="J14" s="48">
        <f t="shared" si="0"/>
        <v>10</v>
      </c>
      <c r="K14" s="130">
        <v>4.2</v>
      </c>
      <c r="L14" s="56">
        <v>-1.4</v>
      </c>
      <c r="M14" s="56">
        <f t="shared" si="1"/>
        <v>1.4000000000000001</v>
      </c>
      <c r="N14" s="36">
        <v>72.5</v>
      </c>
      <c r="O14" s="57">
        <f t="shared" si="2"/>
        <v>18.113520300406606</v>
      </c>
      <c r="P14" s="58">
        <f t="shared" si="3"/>
        <v>8.1148570945821579</v>
      </c>
      <c r="Q14" s="132">
        <v>6.8583059999999998</v>
      </c>
      <c r="R14" s="11">
        <f t="shared" si="4"/>
        <v>0.77230012204799992</v>
      </c>
      <c r="S14" s="35">
        <f t="shared" si="5"/>
        <v>0.27005536457613766</v>
      </c>
      <c r="U14" t="s">
        <v>18</v>
      </c>
    </row>
    <row r="15" spans="1:23" ht="18.5">
      <c r="B15" s="27" t="s">
        <v>14</v>
      </c>
      <c r="C15" s="18">
        <f>ACOS(-1*(-D5*C11))</f>
        <v>1.4931404471766589</v>
      </c>
      <c r="D15" s="21"/>
      <c r="E15" t="s">
        <v>28</v>
      </c>
      <c r="G15" s="61">
        <v>2008</v>
      </c>
      <c r="H15" s="48">
        <v>1</v>
      </c>
      <c r="I15" s="48">
        <f t="shared" si="0"/>
        <v>11</v>
      </c>
      <c r="J15" s="48">
        <f t="shared" si="0"/>
        <v>11</v>
      </c>
      <c r="K15" s="130">
        <v>7.5</v>
      </c>
      <c r="L15" s="56">
        <v>-1.3</v>
      </c>
      <c r="M15" s="56">
        <f t="shared" si="1"/>
        <v>3.1</v>
      </c>
      <c r="N15" s="36">
        <v>56</v>
      </c>
      <c r="O15" s="57">
        <f t="shared" si="2"/>
        <v>19.848338607189337</v>
      </c>
      <c r="P15" s="58">
        <f t="shared" si="3"/>
        <v>13.973230379461295</v>
      </c>
      <c r="Q15" s="132">
        <v>9.42075</v>
      </c>
      <c r="R15" s="11">
        <f t="shared" si="4"/>
        <v>1.1547814038749999</v>
      </c>
      <c r="S15" s="35">
        <f t="shared" si="5"/>
        <v>0.85285991130730954</v>
      </c>
    </row>
    <row r="16" spans="1:23" ht="18.5">
      <c r="B16" s="26" t="s">
        <v>25</v>
      </c>
      <c r="C16" s="18">
        <f>SIN(C15)</f>
        <v>0.99698629713221976</v>
      </c>
      <c r="D16" s="21"/>
      <c r="G16" s="61">
        <v>2008</v>
      </c>
      <c r="H16" s="48">
        <v>1</v>
      </c>
      <c r="I16" s="48">
        <f t="shared" si="0"/>
        <v>12</v>
      </c>
      <c r="J16" s="48">
        <f t="shared" si="0"/>
        <v>12</v>
      </c>
      <c r="K16" s="130">
        <v>6.4</v>
      </c>
      <c r="L16" s="56">
        <v>-2.6</v>
      </c>
      <c r="M16" s="56">
        <f t="shared" si="1"/>
        <v>1.9000000000000001</v>
      </c>
      <c r="N16" s="36">
        <v>58</v>
      </c>
      <c r="O16" s="57">
        <f t="shared" si="2"/>
        <v>18.719379166666666</v>
      </c>
      <c r="P16" s="58">
        <f t="shared" si="3"/>
        <v>13.477952999999999</v>
      </c>
      <c r="Q16" s="132">
        <v>8.985301999999999</v>
      </c>
      <c r="R16" s="11">
        <f t="shared" si="4"/>
        <v>1.0381662857309997</v>
      </c>
      <c r="S16" s="35">
        <f t="shared" si="5"/>
        <v>0.5425754033727811</v>
      </c>
    </row>
    <row r="17" spans="2:22" ht="18.5">
      <c r="B17" s="26" t="s">
        <v>26</v>
      </c>
      <c r="C17" s="18">
        <f>-1*D7*C12</f>
        <v>-7.1853204655359326E-2</v>
      </c>
      <c r="D17" s="21"/>
      <c r="E17" t="s">
        <v>16</v>
      </c>
      <c r="G17" s="61">
        <v>2008</v>
      </c>
      <c r="H17" s="48">
        <v>1</v>
      </c>
      <c r="I17" s="48">
        <f t="shared" si="0"/>
        <v>13</v>
      </c>
      <c r="J17" s="48">
        <f t="shared" si="0"/>
        <v>13</v>
      </c>
      <c r="K17" s="130">
        <v>6.5</v>
      </c>
      <c r="L17" s="56">
        <v>-2</v>
      </c>
      <c r="M17" s="56">
        <f t="shared" si="1"/>
        <v>2.25</v>
      </c>
      <c r="N17" s="36">
        <v>64</v>
      </c>
      <c r="O17" s="57">
        <f t="shared" si="2"/>
        <v>19.95321940536893</v>
      </c>
      <c r="P17" s="58">
        <f t="shared" si="3"/>
        <v>13.568189195650874</v>
      </c>
      <c r="Q17" s="132">
        <v>9.3077009999999998</v>
      </c>
      <c r="R17" s="11">
        <f t="shared" si="4"/>
        <v>1.0945228106182499</v>
      </c>
      <c r="S17" s="35">
        <f t="shared" si="5"/>
        <v>0.63313547617197008</v>
      </c>
    </row>
    <row r="18" spans="2:22" ht="18.5">
      <c r="B18" s="26" t="s">
        <v>27</v>
      </c>
      <c r="C18" s="18">
        <f>D8*C13</f>
        <v>0.79585866715359188</v>
      </c>
      <c r="D18" s="21"/>
      <c r="E18" t="s">
        <v>17</v>
      </c>
      <c r="G18" s="61">
        <v>2008</v>
      </c>
      <c r="H18" s="48">
        <v>1</v>
      </c>
      <c r="I18" s="48">
        <f t="shared" si="0"/>
        <v>14</v>
      </c>
      <c r="J18" s="48">
        <f t="shared" si="0"/>
        <v>14</v>
      </c>
      <c r="K18" s="130">
        <v>8.4</v>
      </c>
      <c r="L18" s="56">
        <v>-3.1</v>
      </c>
      <c r="M18" s="56">
        <f t="shared" si="1"/>
        <v>2.6500000000000004</v>
      </c>
      <c r="N18" s="36">
        <v>66</v>
      </c>
      <c r="O18" s="57">
        <f t="shared" si="2"/>
        <v>18.396716218532518</v>
      </c>
      <c r="P18" s="58">
        <f t="shared" si="3"/>
        <v>16.924978921049917</v>
      </c>
      <c r="Q18" s="132">
        <v>9.9818079999999991</v>
      </c>
      <c r="R18" s="11">
        <f t="shared" si="4"/>
        <v>1.1972105651640002</v>
      </c>
      <c r="S18" s="35">
        <f t="shared" si="5"/>
        <v>0.88503145516388171</v>
      </c>
    </row>
    <row r="19" spans="2:22" ht="18.5">
      <c r="B19" s="26" t="s">
        <v>13</v>
      </c>
      <c r="C19" s="18">
        <v>8.2000000000000003E-2</v>
      </c>
      <c r="D19" s="22"/>
      <c r="G19" s="61">
        <v>2008</v>
      </c>
      <c r="H19" s="48">
        <v>1</v>
      </c>
      <c r="I19" s="48">
        <f t="shared" si="0"/>
        <v>15</v>
      </c>
      <c r="J19" s="48">
        <f t="shared" si="0"/>
        <v>15</v>
      </c>
      <c r="K19" s="130">
        <v>10.7</v>
      </c>
      <c r="L19" s="56">
        <v>-2</v>
      </c>
      <c r="M19" s="56">
        <f t="shared" si="1"/>
        <v>4.3499999999999996</v>
      </c>
      <c r="N19" s="36">
        <v>63</v>
      </c>
      <c r="O19" s="57">
        <f t="shared" si="2"/>
        <v>16.720303194502648</v>
      </c>
      <c r="P19" s="58">
        <f t="shared" si="3"/>
        <v>16.987828045614691</v>
      </c>
      <c r="Q19" s="132">
        <v>9.5337989999999984</v>
      </c>
      <c r="R19" s="11">
        <f t="shared" si="4"/>
        <v>1.2385334446402494</v>
      </c>
      <c r="S19" s="35">
        <f t="shared" si="5"/>
        <v>1.3295323575974887</v>
      </c>
    </row>
    <row r="20" spans="2:22" ht="18.5">
      <c r="G20" s="61">
        <v>2008</v>
      </c>
      <c r="H20" s="48">
        <v>1</v>
      </c>
      <c r="I20" s="48">
        <f t="shared" si="0"/>
        <v>16</v>
      </c>
      <c r="J20" s="48">
        <f t="shared" si="0"/>
        <v>16</v>
      </c>
      <c r="K20" s="130">
        <v>4.4000000000000004</v>
      </c>
      <c r="L20" s="56">
        <v>-1.2</v>
      </c>
      <c r="M20" s="56">
        <f t="shared" si="1"/>
        <v>1.6</v>
      </c>
      <c r="N20" s="36">
        <v>67.5</v>
      </c>
      <c r="O20" s="57">
        <f t="shared" si="2"/>
        <v>9.2447515086324294</v>
      </c>
      <c r="P20" s="58">
        <f t="shared" si="3"/>
        <v>4.1416486758673292</v>
      </c>
      <c r="Q20" s="132">
        <v>3.5003319999999993</v>
      </c>
      <c r="R20" s="11">
        <f t="shared" si="4"/>
        <v>0.3982712752919999</v>
      </c>
      <c r="S20" s="35">
        <f t="shared" si="5"/>
        <v>0.18619865923073464</v>
      </c>
    </row>
    <row r="21" spans="2:22" ht="18.5">
      <c r="B21" s="12" t="s">
        <v>7</v>
      </c>
      <c r="C21" s="23">
        <f>(24*60/3.14)*C19*C9*((C15*C17+(C18*C16)))</f>
        <v>25.410517233804871</v>
      </c>
      <c r="G21" s="61">
        <v>2008</v>
      </c>
      <c r="H21" s="48">
        <v>1</v>
      </c>
      <c r="I21" s="48">
        <f t="shared" si="0"/>
        <v>17</v>
      </c>
      <c r="J21" s="48">
        <f t="shared" si="0"/>
        <v>17</v>
      </c>
      <c r="K21" s="130">
        <v>8.5</v>
      </c>
      <c r="L21" s="56">
        <v>-1</v>
      </c>
      <c r="M21" s="56">
        <f t="shared" si="1"/>
        <v>3.75</v>
      </c>
      <c r="N21" s="36">
        <v>61.5</v>
      </c>
      <c r="O21" s="57">
        <f t="shared" si="2"/>
        <v>17.702199665279228</v>
      </c>
      <c r="P21" s="58">
        <f t="shared" si="3"/>
        <v>13.453671745612214</v>
      </c>
      <c r="Q21" s="132">
        <v>8.7298949999999991</v>
      </c>
      <c r="R21" s="11">
        <f t="shared" si="4"/>
        <v>1.1033779764712499</v>
      </c>
      <c r="S21" s="35">
        <f t="shared" si="5"/>
        <v>0.9637076482279574</v>
      </c>
    </row>
    <row r="22" spans="2:22" ht="18.5">
      <c r="B22" s="24"/>
      <c r="G22" s="61">
        <v>2008</v>
      </c>
      <c r="H22" s="48">
        <v>1</v>
      </c>
      <c r="I22" s="48">
        <f t="shared" ref="I22:J37" si="6">I21+1</f>
        <v>18</v>
      </c>
      <c r="J22" s="48">
        <f t="shared" si="6"/>
        <v>18</v>
      </c>
      <c r="K22" s="130">
        <v>10.199999999999999</v>
      </c>
      <c r="L22" s="56">
        <v>1.4</v>
      </c>
      <c r="M22" s="56">
        <f t="shared" si="1"/>
        <v>5.8</v>
      </c>
      <c r="N22" s="36">
        <v>66.5</v>
      </c>
      <c r="O22" s="57">
        <f t="shared" si="2"/>
        <v>22.547712657767089</v>
      </c>
      <c r="P22" s="58">
        <f t="shared" si="3"/>
        <v>15.87358971106803</v>
      </c>
      <c r="Q22" s="132">
        <v>10.701972</v>
      </c>
      <c r="R22" s="11">
        <f t="shared" si="4"/>
        <v>1.4813027524079998</v>
      </c>
      <c r="S22" s="35">
        <f t="shared" si="5"/>
        <v>1.5528141490625156</v>
      </c>
    </row>
    <row r="23" spans="2:22" ht="18.5">
      <c r="C23" s="13"/>
      <c r="G23" s="61">
        <v>2008</v>
      </c>
      <c r="H23" s="48">
        <v>1</v>
      </c>
      <c r="I23" s="48">
        <f t="shared" si="6"/>
        <v>19</v>
      </c>
      <c r="J23" s="48">
        <f t="shared" si="6"/>
        <v>19</v>
      </c>
      <c r="K23" s="130">
        <v>11.4</v>
      </c>
      <c r="L23" s="56">
        <v>1.4</v>
      </c>
      <c r="M23" s="56">
        <f t="shared" si="1"/>
        <v>6.4</v>
      </c>
      <c r="N23" s="36">
        <v>66</v>
      </c>
      <c r="O23" s="57">
        <f t="shared" si="2"/>
        <v>18.304931198520311</v>
      </c>
      <c r="P23" s="58">
        <f t="shared" si="3"/>
        <v>14.643944958816249</v>
      </c>
      <c r="Q23" s="132">
        <v>9.2616439999999987</v>
      </c>
      <c r="R23" s="11">
        <f t="shared" si="4"/>
        <v>1.3145329178519998</v>
      </c>
      <c r="S23" s="35">
        <f t="shared" si="5"/>
        <v>1.5514087288921234</v>
      </c>
    </row>
    <row r="24" spans="2:22" ht="18.5">
      <c r="B24" s="14"/>
      <c r="C24" s="14"/>
      <c r="D24" s="14"/>
      <c r="E24" s="14"/>
      <c r="G24" s="61">
        <v>2008</v>
      </c>
      <c r="H24" s="48">
        <v>1</v>
      </c>
      <c r="I24" s="48">
        <f t="shared" si="6"/>
        <v>20</v>
      </c>
      <c r="J24" s="48">
        <f t="shared" si="6"/>
        <v>20</v>
      </c>
      <c r="K24" s="130">
        <v>11.4</v>
      </c>
      <c r="L24" s="56">
        <v>3.6</v>
      </c>
      <c r="M24" s="56">
        <f t="shared" si="1"/>
        <v>7.5</v>
      </c>
      <c r="N24" s="36">
        <v>76.5</v>
      </c>
      <c r="O24" s="57">
        <f t="shared" si="2"/>
        <v>21.831903243172608</v>
      </c>
      <c r="P24" s="58">
        <f t="shared" si="3"/>
        <v>13.62310762373971</v>
      </c>
      <c r="Q24" s="132">
        <v>9.7557099999999988</v>
      </c>
      <c r="R24" s="11">
        <f t="shared" si="4"/>
        <v>1.4475961504949999</v>
      </c>
      <c r="S24" s="35">
        <f t="shared" si="5"/>
        <v>1.6236877877864366</v>
      </c>
    </row>
    <row r="25" spans="2:22" ht="18.5">
      <c r="G25" s="61">
        <v>2008</v>
      </c>
      <c r="H25" s="48">
        <v>1</v>
      </c>
      <c r="I25" s="48">
        <f t="shared" si="6"/>
        <v>21</v>
      </c>
      <c r="J25" s="48">
        <f t="shared" si="6"/>
        <v>21</v>
      </c>
      <c r="K25" s="130">
        <v>12.6</v>
      </c>
      <c r="L25" s="56">
        <v>1</v>
      </c>
      <c r="M25" s="56">
        <f t="shared" si="1"/>
        <v>6.8</v>
      </c>
      <c r="N25" s="36">
        <v>86.5</v>
      </c>
      <c r="O25" s="57">
        <f t="shared" si="2"/>
        <v>18.3940824859522</v>
      </c>
      <c r="P25" s="58">
        <f t="shared" si="3"/>
        <v>17.069708546963639</v>
      </c>
      <c r="Q25" s="132">
        <v>10.023678</v>
      </c>
      <c r="R25" s="11">
        <f t="shared" si="4"/>
        <v>1.446206238162</v>
      </c>
      <c r="S25" s="35">
        <f t="shared" si="5"/>
        <v>1.8526910833485937</v>
      </c>
      <c r="U25" s="14"/>
      <c r="V25" s="14"/>
    </row>
    <row r="26" spans="2:22" ht="18.5">
      <c r="G26" s="61">
        <v>2008</v>
      </c>
      <c r="H26" s="48">
        <v>1</v>
      </c>
      <c r="I26" s="48">
        <f t="shared" si="6"/>
        <v>22</v>
      </c>
      <c r="J26" s="48">
        <f t="shared" si="6"/>
        <v>22</v>
      </c>
      <c r="K26" s="130">
        <v>10.6</v>
      </c>
      <c r="L26" s="56">
        <v>0.1</v>
      </c>
      <c r="M26" s="56">
        <f t="shared" si="1"/>
        <v>5.35</v>
      </c>
      <c r="N26" s="36">
        <v>74.5</v>
      </c>
      <c r="O26" s="57">
        <f t="shared" si="2"/>
        <v>17.976845614054831</v>
      </c>
      <c r="P26" s="58">
        <f t="shared" si="3"/>
        <v>15.100550315806057</v>
      </c>
      <c r="Q26" s="132">
        <v>9.3202619999999996</v>
      </c>
      <c r="R26" s="11">
        <f t="shared" si="4"/>
        <v>1.2654562429844998</v>
      </c>
      <c r="S26" s="35">
        <f t="shared" si="5"/>
        <v>1.4010087321260118</v>
      </c>
    </row>
    <row r="27" spans="2:22" ht="18.5">
      <c r="G27" s="61">
        <v>2008</v>
      </c>
      <c r="H27" s="48">
        <v>1</v>
      </c>
      <c r="I27" s="48">
        <f t="shared" si="6"/>
        <v>23</v>
      </c>
      <c r="J27" s="48">
        <f t="shared" si="6"/>
        <v>23</v>
      </c>
      <c r="K27" s="130">
        <v>12.4</v>
      </c>
      <c r="L27" s="56">
        <v>1.4</v>
      </c>
      <c r="M27" s="56">
        <f t="shared" si="1"/>
        <v>6.9</v>
      </c>
      <c r="N27" s="36">
        <v>61</v>
      </c>
      <c r="O27" s="57">
        <f t="shared" si="2"/>
        <v>13.941939222206994</v>
      </c>
      <c r="P27" s="58">
        <f t="shared" si="3"/>
        <v>12.268906515542154</v>
      </c>
      <c r="Q27" s="132">
        <v>7.3984289999999993</v>
      </c>
      <c r="R27" s="11">
        <f t="shared" si="4"/>
        <v>1.0717771162995</v>
      </c>
      <c r="S27" s="35">
        <f t="shared" si="5"/>
        <v>1.4024521021344598</v>
      </c>
    </row>
    <row r="28" spans="2:22" ht="18.5">
      <c r="G28" s="61">
        <v>2008</v>
      </c>
      <c r="H28" s="48">
        <v>1</v>
      </c>
      <c r="I28" s="48">
        <f t="shared" si="6"/>
        <v>24</v>
      </c>
      <c r="J28" s="48">
        <f t="shared" si="6"/>
        <v>24</v>
      </c>
      <c r="K28" s="130">
        <v>15.4</v>
      </c>
      <c r="L28" s="56">
        <v>3.1</v>
      </c>
      <c r="M28" s="56">
        <f t="shared" si="1"/>
        <v>9.25</v>
      </c>
      <c r="N28" s="36">
        <v>58.5</v>
      </c>
      <c r="O28" s="57">
        <f t="shared" si="2"/>
        <v>17.392927875269951</v>
      </c>
      <c r="P28" s="58">
        <f t="shared" si="3"/>
        <v>17.114641029265634</v>
      </c>
      <c r="Q28" s="132">
        <v>9.7598969999999987</v>
      </c>
      <c r="R28" s="11">
        <f t="shared" si="4"/>
        <v>1.5483905792302495</v>
      </c>
      <c r="S28" s="35">
        <f t="shared" si="5"/>
        <v>2.2708993052131632</v>
      </c>
    </row>
    <row r="29" spans="2:22" ht="18.5">
      <c r="G29" s="61">
        <v>2008</v>
      </c>
      <c r="H29" s="48">
        <v>1</v>
      </c>
      <c r="I29" s="48">
        <f t="shared" si="6"/>
        <v>25</v>
      </c>
      <c r="J29" s="48">
        <f t="shared" si="6"/>
        <v>25</v>
      </c>
      <c r="K29" s="130">
        <v>12.4</v>
      </c>
      <c r="L29" s="56">
        <v>3.2</v>
      </c>
      <c r="M29" s="56">
        <f t="shared" si="1"/>
        <v>7.8000000000000007</v>
      </c>
      <c r="N29" s="36">
        <v>68.5</v>
      </c>
      <c r="O29" s="57">
        <f t="shared" si="2"/>
        <v>20.110892200481629</v>
      </c>
      <c r="P29" s="58">
        <f t="shared" si="3"/>
        <v>14.80161665955448</v>
      </c>
      <c r="Q29" s="132">
        <v>9.7598969999999987</v>
      </c>
      <c r="R29" s="11">
        <f t="shared" si="4"/>
        <v>1.465389975168</v>
      </c>
      <c r="S29" s="35">
        <f t="shared" si="5"/>
        <v>1.7914003983685409</v>
      </c>
    </row>
    <row r="30" spans="2:22" ht="18.5">
      <c r="G30" s="61">
        <v>2008</v>
      </c>
      <c r="H30" s="48">
        <v>1</v>
      </c>
      <c r="I30" s="48">
        <f t="shared" si="6"/>
        <v>26</v>
      </c>
      <c r="J30" s="48">
        <f t="shared" si="6"/>
        <v>26</v>
      </c>
      <c r="K30" s="130">
        <v>11.7</v>
      </c>
      <c r="L30" s="56">
        <v>5.2</v>
      </c>
      <c r="M30" s="56">
        <f t="shared" si="1"/>
        <v>8.4499999999999993</v>
      </c>
      <c r="N30" s="36">
        <v>65.5</v>
      </c>
      <c r="O30" s="57">
        <f t="shared" si="2"/>
        <v>20.969818259169585</v>
      </c>
      <c r="P30" s="58">
        <f t="shared" si="3"/>
        <v>10.904305494768183</v>
      </c>
      <c r="Q30" s="132">
        <v>8.5540409999999998</v>
      </c>
      <c r="R30" s="11">
        <f t="shared" si="4"/>
        <v>1.3169480747062499</v>
      </c>
      <c r="S30" s="35">
        <f t="shared" si="5"/>
        <v>1.4515387310680277</v>
      </c>
    </row>
    <row r="31" spans="2:22" ht="18.5">
      <c r="G31" s="61">
        <v>2008</v>
      </c>
      <c r="H31" s="48">
        <v>1</v>
      </c>
      <c r="I31" s="48">
        <f t="shared" si="6"/>
        <v>27</v>
      </c>
      <c r="J31" s="48">
        <f t="shared" si="6"/>
        <v>27</v>
      </c>
      <c r="K31" s="130">
        <v>12</v>
      </c>
      <c r="L31" s="56">
        <v>0.5</v>
      </c>
      <c r="M31" s="56">
        <f t="shared" si="1"/>
        <v>6.25</v>
      </c>
      <c r="N31" s="36">
        <v>63</v>
      </c>
      <c r="O31" s="57">
        <f t="shared" si="2"/>
        <v>18.751686414024338</v>
      </c>
      <c r="P31" s="58">
        <f t="shared" si="3"/>
        <v>17.251551500902391</v>
      </c>
      <c r="Q31" s="132">
        <v>10.17441</v>
      </c>
      <c r="R31" s="11">
        <f t="shared" si="4"/>
        <v>1.4351335973324999</v>
      </c>
      <c r="S31" s="35">
        <f t="shared" si="5"/>
        <v>1.7634944015528651</v>
      </c>
    </row>
    <row r="32" spans="2:22" ht="18.5">
      <c r="G32" s="61">
        <v>2008</v>
      </c>
      <c r="H32" s="48">
        <v>1</v>
      </c>
      <c r="I32" s="48">
        <f t="shared" si="6"/>
        <v>28</v>
      </c>
      <c r="J32" s="48">
        <f t="shared" si="6"/>
        <v>28</v>
      </c>
      <c r="K32" s="130">
        <v>6</v>
      </c>
      <c r="L32" s="56">
        <v>1.8</v>
      </c>
      <c r="M32" s="56">
        <f t="shared" si="1"/>
        <v>3.9</v>
      </c>
      <c r="N32" s="36">
        <v>67.5</v>
      </c>
      <c r="O32" s="57">
        <f t="shared" si="2"/>
        <v>14.863165489771662</v>
      </c>
      <c r="P32" s="58">
        <f t="shared" si="3"/>
        <v>4.9940236045632789</v>
      </c>
      <c r="Q32" s="132">
        <v>4.8736680000000003</v>
      </c>
      <c r="R32" s="11">
        <f t="shared" si="4"/>
        <v>0.62027416319400008</v>
      </c>
      <c r="S32" s="35">
        <f t="shared" si="5"/>
        <v>0.45315262105380977</v>
      </c>
    </row>
    <row r="33" spans="7:19" ht="18.5">
      <c r="G33" s="61">
        <v>2008</v>
      </c>
      <c r="H33" s="48">
        <v>1</v>
      </c>
      <c r="I33" s="48">
        <f t="shared" si="6"/>
        <v>29</v>
      </c>
      <c r="J33" s="48">
        <f t="shared" si="6"/>
        <v>29</v>
      </c>
      <c r="K33" s="130">
        <v>7.2</v>
      </c>
      <c r="L33" s="56">
        <v>4</v>
      </c>
      <c r="M33" s="56">
        <f t="shared" si="1"/>
        <v>5.6</v>
      </c>
      <c r="N33" s="36">
        <v>57</v>
      </c>
      <c r="O33" s="57">
        <f t="shared" si="2"/>
        <v>4.1911443158489039</v>
      </c>
      <c r="P33" s="58">
        <f t="shared" si="3"/>
        <v>1.0729329448573195</v>
      </c>
      <c r="Q33" s="132">
        <v>1.1995754999999999</v>
      </c>
      <c r="R33" s="11">
        <f t="shared" si="4"/>
        <v>0.16463094119549992</v>
      </c>
      <c r="S33" s="35">
        <f t="shared" si="5"/>
        <v>0.26654619379962646</v>
      </c>
    </row>
    <row r="34" spans="7:19" ht="18.5">
      <c r="G34" s="61">
        <v>2008</v>
      </c>
      <c r="H34" s="48">
        <v>1</v>
      </c>
      <c r="I34" s="48">
        <f t="shared" si="6"/>
        <v>30</v>
      </c>
      <c r="J34" s="48">
        <f t="shared" si="6"/>
        <v>30</v>
      </c>
      <c r="K34" s="130">
        <v>6.4</v>
      </c>
      <c r="L34" s="56">
        <v>0.1</v>
      </c>
      <c r="M34" s="56">
        <f t="shared" si="1"/>
        <v>3.25</v>
      </c>
      <c r="N34" s="36">
        <v>54.5</v>
      </c>
      <c r="O34" s="57">
        <f t="shared" si="2"/>
        <v>25.918736578303751</v>
      </c>
      <c r="P34" s="58">
        <f t="shared" si="3"/>
        <v>13.063043235465093</v>
      </c>
      <c r="Q34" s="132">
        <v>10.408881999999998</v>
      </c>
      <c r="R34" s="11">
        <f t="shared" si="4"/>
        <v>1.2850623561764998</v>
      </c>
      <c r="S34" s="35">
        <f t="shared" si="5"/>
        <v>0.83653101697156607</v>
      </c>
    </row>
    <row r="35" spans="7:19" ht="18.5">
      <c r="G35" s="61">
        <v>2008</v>
      </c>
      <c r="H35" s="62">
        <v>1</v>
      </c>
      <c r="I35" s="62">
        <f t="shared" si="6"/>
        <v>31</v>
      </c>
      <c r="J35" s="48">
        <f t="shared" si="6"/>
        <v>31</v>
      </c>
      <c r="K35" s="130">
        <v>7.2</v>
      </c>
      <c r="L35" s="56">
        <v>-1.1000000000000001</v>
      </c>
      <c r="M35" s="56">
        <f t="shared" si="1"/>
        <v>3.05</v>
      </c>
      <c r="N35" s="36">
        <v>53.5</v>
      </c>
      <c r="O35" s="57">
        <f t="shared" si="2"/>
        <v>23.407678862619186</v>
      </c>
      <c r="P35" s="58">
        <f t="shared" si="3"/>
        <v>15.542698764779139</v>
      </c>
      <c r="Q35" s="132">
        <v>10.789898999999998</v>
      </c>
      <c r="R35" s="51">
        <f t="shared" si="4"/>
        <v>1.3194454966897495</v>
      </c>
      <c r="S35" s="50">
        <f t="shared" si="5"/>
        <v>0.92364081341266902</v>
      </c>
    </row>
    <row r="36" spans="7:19" ht="18.5">
      <c r="G36" s="61">
        <v>2008</v>
      </c>
      <c r="H36" s="48">
        <v>2</v>
      </c>
      <c r="I36" s="48">
        <v>1</v>
      </c>
      <c r="J36" s="48">
        <f t="shared" si="6"/>
        <v>32</v>
      </c>
      <c r="K36" s="130">
        <v>9.8000000000000007</v>
      </c>
      <c r="L36" s="91">
        <v>-1.2</v>
      </c>
      <c r="M36" s="56">
        <f t="shared" si="1"/>
        <v>4.3000000000000007</v>
      </c>
      <c r="N36" s="36">
        <v>56.5</v>
      </c>
      <c r="O36" s="57">
        <f t="shared" si="2"/>
        <v>21.398154595713279</v>
      </c>
      <c r="P36" s="58">
        <f t="shared" si="3"/>
        <v>18.830376044227688</v>
      </c>
      <c r="Q36" s="132">
        <v>11.355143999999999</v>
      </c>
      <c r="R36" s="11">
        <f t="shared" si="4"/>
        <v>1.4718140222760001</v>
      </c>
      <c r="S36" s="35">
        <f t="shared" si="5"/>
        <v>1.4449150915520992</v>
      </c>
    </row>
    <row r="37" spans="7:19" ht="18.5">
      <c r="G37" s="61">
        <v>2008</v>
      </c>
      <c r="H37" s="48">
        <v>2</v>
      </c>
      <c r="I37" s="48">
        <f t="shared" ref="I37:J52" si="7">I36+1</f>
        <v>2</v>
      </c>
      <c r="J37" s="48">
        <f t="shared" si="6"/>
        <v>33</v>
      </c>
      <c r="K37" s="130">
        <v>11</v>
      </c>
      <c r="L37" s="91">
        <v>0</v>
      </c>
      <c r="M37" s="56">
        <f t="shared" si="1"/>
        <v>5.5</v>
      </c>
      <c r="N37" s="36">
        <v>63</v>
      </c>
      <c r="O37" s="57">
        <f t="shared" si="2"/>
        <v>20.983920408296264</v>
      </c>
      <c r="P37" s="58">
        <f t="shared" si="3"/>
        <v>18.465849959300712</v>
      </c>
      <c r="Q37" s="132">
        <v>11.1353265</v>
      </c>
      <c r="R37" s="11">
        <f t="shared" si="4"/>
        <v>1.5216924751942495</v>
      </c>
      <c r="S37" s="35">
        <f t="shared" si="5"/>
        <v>1.7096450819808642</v>
      </c>
    </row>
    <row r="38" spans="7:19" ht="18.5">
      <c r="G38" s="61">
        <v>2008</v>
      </c>
      <c r="H38" s="48">
        <v>2</v>
      </c>
      <c r="I38" s="48">
        <f t="shared" si="7"/>
        <v>3</v>
      </c>
      <c r="J38" s="48">
        <f t="shared" si="7"/>
        <v>34</v>
      </c>
      <c r="K38" s="130">
        <v>12.6</v>
      </c>
      <c r="L38" s="91">
        <v>-0.2</v>
      </c>
      <c r="M38" s="56">
        <f t="shared" si="1"/>
        <v>6.2</v>
      </c>
      <c r="N38" s="36">
        <v>61</v>
      </c>
      <c r="O38" s="57">
        <f t="shared" si="2"/>
        <v>20.919149639315648</v>
      </c>
      <c r="P38" s="58">
        <f t="shared" si="3"/>
        <v>21.421209230659226</v>
      </c>
      <c r="Q38" s="132">
        <v>11.974819999999999</v>
      </c>
      <c r="R38" s="11">
        <f t="shared" si="4"/>
        <v>1.6855756631999996</v>
      </c>
      <c r="S38" s="35">
        <f t="shared" si="5"/>
        <v>2.131535101005992</v>
      </c>
    </row>
    <row r="39" spans="7:19" ht="18.5">
      <c r="G39" s="61">
        <v>2008</v>
      </c>
      <c r="H39" s="48">
        <v>2</v>
      </c>
      <c r="I39" s="48">
        <f t="shared" si="7"/>
        <v>4</v>
      </c>
      <c r="J39" s="48">
        <f t="shared" si="7"/>
        <v>35</v>
      </c>
      <c r="K39" s="130">
        <v>12</v>
      </c>
      <c r="L39" s="91">
        <v>1.8</v>
      </c>
      <c r="M39" s="56">
        <f t="shared" si="1"/>
        <v>6.9</v>
      </c>
      <c r="N39" s="36">
        <v>54.5</v>
      </c>
      <c r="O39" s="57">
        <f t="shared" si="2"/>
        <v>24.200250840173734</v>
      </c>
      <c r="P39" s="58">
        <f t="shared" si="3"/>
        <v>19.747404685581767</v>
      </c>
      <c r="Q39" s="132">
        <v>12.3663045</v>
      </c>
      <c r="R39" s="11">
        <f t="shared" si="4"/>
        <v>1.7914508845447501</v>
      </c>
      <c r="S39" s="35">
        <f t="shared" si="5"/>
        <v>2.1328862384684659</v>
      </c>
    </row>
    <row r="40" spans="7:19" ht="18.5">
      <c r="G40" s="61">
        <v>2008</v>
      </c>
      <c r="H40" s="48">
        <v>2</v>
      </c>
      <c r="I40" s="48">
        <f t="shared" si="7"/>
        <v>5</v>
      </c>
      <c r="J40" s="48">
        <f t="shared" si="7"/>
        <v>36</v>
      </c>
      <c r="K40" s="130">
        <v>10.9</v>
      </c>
      <c r="L40" s="91">
        <v>3.2</v>
      </c>
      <c r="M40" s="56">
        <f t="shared" si="1"/>
        <v>7.0500000000000007</v>
      </c>
      <c r="N40" s="36">
        <v>54.5</v>
      </c>
      <c r="O40" s="57">
        <f t="shared" si="2"/>
        <v>27.989910659792784</v>
      </c>
      <c r="P40" s="58">
        <f t="shared" si="3"/>
        <v>17.241784966432355</v>
      </c>
      <c r="Q40" s="132">
        <v>12.427016</v>
      </c>
      <c r="R40" s="11">
        <f t="shared" si="4"/>
        <v>1.8111785536739999</v>
      </c>
      <c r="S40" s="35">
        <f t="shared" si="5"/>
        <v>1.9160823602783636</v>
      </c>
    </row>
    <row r="41" spans="7:19" ht="18.5">
      <c r="G41" s="61">
        <v>2008</v>
      </c>
      <c r="H41" s="48">
        <v>2</v>
      </c>
      <c r="I41" s="48">
        <f t="shared" si="7"/>
        <v>6</v>
      </c>
      <c r="J41" s="48">
        <f t="shared" si="7"/>
        <v>37</v>
      </c>
      <c r="K41" s="130">
        <v>11.8</v>
      </c>
      <c r="L41" s="91">
        <v>3.6</v>
      </c>
      <c r="M41" s="56">
        <f t="shared" si="1"/>
        <v>7.7</v>
      </c>
      <c r="N41" s="36">
        <v>61</v>
      </c>
      <c r="O41" s="57">
        <f t="shared" si="2"/>
        <v>28.128376567924605</v>
      </c>
      <c r="P41" s="58">
        <f t="shared" si="3"/>
        <v>18.452215028558545</v>
      </c>
      <c r="Q41" s="132">
        <v>12.887585999999999</v>
      </c>
      <c r="R41" s="11">
        <f t="shared" si="4"/>
        <v>1.9274351431949996</v>
      </c>
      <c r="S41" s="35">
        <f t="shared" si="5"/>
        <v>2.1600998798752973</v>
      </c>
    </row>
    <row r="42" spans="7:19" ht="18.5">
      <c r="G42" s="61">
        <v>2008</v>
      </c>
      <c r="H42" s="48">
        <v>2</v>
      </c>
      <c r="I42" s="48">
        <f t="shared" si="7"/>
        <v>7</v>
      </c>
      <c r="J42" s="48">
        <f t="shared" si="7"/>
        <v>38</v>
      </c>
      <c r="K42" s="130">
        <v>12.1</v>
      </c>
      <c r="L42" s="91">
        <v>3.3</v>
      </c>
      <c r="M42" s="56">
        <f t="shared" si="1"/>
        <v>7.6999999999999993</v>
      </c>
      <c r="N42" s="36">
        <v>55.5</v>
      </c>
      <c r="O42" s="57">
        <f t="shared" si="2"/>
        <v>25.670517931964877</v>
      </c>
      <c r="P42" s="58">
        <f t="shared" si="3"/>
        <v>18.072044624103274</v>
      </c>
      <c r="Q42" s="132">
        <v>12.18417</v>
      </c>
      <c r="R42" s="11">
        <f t="shared" si="4"/>
        <v>1.8222340047750001</v>
      </c>
      <c r="S42" s="35">
        <f t="shared" si="5"/>
        <v>2.1201233708253087</v>
      </c>
    </row>
    <row r="43" spans="7:19" ht="18.5">
      <c r="G43" s="61">
        <v>2008</v>
      </c>
      <c r="H43" s="48">
        <v>2</v>
      </c>
      <c r="I43" s="48">
        <f t="shared" si="7"/>
        <v>8</v>
      </c>
      <c r="J43" s="48">
        <f t="shared" si="7"/>
        <v>39</v>
      </c>
      <c r="K43" s="130">
        <v>11.5</v>
      </c>
      <c r="L43" s="91">
        <v>5</v>
      </c>
      <c r="M43" s="56">
        <f t="shared" si="1"/>
        <v>8.25</v>
      </c>
      <c r="N43" s="36">
        <v>55.5</v>
      </c>
      <c r="O43" s="57">
        <f t="shared" si="2"/>
        <v>21.755031718213381</v>
      </c>
      <c r="P43" s="58">
        <f t="shared" si="3"/>
        <v>11.312616493470959</v>
      </c>
      <c r="Q43" s="132">
        <v>8.8743464999999997</v>
      </c>
      <c r="R43" s="11">
        <f t="shared" si="4"/>
        <v>1.3558514998961249</v>
      </c>
      <c r="S43" s="35">
        <f t="shared" si="5"/>
        <v>1.4742878142818054</v>
      </c>
    </row>
    <row r="44" spans="7:19" ht="18.5">
      <c r="G44" s="61">
        <v>2008</v>
      </c>
      <c r="H44" s="48">
        <v>2</v>
      </c>
      <c r="I44" s="48">
        <f t="shared" si="7"/>
        <v>9</v>
      </c>
      <c r="J44" s="48">
        <f t="shared" si="7"/>
        <v>40</v>
      </c>
      <c r="K44" s="130">
        <v>12.9</v>
      </c>
      <c r="L44" s="91">
        <v>4.8</v>
      </c>
      <c r="M44" s="56">
        <f t="shared" si="1"/>
        <v>8.85</v>
      </c>
      <c r="N44" s="36">
        <v>56.5</v>
      </c>
      <c r="O44" s="57">
        <f t="shared" si="2"/>
        <v>19.805516275674485</v>
      </c>
      <c r="P44" s="58">
        <f t="shared" si="3"/>
        <v>12.833974546637069</v>
      </c>
      <c r="Q44" s="132">
        <v>9.0187980000000003</v>
      </c>
      <c r="R44" s="11">
        <f t="shared" si="4"/>
        <v>1.4096584196955</v>
      </c>
      <c r="S44" s="35">
        <f t="shared" si="5"/>
        <v>1.7167263802389432</v>
      </c>
    </row>
    <row r="45" spans="7:19" ht="18.5">
      <c r="G45" s="61">
        <v>2008</v>
      </c>
      <c r="H45" s="48">
        <v>2</v>
      </c>
      <c r="I45" s="48">
        <f t="shared" si="7"/>
        <v>10</v>
      </c>
      <c r="J45" s="48">
        <f t="shared" si="7"/>
        <v>41</v>
      </c>
      <c r="K45" s="130">
        <v>15.2</v>
      </c>
      <c r="L45" s="91">
        <v>7</v>
      </c>
      <c r="M45" s="56">
        <f t="shared" si="1"/>
        <v>11.1</v>
      </c>
      <c r="N45" s="36">
        <v>61</v>
      </c>
      <c r="O45" s="57">
        <f t="shared" si="2"/>
        <v>23.220989232974798</v>
      </c>
      <c r="P45" s="58">
        <f t="shared" si="3"/>
        <v>15.232968936831465</v>
      </c>
      <c r="Q45" s="132">
        <v>10.639166999999999</v>
      </c>
      <c r="R45" s="11">
        <f t="shared" si="4"/>
        <v>1.8033228477494994</v>
      </c>
      <c r="S45" s="35">
        <f t="shared" si="5"/>
        <v>2.283844295465022</v>
      </c>
    </row>
    <row r="46" spans="7:19" ht="18.5">
      <c r="G46" s="61">
        <v>2008</v>
      </c>
      <c r="H46" s="48">
        <v>2</v>
      </c>
      <c r="I46" s="48">
        <f t="shared" si="7"/>
        <v>11</v>
      </c>
      <c r="J46" s="48">
        <f t="shared" si="7"/>
        <v>42</v>
      </c>
      <c r="K46" s="130">
        <v>12.9</v>
      </c>
      <c r="L46" s="91">
        <v>6.8</v>
      </c>
      <c r="M46" s="56">
        <f t="shared" si="1"/>
        <v>9.85</v>
      </c>
      <c r="N46" s="36">
        <v>86</v>
      </c>
      <c r="O46" s="57">
        <f t="shared" si="2"/>
        <v>16.221583687552858</v>
      </c>
      <c r="P46" s="58">
        <f t="shared" si="3"/>
        <v>7.9161328395257957</v>
      </c>
      <c r="Q46" s="132">
        <v>6.410296999999999</v>
      </c>
      <c r="R46" s="11">
        <f t="shared" si="4"/>
        <v>1.0395402361732498</v>
      </c>
      <c r="S46" s="35">
        <f t="shared" si="5"/>
        <v>1.2295262223538035</v>
      </c>
    </row>
    <row r="47" spans="7:19" ht="18.5">
      <c r="G47" s="61">
        <v>2008</v>
      </c>
      <c r="H47" s="48">
        <v>2</v>
      </c>
      <c r="I47" s="48">
        <f t="shared" si="7"/>
        <v>12</v>
      </c>
      <c r="J47" s="48">
        <f t="shared" si="7"/>
        <v>43</v>
      </c>
      <c r="K47" s="130">
        <v>12.5</v>
      </c>
      <c r="L47" s="91">
        <v>5.8</v>
      </c>
      <c r="M47" s="56">
        <f t="shared" si="1"/>
        <v>9.15</v>
      </c>
      <c r="N47" s="36">
        <v>79.5</v>
      </c>
      <c r="O47" s="57">
        <f t="shared" si="2"/>
        <v>21.139738448897269</v>
      </c>
      <c r="P47" s="58">
        <f t="shared" si="3"/>
        <v>11.330899808608937</v>
      </c>
      <c r="Q47" s="132">
        <v>8.7550169999999987</v>
      </c>
      <c r="R47" s="11">
        <f t="shared" si="4"/>
        <v>1.3838333082997498</v>
      </c>
      <c r="S47" s="35">
        <f t="shared" si="5"/>
        <v>1.5763305303154969</v>
      </c>
    </row>
    <row r="48" spans="7:19" ht="18.5">
      <c r="G48" s="61">
        <v>2008</v>
      </c>
      <c r="H48" s="48">
        <v>2</v>
      </c>
      <c r="I48" s="48">
        <f t="shared" si="7"/>
        <v>13</v>
      </c>
      <c r="J48" s="48">
        <f t="shared" si="7"/>
        <v>44</v>
      </c>
      <c r="K48" s="130">
        <v>10.8</v>
      </c>
      <c r="L48" s="91">
        <v>5.3</v>
      </c>
      <c r="M48" s="56">
        <f t="shared" si="1"/>
        <v>8.0500000000000007</v>
      </c>
      <c r="N48" s="36">
        <v>69</v>
      </c>
      <c r="O48" s="57">
        <f t="shared" si="2"/>
        <v>22.227517844585424</v>
      </c>
      <c r="P48" s="58">
        <f t="shared" si="3"/>
        <v>9.7801078516175881</v>
      </c>
      <c r="Q48" s="132">
        <v>8.3405039999999993</v>
      </c>
      <c r="R48" s="11">
        <f t="shared" si="4"/>
        <v>1.2645058965659999</v>
      </c>
      <c r="S48" s="35">
        <f t="shared" si="5"/>
        <v>1.2851129780352144</v>
      </c>
    </row>
    <row r="49" spans="7:19" ht="18.5">
      <c r="G49" s="61">
        <v>2008</v>
      </c>
      <c r="H49" s="48">
        <v>2</v>
      </c>
      <c r="I49" s="48">
        <f t="shared" si="7"/>
        <v>14</v>
      </c>
      <c r="J49" s="48">
        <f t="shared" si="7"/>
        <v>45</v>
      </c>
      <c r="K49" s="130">
        <v>8.6</v>
      </c>
      <c r="L49" s="91">
        <v>2.6</v>
      </c>
      <c r="M49" s="56">
        <f t="shared" si="1"/>
        <v>5.6</v>
      </c>
      <c r="N49" s="36">
        <v>60.5</v>
      </c>
      <c r="O49" s="57">
        <f t="shared" si="2"/>
        <v>15.832720922494952</v>
      </c>
      <c r="P49" s="58">
        <f t="shared" si="3"/>
        <v>7.5997060427975764</v>
      </c>
      <c r="Q49" s="132">
        <v>6.2051339999999993</v>
      </c>
      <c r="R49" s="11">
        <f t="shared" si="4"/>
        <v>0.85159879529399973</v>
      </c>
      <c r="S49" s="35">
        <f t="shared" si="5"/>
        <v>0.81656940244158205</v>
      </c>
    </row>
    <row r="50" spans="7:19" ht="18.5">
      <c r="G50" s="61">
        <v>2008</v>
      </c>
      <c r="H50" s="48">
        <v>2</v>
      </c>
      <c r="I50" s="48">
        <f t="shared" si="7"/>
        <v>15</v>
      </c>
      <c r="J50" s="48">
        <f t="shared" si="7"/>
        <v>46</v>
      </c>
      <c r="K50" s="130">
        <v>10.8</v>
      </c>
      <c r="L50" s="91">
        <v>0</v>
      </c>
      <c r="M50" s="56">
        <f t="shared" si="1"/>
        <v>5.4</v>
      </c>
      <c r="N50" s="36">
        <v>63</v>
      </c>
      <c r="O50" s="57">
        <f t="shared" si="2"/>
        <v>25.895341182595388</v>
      </c>
      <c r="P50" s="58">
        <f t="shared" si="3"/>
        <v>22.373574781762418</v>
      </c>
      <c r="Q50" s="132">
        <v>13.616123999999999</v>
      </c>
      <c r="R50" s="11">
        <f t="shared" si="4"/>
        <v>1.8527187604319999</v>
      </c>
      <c r="S50" s="35">
        <f t="shared" si="5"/>
        <v>2.0074521659152107</v>
      </c>
    </row>
    <row r="51" spans="7:19" ht="18.5">
      <c r="G51" s="61">
        <v>2008</v>
      </c>
      <c r="H51" s="48">
        <v>2</v>
      </c>
      <c r="I51" s="48">
        <f t="shared" si="7"/>
        <v>16</v>
      </c>
      <c r="J51" s="48">
        <f t="shared" si="7"/>
        <v>47</v>
      </c>
      <c r="K51" s="130">
        <v>7</v>
      </c>
      <c r="L51" s="91">
        <v>0</v>
      </c>
      <c r="M51" s="56">
        <f t="shared" si="1"/>
        <v>3.5</v>
      </c>
      <c r="N51" s="36">
        <v>54</v>
      </c>
      <c r="O51" s="57">
        <f t="shared" si="2"/>
        <v>8.4863559950256633</v>
      </c>
      <c r="P51" s="58">
        <f t="shared" si="3"/>
        <v>4.7523593572143721</v>
      </c>
      <c r="Q51" s="132">
        <v>3.5924459999999998</v>
      </c>
      <c r="R51" s="11">
        <f t="shared" si="4"/>
        <v>0.44878452032699989</v>
      </c>
      <c r="S51" s="35">
        <f t="shared" si="5"/>
        <v>0.40129512986905913</v>
      </c>
    </row>
    <row r="52" spans="7:19" ht="18.5">
      <c r="G52" s="61">
        <v>2008</v>
      </c>
      <c r="H52" s="48">
        <v>2</v>
      </c>
      <c r="I52" s="48">
        <f t="shared" si="7"/>
        <v>17</v>
      </c>
      <c r="J52" s="48">
        <f t="shared" si="7"/>
        <v>48</v>
      </c>
      <c r="K52" s="130">
        <v>7</v>
      </c>
      <c r="L52" s="91">
        <v>2.9</v>
      </c>
      <c r="M52" s="56">
        <f t="shared" si="1"/>
        <v>4.95</v>
      </c>
      <c r="N52" s="36">
        <v>52.5</v>
      </c>
      <c r="O52" s="57">
        <f t="shared" si="2"/>
        <v>8.8398959177547916</v>
      </c>
      <c r="P52" s="58">
        <f t="shared" si="3"/>
        <v>2.8994858610235714</v>
      </c>
      <c r="Q52" s="132">
        <v>2.8639079999999999</v>
      </c>
      <c r="R52" s="11">
        <f t="shared" si="4"/>
        <v>0.38212766455500002</v>
      </c>
      <c r="S52" s="35">
        <f t="shared" si="5"/>
        <v>0.38377774705467016</v>
      </c>
    </row>
    <row r="53" spans="7:19" ht="18.5">
      <c r="G53" s="61">
        <v>2008</v>
      </c>
      <c r="H53" s="48">
        <v>2</v>
      </c>
      <c r="I53" s="48">
        <f t="shared" ref="I53:J64" si="8">I52+1</f>
        <v>18</v>
      </c>
      <c r="J53" s="48">
        <f t="shared" si="8"/>
        <v>49</v>
      </c>
      <c r="K53" s="130">
        <v>9.8000000000000007</v>
      </c>
      <c r="L53" s="91">
        <v>3.4</v>
      </c>
      <c r="M53" s="56">
        <f t="shared" si="1"/>
        <v>6.6000000000000005</v>
      </c>
      <c r="N53" s="36">
        <v>53</v>
      </c>
      <c r="O53" s="57">
        <f t="shared" si="2"/>
        <v>12.878412828977055</v>
      </c>
      <c r="P53" s="58">
        <f t="shared" si="3"/>
        <v>6.5937473684362526</v>
      </c>
      <c r="Q53" s="132">
        <v>5.212815</v>
      </c>
      <c r="R53" s="11">
        <f t="shared" si="4"/>
        <v>0.74598510339000002</v>
      </c>
      <c r="S53" s="35">
        <f t="shared" si="5"/>
        <v>0.82254384795465618</v>
      </c>
    </row>
    <row r="54" spans="7:19" ht="18.5">
      <c r="G54" s="61">
        <v>2008</v>
      </c>
      <c r="H54" s="48">
        <v>2</v>
      </c>
      <c r="I54" s="48">
        <f t="shared" si="8"/>
        <v>19</v>
      </c>
      <c r="J54" s="48">
        <f t="shared" si="8"/>
        <v>50</v>
      </c>
      <c r="K54" s="130">
        <v>4.5</v>
      </c>
      <c r="L54" s="91">
        <v>0</v>
      </c>
      <c r="M54" s="56">
        <f t="shared" si="1"/>
        <v>2.25</v>
      </c>
      <c r="N54" s="36">
        <v>55.5</v>
      </c>
      <c r="O54" s="57">
        <f t="shared" si="2"/>
        <v>36.268037137143914</v>
      </c>
      <c r="P54" s="58">
        <f t="shared" si="3"/>
        <v>13.056493369371809</v>
      </c>
      <c r="Q54" s="132">
        <v>12.30978</v>
      </c>
      <c r="R54" s="11">
        <f t="shared" si="4"/>
        <v>1.4475470369849999</v>
      </c>
      <c r="S54" s="35">
        <f t="shared" si="5"/>
        <v>0.61244516667459925</v>
      </c>
    </row>
    <row r="55" spans="7:19" ht="18.5">
      <c r="G55" s="61">
        <v>2008</v>
      </c>
      <c r="H55" s="48">
        <v>2</v>
      </c>
      <c r="I55" s="48">
        <f t="shared" si="8"/>
        <v>20</v>
      </c>
      <c r="J55" s="48">
        <f t="shared" si="8"/>
        <v>51</v>
      </c>
      <c r="K55" s="130">
        <v>8.5</v>
      </c>
      <c r="L55" s="91">
        <v>-0.7</v>
      </c>
      <c r="M55" s="56">
        <f t="shared" si="1"/>
        <v>3.9</v>
      </c>
      <c r="N55" s="36">
        <v>53.5</v>
      </c>
      <c r="O55" s="57">
        <f t="shared" si="2"/>
        <v>30.075748696215772</v>
      </c>
      <c r="P55" s="58">
        <f t="shared" si="3"/>
        <v>22.135751040414807</v>
      </c>
      <c r="Q55" s="132">
        <v>14.595882</v>
      </c>
      <c r="R55" s="11">
        <f t="shared" si="4"/>
        <v>1.8576252000810001</v>
      </c>
      <c r="S55" s="35">
        <f t="shared" si="5"/>
        <v>1.5496789951249472</v>
      </c>
    </row>
    <row r="56" spans="7:19" ht="18.5">
      <c r="G56" s="61">
        <v>2008</v>
      </c>
      <c r="H56" s="48">
        <v>2</v>
      </c>
      <c r="I56" s="48">
        <f t="shared" si="8"/>
        <v>21</v>
      </c>
      <c r="J56" s="48">
        <f t="shared" si="8"/>
        <v>52</v>
      </c>
      <c r="K56" s="130">
        <v>10.7</v>
      </c>
      <c r="L56" s="91">
        <v>0.2</v>
      </c>
      <c r="M56" s="56">
        <f t="shared" si="1"/>
        <v>5.4499999999999993</v>
      </c>
      <c r="N56" s="36">
        <v>60.5</v>
      </c>
      <c r="O56" s="57">
        <f t="shared" si="2"/>
        <v>25.196656925359871</v>
      </c>
      <c r="P56" s="58">
        <f t="shared" si="3"/>
        <v>21.16519181730229</v>
      </c>
      <c r="Q56" s="132">
        <v>13.06344</v>
      </c>
      <c r="R56" s="11">
        <f t="shared" si="4"/>
        <v>1.7813470076999998</v>
      </c>
      <c r="S56" s="35">
        <f t="shared" si="5"/>
        <v>1.9212541112631889</v>
      </c>
    </row>
    <row r="57" spans="7:19" ht="18.5">
      <c r="G57" s="61">
        <v>2008</v>
      </c>
      <c r="H57" s="48">
        <v>2</v>
      </c>
      <c r="I57" s="48">
        <f t="shared" si="8"/>
        <v>22</v>
      </c>
      <c r="J57" s="48">
        <f t="shared" si="8"/>
        <v>53</v>
      </c>
      <c r="K57" s="130">
        <v>13.1</v>
      </c>
      <c r="L57" s="91">
        <v>2.6</v>
      </c>
      <c r="M57" s="56">
        <f t="shared" si="1"/>
        <v>7.85</v>
      </c>
      <c r="N57" s="36">
        <v>57.5</v>
      </c>
      <c r="O57" s="57">
        <f t="shared" si="2"/>
        <v>26.044621341117175</v>
      </c>
      <c r="P57" s="58">
        <f t="shared" si="3"/>
        <v>21.877481926538426</v>
      </c>
      <c r="Q57" s="132">
        <v>13.503074999999999</v>
      </c>
      <c r="R57" s="11">
        <f t="shared" si="4"/>
        <v>2.0313654695437497</v>
      </c>
      <c r="S57" s="35">
        <f t="shared" si="5"/>
        <v>2.5525106025484137</v>
      </c>
    </row>
    <row r="58" spans="7:19" ht="18.5">
      <c r="G58" s="61">
        <v>2008</v>
      </c>
      <c r="H58" s="48">
        <v>2</v>
      </c>
      <c r="I58" s="48">
        <f t="shared" si="8"/>
        <v>23</v>
      </c>
      <c r="J58" s="48">
        <f t="shared" si="8"/>
        <v>54</v>
      </c>
      <c r="K58" s="130">
        <v>13.8</v>
      </c>
      <c r="L58" s="91">
        <v>4</v>
      </c>
      <c r="M58" s="56">
        <f t="shared" si="1"/>
        <v>8.9</v>
      </c>
      <c r="N58" s="36">
        <v>58</v>
      </c>
      <c r="O58" s="57">
        <f t="shared" si="2"/>
        <v>29.215755440322951</v>
      </c>
      <c r="P58" s="58">
        <f t="shared" si="3"/>
        <v>22.905152265213193</v>
      </c>
      <c r="Q58" s="132">
        <v>14.633564999999999</v>
      </c>
      <c r="R58" s="11">
        <f t="shared" si="4"/>
        <v>2.2915504279574996</v>
      </c>
      <c r="S58" s="35">
        <f t="shared" si="5"/>
        <v>2.8854236443398831</v>
      </c>
    </row>
    <row r="59" spans="7:19" ht="18.5">
      <c r="G59" s="61">
        <v>2008</v>
      </c>
      <c r="H59" s="48">
        <v>2</v>
      </c>
      <c r="I59" s="48">
        <f t="shared" si="8"/>
        <v>24</v>
      </c>
      <c r="J59" s="48">
        <f t="shared" si="8"/>
        <v>55</v>
      </c>
      <c r="K59" s="130">
        <v>11.5</v>
      </c>
      <c r="L59" s="91">
        <v>7.1</v>
      </c>
      <c r="M59" s="56">
        <f t="shared" si="1"/>
        <v>9.3000000000000007</v>
      </c>
      <c r="N59" s="36">
        <v>78</v>
      </c>
      <c r="O59" s="57">
        <f t="shared" si="2"/>
        <v>17.702680671881456</v>
      </c>
      <c r="P59" s="58">
        <f t="shared" si="3"/>
        <v>6.2313435965022732</v>
      </c>
      <c r="Q59" s="132">
        <v>5.9413529999999994</v>
      </c>
      <c r="R59" s="11">
        <f t="shared" si="4"/>
        <v>0.94432755784949984</v>
      </c>
      <c r="S59" s="35">
        <f t="shared" si="5"/>
        <v>0.98726064151094883</v>
      </c>
    </row>
    <row r="60" spans="7:19" ht="18.5">
      <c r="G60" s="61">
        <v>2008</v>
      </c>
      <c r="H60" s="48">
        <v>2</v>
      </c>
      <c r="I60" s="48">
        <f t="shared" si="8"/>
        <v>25</v>
      </c>
      <c r="J60" s="48">
        <f t="shared" si="8"/>
        <v>56</v>
      </c>
      <c r="K60" s="130">
        <v>13.8</v>
      </c>
      <c r="L60" s="91">
        <v>6.5</v>
      </c>
      <c r="M60" s="56">
        <f t="shared" si="1"/>
        <v>10.15</v>
      </c>
      <c r="N60" s="36">
        <v>85.5</v>
      </c>
      <c r="O60" s="57">
        <f t="shared" si="2"/>
        <v>19.186953530074675</v>
      </c>
      <c r="P60" s="58">
        <f t="shared" si="3"/>
        <v>11.205180861563612</v>
      </c>
      <c r="Q60" s="132">
        <v>8.2944469999999999</v>
      </c>
      <c r="R60" s="11">
        <f t="shared" si="4"/>
        <v>1.3596817397572498</v>
      </c>
      <c r="S60" s="35">
        <f t="shared" si="5"/>
        <v>1.6633513551057617</v>
      </c>
    </row>
    <row r="61" spans="7:19" ht="18.5">
      <c r="G61" s="61">
        <v>2008</v>
      </c>
      <c r="H61" s="48">
        <v>2</v>
      </c>
      <c r="I61" s="48">
        <f t="shared" si="8"/>
        <v>26</v>
      </c>
      <c r="J61" s="48">
        <f t="shared" si="8"/>
        <v>57</v>
      </c>
      <c r="K61" s="130">
        <v>15</v>
      </c>
      <c r="L61" s="91">
        <v>5</v>
      </c>
      <c r="M61" s="56">
        <f t="shared" si="1"/>
        <v>10</v>
      </c>
      <c r="N61" s="36">
        <v>73</v>
      </c>
      <c r="O61" s="57">
        <f t="shared" si="2"/>
        <v>18.085636136693555</v>
      </c>
      <c r="P61" s="58">
        <f t="shared" si="3"/>
        <v>14.468508909354846</v>
      </c>
      <c r="Q61" s="132">
        <v>9.1506884999999993</v>
      </c>
      <c r="R61" s="11">
        <f t="shared" si="4"/>
        <v>1.4919923078594997</v>
      </c>
      <c r="S61" s="35">
        <f t="shared" si="5"/>
        <v>2.0532551047600012</v>
      </c>
    </row>
    <row r="62" spans="7:19" ht="18.5">
      <c r="G62" s="61">
        <v>2008</v>
      </c>
      <c r="H62" s="48">
        <v>2</v>
      </c>
      <c r="I62" s="48">
        <f t="shared" si="8"/>
        <v>27</v>
      </c>
      <c r="J62" s="48">
        <f t="shared" si="8"/>
        <v>58</v>
      </c>
      <c r="K62" s="130">
        <v>18.2</v>
      </c>
      <c r="L62" s="91">
        <v>3.8</v>
      </c>
      <c r="M62" s="56">
        <f t="shared" si="1"/>
        <v>11</v>
      </c>
      <c r="N62" s="36">
        <v>57</v>
      </c>
      <c r="O62" s="57">
        <f t="shared" si="2"/>
        <v>24.481052499528001</v>
      </c>
      <c r="P62" s="58">
        <f t="shared" si="3"/>
        <v>28.202172479456255</v>
      </c>
      <c r="Q62" s="132">
        <v>14.863849999999999</v>
      </c>
      <c r="R62" s="11">
        <f t="shared" si="4"/>
        <v>2.5106826311999999</v>
      </c>
      <c r="S62" s="35">
        <f t="shared" si="5"/>
        <v>3.972934929036378</v>
      </c>
    </row>
    <row r="63" spans="7:19" ht="18.5">
      <c r="G63" s="61">
        <v>2008</v>
      </c>
      <c r="H63" s="62">
        <v>2</v>
      </c>
      <c r="I63" s="62">
        <f t="shared" si="8"/>
        <v>28</v>
      </c>
      <c r="J63" s="62">
        <f t="shared" si="8"/>
        <v>59</v>
      </c>
      <c r="K63" s="130">
        <v>17.3</v>
      </c>
      <c r="L63" s="91">
        <v>6.4</v>
      </c>
      <c r="M63" s="56">
        <f t="shared" si="1"/>
        <v>11.850000000000001</v>
      </c>
      <c r="N63" s="36">
        <v>55.5</v>
      </c>
      <c r="O63" s="57">
        <f t="shared" si="2"/>
        <v>23.842267770041264</v>
      </c>
      <c r="P63" s="58">
        <f t="shared" si="3"/>
        <v>20.790457495475984</v>
      </c>
      <c r="Q63" s="132">
        <v>12.594495999999999</v>
      </c>
      <c r="R63" s="51">
        <f t="shared" si="4"/>
        <v>2.1901482195359998</v>
      </c>
      <c r="S63" s="50">
        <f t="shared" si="5"/>
        <v>3.1304044919788097</v>
      </c>
    </row>
    <row r="64" spans="7:19" ht="18.5">
      <c r="G64" s="61">
        <v>2008</v>
      </c>
      <c r="H64" s="48">
        <v>3</v>
      </c>
      <c r="I64" s="48">
        <v>1</v>
      </c>
      <c r="J64" s="48">
        <f t="shared" si="8"/>
        <v>60</v>
      </c>
      <c r="K64" s="130">
        <v>17.8</v>
      </c>
      <c r="L64" s="131">
        <v>9.9</v>
      </c>
      <c r="M64" s="56">
        <f t="shared" si="1"/>
        <v>13.850000000000001</v>
      </c>
      <c r="N64" s="36">
        <v>50</v>
      </c>
      <c r="O64" s="57">
        <f t="shared" si="2"/>
        <v>28.527137377854785</v>
      </c>
      <c r="P64" s="58">
        <f t="shared" si="3"/>
        <v>18.029150822804226</v>
      </c>
      <c r="Q64" s="132">
        <v>12.828967999999998</v>
      </c>
      <c r="R64" s="11">
        <f t="shared" si="4"/>
        <v>2.3814060501779997</v>
      </c>
      <c r="S64" s="35">
        <f t="shared" si="5"/>
        <v>2.9941620123989585</v>
      </c>
    </row>
    <row r="65" spans="7:19" ht="18.5">
      <c r="G65" s="61">
        <v>2008</v>
      </c>
      <c r="H65" s="48">
        <v>3</v>
      </c>
      <c r="I65" s="48">
        <f t="shared" ref="I65:J80" si="9">I64+1</f>
        <v>2</v>
      </c>
      <c r="J65" s="48">
        <f>J64+1</f>
        <v>61</v>
      </c>
      <c r="K65" s="130">
        <v>17.600000000000001</v>
      </c>
      <c r="L65" s="92">
        <v>10.7</v>
      </c>
      <c r="M65" s="56">
        <f t="shared" si="1"/>
        <v>14.15</v>
      </c>
      <c r="N65" s="36">
        <v>51</v>
      </c>
      <c r="O65" s="57">
        <f t="shared" si="2"/>
        <v>30.484554970665233</v>
      </c>
      <c r="P65" s="58">
        <f t="shared" si="3"/>
        <v>16.827474343807214</v>
      </c>
      <c r="Q65" s="132">
        <v>12.81222</v>
      </c>
      <c r="R65" s="11">
        <f t="shared" si="4"/>
        <v>2.4008402660849999</v>
      </c>
      <c r="S65" s="35">
        <f t="shared" si="5"/>
        <v>2.8467067310157921</v>
      </c>
    </row>
    <row r="66" spans="7:19" ht="18.5">
      <c r="G66" s="61">
        <v>2008</v>
      </c>
      <c r="H66" s="48">
        <v>3</v>
      </c>
      <c r="I66" s="48">
        <f t="shared" si="9"/>
        <v>3</v>
      </c>
      <c r="J66" s="48">
        <f>J65+1</f>
        <v>62</v>
      </c>
      <c r="K66" s="130">
        <v>17.600000000000001</v>
      </c>
      <c r="L66" s="92">
        <v>9</v>
      </c>
      <c r="M66" s="56">
        <f t="shared" si="1"/>
        <v>13.3</v>
      </c>
      <c r="N66" s="36">
        <v>52.5</v>
      </c>
      <c r="O66" s="57">
        <f t="shared" si="2"/>
        <v>29.099434644444774</v>
      </c>
      <c r="P66" s="58">
        <f t="shared" si="3"/>
        <v>20.020411035378007</v>
      </c>
      <c r="Q66" s="132">
        <v>13.653807</v>
      </c>
      <c r="R66" s="11">
        <f t="shared" si="4"/>
        <v>2.4904748775105001</v>
      </c>
      <c r="S66" s="35">
        <f t="shared" si="5"/>
        <v>3.2212446890057782</v>
      </c>
    </row>
    <row r="67" spans="7:19" ht="18.5">
      <c r="G67" s="61">
        <v>2008</v>
      </c>
      <c r="H67" s="48">
        <v>3</v>
      </c>
      <c r="I67" s="48">
        <f t="shared" si="9"/>
        <v>4</v>
      </c>
      <c r="J67" s="48">
        <f>J66+1</f>
        <v>63</v>
      </c>
      <c r="K67" s="130">
        <v>14.6</v>
      </c>
      <c r="L67" s="92">
        <v>8.4</v>
      </c>
      <c r="M67" s="56">
        <f t="shared" si="1"/>
        <v>11.5</v>
      </c>
      <c r="N67" s="36">
        <v>51</v>
      </c>
      <c r="O67" s="57">
        <f t="shared" si="2"/>
        <v>33.609774055334405</v>
      </c>
      <c r="P67" s="58">
        <f t="shared" si="3"/>
        <v>16.670447931445864</v>
      </c>
      <c r="Q67" s="132">
        <v>13.390025999999999</v>
      </c>
      <c r="R67" s="11">
        <f t="shared" si="4"/>
        <v>2.3010023229569994</v>
      </c>
      <c r="S67" s="35">
        <f t="shared" si="5"/>
        <v>2.5238112028530004</v>
      </c>
    </row>
    <row r="68" spans="7:19" ht="18.5">
      <c r="G68" s="61">
        <v>2008</v>
      </c>
      <c r="H68" s="48">
        <v>3</v>
      </c>
      <c r="I68" s="48">
        <f t="shared" si="9"/>
        <v>5</v>
      </c>
      <c r="J68" s="48">
        <f t="shared" si="9"/>
        <v>64</v>
      </c>
      <c r="K68" s="130">
        <v>18.399999999999999</v>
      </c>
      <c r="L68" s="92">
        <v>5.9</v>
      </c>
      <c r="M68" s="56">
        <f t="shared" si="1"/>
        <v>12.149999999999999</v>
      </c>
      <c r="N68" s="36">
        <v>52</v>
      </c>
      <c r="O68" s="57">
        <f t="shared" si="2"/>
        <v>27.467486901212464</v>
      </c>
      <c r="P68" s="58">
        <f t="shared" si="3"/>
        <v>27.46748690121246</v>
      </c>
      <c r="Q68" s="132">
        <v>15.537957</v>
      </c>
      <c r="R68" s="11">
        <f t="shared" si="4"/>
        <v>2.7293470282597498</v>
      </c>
      <c r="S68" s="35">
        <f t="shared" si="5"/>
        <v>4.1004889286709654</v>
      </c>
    </row>
    <row r="69" spans="7:19" ht="18.5">
      <c r="G69" s="61">
        <v>2008</v>
      </c>
      <c r="H69" s="48">
        <v>3</v>
      </c>
      <c r="I69" s="48">
        <f t="shared" si="9"/>
        <v>6</v>
      </c>
      <c r="J69" s="48">
        <f t="shared" si="9"/>
        <v>65</v>
      </c>
      <c r="K69" s="130">
        <v>18.5</v>
      </c>
      <c r="L69" s="92">
        <v>7.7</v>
      </c>
      <c r="M69" s="56">
        <f t="shared" si="1"/>
        <v>13.1</v>
      </c>
      <c r="N69" s="36">
        <v>48</v>
      </c>
      <c r="O69" s="57">
        <f t="shared" si="2"/>
        <v>27.185330503499586</v>
      </c>
      <c r="P69" s="58">
        <f t="shared" si="3"/>
        <v>23.488125555023643</v>
      </c>
      <c r="Q69" s="132">
        <v>14.294417999999999</v>
      </c>
      <c r="R69" s="11">
        <f t="shared" si="4"/>
        <v>2.5905559325129994</v>
      </c>
      <c r="S69" s="35">
        <f t="shared" ref="S69:S132" si="10">0.31*(IF(N69&gt;50,1,(1+(50-N69)/70)))*(P69+2.09)*((M69/(M69+15)))</f>
        <v>3.8021552045167621</v>
      </c>
    </row>
    <row r="70" spans="7:19" ht="18.5">
      <c r="G70" s="61">
        <v>2008</v>
      </c>
      <c r="H70" s="48">
        <v>3</v>
      </c>
      <c r="I70" s="48">
        <f t="shared" si="9"/>
        <v>7</v>
      </c>
      <c r="J70" s="48">
        <f t="shared" si="9"/>
        <v>66</v>
      </c>
      <c r="K70" s="130">
        <v>20.6</v>
      </c>
      <c r="L70" s="92">
        <v>11.7</v>
      </c>
      <c r="M70" s="56">
        <f t="shared" ref="M70:M133" si="11">(K70+L70)/2</f>
        <v>16.149999999999999</v>
      </c>
      <c r="N70" s="36">
        <v>44</v>
      </c>
      <c r="O70" s="57">
        <f t="shared" ref="O70:O133" si="12">((Q70)/(0.16*(K70-(L70))^0.5))</f>
        <v>30.841595812185282</v>
      </c>
      <c r="P70" s="58">
        <f t="shared" ref="P70:P133" si="13">0.16*((K70-L70)^1/2)*O70</f>
        <v>21.959216218275927</v>
      </c>
      <c r="Q70" s="132">
        <v>14.721492</v>
      </c>
      <c r="R70" s="11">
        <f t="shared" ref="R70:R133" si="14">0.0023*0.408*O70*(K70-L70)^0.5*(M70+17.8)</f>
        <v>2.9312956421909995</v>
      </c>
      <c r="S70" s="35">
        <f t="shared" si="10"/>
        <v>4.1965523851211559</v>
      </c>
    </row>
    <row r="71" spans="7:19" ht="18.5">
      <c r="G71" s="61">
        <v>2008</v>
      </c>
      <c r="H71" s="48">
        <v>3</v>
      </c>
      <c r="I71" s="48">
        <f t="shared" si="9"/>
        <v>8</v>
      </c>
      <c r="J71" s="48">
        <f t="shared" si="9"/>
        <v>67</v>
      </c>
      <c r="K71" s="130">
        <v>22.5</v>
      </c>
      <c r="L71" s="92">
        <v>13.4</v>
      </c>
      <c r="M71" s="56">
        <f t="shared" si="11"/>
        <v>17.95</v>
      </c>
      <c r="N71" s="36">
        <v>43.5</v>
      </c>
      <c r="O71" s="57">
        <f t="shared" si="12"/>
        <v>30.019339720915156</v>
      </c>
      <c r="P71" s="58">
        <f t="shared" si="13"/>
        <v>21.854079316826233</v>
      </c>
      <c r="Q71" s="132">
        <v>14.4891135</v>
      </c>
      <c r="R71" s="11">
        <f t="shared" si="14"/>
        <v>3.0379867617206253</v>
      </c>
      <c r="S71" s="35">
        <f t="shared" si="10"/>
        <v>4.4190840866783807</v>
      </c>
    </row>
    <row r="72" spans="7:19" ht="18.5">
      <c r="G72" s="61">
        <v>2008</v>
      </c>
      <c r="H72" s="48">
        <v>3</v>
      </c>
      <c r="I72" s="48">
        <f t="shared" si="9"/>
        <v>9</v>
      </c>
      <c r="J72" s="48">
        <f t="shared" si="9"/>
        <v>68</v>
      </c>
      <c r="K72" s="130">
        <v>22.6</v>
      </c>
      <c r="L72" s="92">
        <v>14.5</v>
      </c>
      <c r="M72" s="56">
        <f t="shared" si="11"/>
        <v>18.55</v>
      </c>
      <c r="N72" s="36">
        <v>46</v>
      </c>
      <c r="O72" s="57">
        <f t="shared" si="12"/>
        <v>31.52883719094141</v>
      </c>
      <c r="P72" s="58">
        <f t="shared" si="13"/>
        <v>20.430686499730037</v>
      </c>
      <c r="Q72" s="132">
        <v>14.357222999999998</v>
      </c>
      <c r="R72" s="11">
        <f t="shared" si="14"/>
        <v>3.0608558537332491</v>
      </c>
      <c r="S72" s="35">
        <f t="shared" si="10"/>
        <v>4.0806409925636036</v>
      </c>
    </row>
    <row r="73" spans="7:19" ht="18.5">
      <c r="G73" s="61">
        <v>2008</v>
      </c>
      <c r="H73" s="48">
        <v>3</v>
      </c>
      <c r="I73" s="48">
        <f t="shared" si="9"/>
        <v>10</v>
      </c>
      <c r="J73" s="48">
        <f t="shared" si="9"/>
        <v>69</v>
      </c>
      <c r="K73" s="130">
        <v>21.3</v>
      </c>
      <c r="L73" s="92">
        <v>15.6</v>
      </c>
      <c r="M73" s="56">
        <f t="shared" si="11"/>
        <v>18.45</v>
      </c>
      <c r="N73" s="36">
        <v>45</v>
      </c>
      <c r="O73" s="57">
        <f t="shared" si="12"/>
        <v>19.926885680521895</v>
      </c>
      <c r="P73" s="58">
        <f t="shared" si="13"/>
        <v>9.0866598703179857</v>
      </c>
      <c r="Q73" s="132">
        <v>7.6119659999999998</v>
      </c>
      <c r="R73" s="11">
        <f t="shared" si="14"/>
        <v>1.6183515463874998</v>
      </c>
      <c r="S73" s="35">
        <f t="shared" si="10"/>
        <v>2.0475626562550837</v>
      </c>
    </row>
    <row r="74" spans="7:19" ht="18.5">
      <c r="G74" s="61">
        <v>2008</v>
      </c>
      <c r="H74" s="48">
        <v>3</v>
      </c>
      <c r="I74" s="48">
        <f t="shared" si="9"/>
        <v>11</v>
      </c>
      <c r="J74" s="48">
        <f t="shared" si="9"/>
        <v>70</v>
      </c>
      <c r="K74" s="130">
        <v>21.2</v>
      </c>
      <c r="L74" s="92">
        <v>13.8</v>
      </c>
      <c r="M74" s="56">
        <f t="shared" si="11"/>
        <v>17.5</v>
      </c>
      <c r="N74" s="36">
        <v>55</v>
      </c>
      <c r="O74" s="57">
        <f t="shared" si="12"/>
        <v>15.353238818250029</v>
      </c>
      <c r="P74" s="58">
        <f t="shared" si="13"/>
        <v>9.0891173804040157</v>
      </c>
      <c r="Q74" s="132">
        <v>6.6824519999999996</v>
      </c>
      <c r="R74" s="11">
        <f t="shared" si="14"/>
        <v>1.3834981085939995</v>
      </c>
      <c r="S74" s="35">
        <f t="shared" si="10"/>
        <v>1.8660526704212856</v>
      </c>
    </row>
    <row r="75" spans="7:19" ht="18.5">
      <c r="G75" s="61">
        <v>2008</v>
      </c>
      <c r="H75" s="48">
        <v>3</v>
      </c>
      <c r="I75" s="48">
        <f t="shared" si="9"/>
        <v>12</v>
      </c>
      <c r="J75" s="48">
        <f t="shared" si="9"/>
        <v>71</v>
      </c>
      <c r="K75" s="130">
        <v>19.5</v>
      </c>
      <c r="L75" s="92">
        <v>8.6</v>
      </c>
      <c r="M75" s="56">
        <f t="shared" si="11"/>
        <v>14.05</v>
      </c>
      <c r="N75" s="36">
        <v>69</v>
      </c>
      <c r="O75" s="57">
        <f t="shared" si="12"/>
        <v>29.390667849505654</v>
      </c>
      <c r="P75" s="58">
        <f t="shared" si="13"/>
        <v>25.628662364768932</v>
      </c>
      <c r="Q75" s="132">
        <v>15.525395999999999</v>
      </c>
      <c r="R75" s="11">
        <f t="shared" si="14"/>
        <v>2.9001478541489991</v>
      </c>
      <c r="S75" s="35">
        <f t="shared" si="10"/>
        <v>4.1558910130723268</v>
      </c>
    </row>
    <row r="76" spans="7:19" ht="18.5">
      <c r="G76" s="61">
        <v>2008</v>
      </c>
      <c r="H76" s="48">
        <v>3</v>
      </c>
      <c r="I76" s="48">
        <f t="shared" si="9"/>
        <v>13</v>
      </c>
      <c r="J76" s="48">
        <f t="shared" si="9"/>
        <v>72</v>
      </c>
      <c r="K76" s="130">
        <v>16.8</v>
      </c>
      <c r="L76" s="92">
        <v>7.9</v>
      </c>
      <c r="M76" s="56">
        <f t="shared" si="11"/>
        <v>12.350000000000001</v>
      </c>
      <c r="N76" s="36">
        <v>58.5</v>
      </c>
      <c r="O76" s="57">
        <f t="shared" si="12"/>
        <v>29.052151686563615</v>
      </c>
      <c r="P76" s="58">
        <f t="shared" si="13"/>
        <v>20.685132000833296</v>
      </c>
      <c r="Q76" s="132">
        <v>13.867343999999999</v>
      </c>
      <c r="R76" s="11">
        <f t="shared" si="14"/>
        <v>2.4521589726839998</v>
      </c>
      <c r="S76" s="35">
        <f t="shared" si="10"/>
        <v>3.1881021157290776</v>
      </c>
    </row>
    <row r="77" spans="7:19" ht="18.5">
      <c r="G77" s="61">
        <v>2008</v>
      </c>
      <c r="H77" s="48">
        <v>3</v>
      </c>
      <c r="I77" s="48">
        <f t="shared" si="9"/>
        <v>14</v>
      </c>
      <c r="J77" s="48">
        <f t="shared" si="9"/>
        <v>73</v>
      </c>
      <c r="K77" s="130">
        <v>17.2</v>
      </c>
      <c r="L77" s="92">
        <v>9.5</v>
      </c>
      <c r="M77" s="56">
        <f t="shared" si="11"/>
        <v>13.35</v>
      </c>
      <c r="N77" s="36">
        <v>58</v>
      </c>
      <c r="O77" s="57">
        <f t="shared" si="12"/>
        <v>23.057726267922291</v>
      </c>
      <c r="P77" s="58">
        <f t="shared" si="13"/>
        <v>14.203559381040131</v>
      </c>
      <c r="Q77" s="132">
        <v>10.237214999999999</v>
      </c>
      <c r="R77" s="11">
        <f t="shared" si="14"/>
        <v>1.8702854351212495</v>
      </c>
      <c r="S77" s="35">
        <f t="shared" si="10"/>
        <v>2.3785148323962817</v>
      </c>
    </row>
    <row r="78" spans="7:19" ht="18.5">
      <c r="G78" s="61">
        <v>2008</v>
      </c>
      <c r="H78" s="48">
        <v>3</v>
      </c>
      <c r="I78" s="48">
        <f t="shared" si="9"/>
        <v>15</v>
      </c>
      <c r="J78" s="48">
        <f t="shared" si="9"/>
        <v>74</v>
      </c>
      <c r="K78" s="130">
        <v>10.199999999999999</v>
      </c>
      <c r="L78" s="92">
        <v>6</v>
      </c>
      <c r="M78" s="56">
        <f t="shared" si="11"/>
        <v>8.1</v>
      </c>
      <c r="N78" s="36">
        <v>62</v>
      </c>
      <c r="O78" s="57">
        <f t="shared" si="12"/>
        <v>14.709936979567832</v>
      </c>
      <c r="P78" s="58">
        <f t="shared" si="13"/>
        <v>4.9425388251347915</v>
      </c>
      <c r="Q78" s="132">
        <v>4.8234240000000002</v>
      </c>
      <c r="R78" s="11">
        <f t="shared" si="14"/>
        <v>0.73269498758399987</v>
      </c>
      <c r="S78" s="35">
        <f t="shared" si="10"/>
        <v>0.76444610345945707</v>
      </c>
    </row>
    <row r="79" spans="7:19" ht="18.5">
      <c r="G79" s="61">
        <v>2008</v>
      </c>
      <c r="H79" s="48">
        <v>3</v>
      </c>
      <c r="I79" s="48">
        <f t="shared" si="9"/>
        <v>16</v>
      </c>
      <c r="J79" s="48">
        <f t="shared" si="9"/>
        <v>75</v>
      </c>
      <c r="K79" s="130">
        <v>14</v>
      </c>
      <c r="L79" s="92">
        <v>4.8</v>
      </c>
      <c r="M79" s="56">
        <f t="shared" si="11"/>
        <v>9.4</v>
      </c>
      <c r="N79" s="36">
        <v>64</v>
      </c>
      <c r="O79" s="57">
        <f t="shared" si="12"/>
        <v>36.080545337801013</v>
      </c>
      <c r="P79" s="58">
        <f t="shared" si="13"/>
        <v>26.555281368621547</v>
      </c>
      <c r="Q79" s="132">
        <v>17.510033999999997</v>
      </c>
      <c r="R79" s="11">
        <f t="shared" si="14"/>
        <v>2.7933407039519991</v>
      </c>
      <c r="S79" s="35">
        <f t="shared" si="10"/>
        <v>3.4209979470558691</v>
      </c>
    </row>
    <row r="80" spans="7:19" ht="18.5">
      <c r="G80" s="61">
        <v>2008</v>
      </c>
      <c r="H80" s="48">
        <v>3</v>
      </c>
      <c r="I80" s="48">
        <f t="shared" si="9"/>
        <v>17</v>
      </c>
      <c r="J80" s="48">
        <f t="shared" si="9"/>
        <v>76</v>
      </c>
      <c r="K80" s="130">
        <v>17</v>
      </c>
      <c r="L80" s="92">
        <v>3.8</v>
      </c>
      <c r="M80" s="56">
        <f t="shared" si="11"/>
        <v>10.4</v>
      </c>
      <c r="N80" s="36">
        <v>61</v>
      </c>
      <c r="O80" s="57">
        <f t="shared" si="12"/>
        <v>28.695602146535844</v>
      </c>
      <c r="P80" s="58">
        <f t="shared" si="13"/>
        <v>30.302555866741852</v>
      </c>
      <c r="Q80" s="132">
        <v>16.681007999999999</v>
      </c>
      <c r="R80" s="11">
        <f t="shared" si="14"/>
        <v>2.7589219561439999</v>
      </c>
      <c r="S80" s="35">
        <f t="shared" si="10"/>
        <v>4.1115590596210918</v>
      </c>
    </row>
    <row r="81" spans="7:19" ht="18.5">
      <c r="G81" s="61">
        <v>2008</v>
      </c>
      <c r="H81" s="48">
        <v>3</v>
      </c>
      <c r="I81" s="48">
        <f t="shared" ref="I81:J96" si="15">I80+1</f>
        <v>18</v>
      </c>
      <c r="J81" s="48">
        <f t="shared" si="15"/>
        <v>77</v>
      </c>
      <c r="K81" s="130">
        <v>17.100000000000001</v>
      </c>
      <c r="L81" s="92">
        <v>3.8</v>
      </c>
      <c r="M81" s="56">
        <f t="shared" si="11"/>
        <v>10.450000000000001</v>
      </c>
      <c r="N81" s="36">
        <v>57</v>
      </c>
      <c r="O81" s="57">
        <f t="shared" si="12"/>
        <v>25.250874568831524</v>
      </c>
      <c r="P81" s="58">
        <f t="shared" si="13"/>
        <v>26.866930541236744</v>
      </c>
      <c r="Q81" s="132">
        <v>14.734052999999998</v>
      </c>
      <c r="R81" s="11">
        <f t="shared" si="14"/>
        <v>2.4412299888712492</v>
      </c>
      <c r="S81" s="35">
        <f t="shared" si="10"/>
        <v>3.6858929857892502</v>
      </c>
    </row>
    <row r="82" spans="7:19" ht="18.5">
      <c r="G82" s="61">
        <v>2008</v>
      </c>
      <c r="H82" s="48">
        <v>3</v>
      </c>
      <c r="I82" s="48">
        <f t="shared" si="15"/>
        <v>19</v>
      </c>
      <c r="J82" s="48">
        <f t="shared" si="15"/>
        <v>78</v>
      </c>
      <c r="K82" s="130">
        <v>18</v>
      </c>
      <c r="L82" s="92">
        <v>9</v>
      </c>
      <c r="M82" s="56">
        <f t="shared" si="11"/>
        <v>13.5</v>
      </c>
      <c r="N82" s="36">
        <v>77.5</v>
      </c>
      <c r="O82" s="57">
        <f t="shared" si="12"/>
        <v>29.309000000000001</v>
      </c>
      <c r="P82" s="58">
        <f t="shared" si="13"/>
        <v>21.10248</v>
      </c>
      <c r="Q82" s="132">
        <v>14.06832</v>
      </c>
      <c r="R82" s="11">
        <f t="shared" si="14"/>
        <v>2.5825848098399997</v>
      </c>
      <c r="S82" s="35">
        <f t="shared" si="10"/>
        <v>3.4056325894736839</v>
      </c>
    </row>
    <row r="83" spans="7:19" ht="18.5">
      <c r="G83" s="61">
        <v>2008</v>
      </c>
      <c r="H83" s="48">
        <v>3</v>
      </c>
      <c r="I83" s="48">
        <f t="shared" si="15"/>
        <v>20</v>
      </c>
      <c r="J83" s="48">
        <f t="shared" si="15"/>
        <v>79</v>
      </c>
      <c r="K83" s="130">
        <v>19.7</v>
      </c>
      <c r="L83" s="92">
        <v>9.8000000000000007</v>
      </c>
      <c r="M83" s="56">
        <f t="shared" si="11"/>
        <v>14.75</v>
      </c>
      <c r="N83" s="36">
        <v>76</v>
      </c>
      <c r="O83" s="57">
        <f t="shared" si="12"/>
        <v>31.188655165400746</v>
      </c>
      <c r="P83" s="58">
        <f t="shared" si="13"/>
        <v>24.701414890997388</v>
      </c>
      <c r="Q83" s="132">
        <v>15.70125</v>
      </c>
      <c r="R83" s="11">
        <f t="shared" si="14"/>
        <v>2.9974589071874997</v>
      </c>
      <c r="S83" s="35">
        <f t="shared" si="10"/>
        <v>4.1177729273642196</v>
      </c>
    </row>
    <row r="84" spans="7:19" ht="18.5">
      <c r="G84" s="61">
        <v>2008</v>
      </c>
      <c r="H84" s="48">
        <v>3</v>
      </c>
      <c r="I84" s="48">
        <f t="shared" si="15"/>
        <v>21</v>
      </c>
      <c r="J84" s="48">
        <f t="shared" si="15"/>
        <v>80</v>
      </c>
      <c r="K84" s="130">
        <v>18.399999999999999</v>
      </c>
      <c r="L84" s="92">
        <v>8.3000000000000007</v>
      </c>
      <c r="M84" s="56">
        <f t="shared" si="11"/>
        <v>13.35</v>
      </c>
      <c r="N84" s="36">
        <v>78</v>
      </c>
      <c r="O84" s="57">
        <f t="shared" si="12"/>
        <v>29.198532364277124</v>
      </c>
      <c r="P84" s="58">
        <f t="shared" si="13"/>
        <v>23.592414150335912</v>
      </c>
      <c r="Q84" s="132">
        <v>14.847102</v>
      </c>
      <c r="R84" s="11">
        <f t="shared" si="14"/>
        <v>2.7124875881145001</v>
      </c>
      <c r="S84" s="35">
        <f t="shared" si="10"/>
        <v>3.749088922792422</v>
      </c>
    </row>
    <row r="85" spans="7:19" ht="18.5">
      <c r="G85" s="61">
        <v>2008</v>
      </c>
      <c r="H85" s="48">
        <v>3</v>
      </c>
      <c r="I85" s="48">
        <f t="shared" si="15"/>
        <v>22</v>
      </c>
      <c r="J85" s="48">
        <f t="shared" si="15"/>
        <v>81</v>
      </c>
      <c r="K85" s="130">
        <v>20.399999999999999</v>
      </c>
      <c r="L85" s="92">
        <v>10.199999999999999</v>
      </c>
      <c r="M85" s="56">
        <f t="shared" si="11"/>
        <v>15.299999999999999</v>
      </c>
      <c r="N85" s="36">
        <v>72</v>
      </c>
      <c r="O85" s="57">
        <f t="shared" si="12"/>
        <v>21.594637240317546</v>
      </c>
      <c r="P85" s="58">
        <f t="shared" si="13"/>
        <v>17.621223988099118</v>
      </c>
      <c r="Q85" s="132">
        <v>11.034838499999999</v>
      </c>
      <c r="R85" s="11">
        <f t="shared" si="14"/>
        <v>2.1422097502627504</v>
      </c>
      <c r="S85" s="35">
        <f t="shared" si="10"/>
        <v>3.0854896163549212</v>
      </c>
    </row>
    <row r="86" spans="7:19" ht="18.5">
      <c r="G86" s="61">
        <v>2008</v>
      </c>
      <c r="H86" s="48">
        <v>3</v>
      </c>
      <c r="I86" s="48">
        <f t="shared" si="15"/>
        <v>23</v>
      </c>
      <c r="J86" s="48">
        <f t="shared" si="15"/>
        <v>82</v>
      </c>
      <c r="K86" s="130">
        <v>21.8</v>
      </c>
      <c r="L86" s="92">
        <v>12</v>
      </c>
      <c r="M86" s="56">
        <f t="shared" si="11"/>
        <v>16.899999999999999</v>
      </c>
      <c r="N86" s="36">
        <v>68</v>
      </c>
      <c r="O86" s="57">
        <f t="shared" si="12"/>
        <v>23.372604352258364</v>
      </c>
      <c r="P86" s="58">
        <f t="shared" si="13"/>
        <v>18.324121812170556</v>
      </c>
      <c r="Q86" s="132">
        <v>11.706852</v>
      </c>
      <c r="R86" s="11">
        <f t="shared" si="14"/>
        <v>2.3825258382059995</v>
      </c>
      <c r="S86" s="35">
        <f t="shared" si="10"/>
        <v>3.3526515415034965</v>
      </c>
    </row>
    <row r="87" spans="7:19" ht="18.5">
      <c r="G87" s="61">
        <v>2008</v>
      </c>
      <c r="H87" s="48">
        <v>3</v>
      </c>
      <c r="I87" s="48">
        <f t="shared" si="15"/>
        <v>24</v>
      </c>
      <c r="J87" s="48">
        <f t="shared" si="15"/>
        <v>83</v>
      </c>
      <c r="K87" s="130">
        <v>27.2</v>
      </c>
      <c r="L87" s="92">
        <v>12.1</v>
      </c>
      <c r="M87" s="56">
        <f t="shared" si="11"/>
        <v>19.649999999999999</v>
      </c>
      <c r="N87" s="36">
        <v>79.5</v>
      </c>
      <c r="O87" s="57">
        <f t="shared" si="12"/>
        <v>22.091975182716791</v>
      </c>
      <c r="P87" s="58">
        <f t="shared" si="13"/>
        <v>26.687106020721881</v>
      </c>
      <c r="Q87" s="132">
        <v>13.7354535</v>
      </c>
      <c r="R87" s="11">
        <f t="shared" si="14"/>
        <v>3.0169133824173748</v>
      </c>
      <c r="S87" s="35">
        <f t="shared" si="10"/>
        <v>5.0590401536862144</v>
      </c>
    </row>
    <row r="88" spans="7:19" ht="18.5">
      <c r="G88" s="61">
        <v>2008</v>
      </c>
      <c r="H88" s="48">
        <v>3</v>
      </c>
      <c r="I88" s="48">
        <f t="shared" si="15"/>
        <v>25</v>
      </c>
      <c r="J88" s="48">
        <f t="shared" si="15"/>
        <v>84</v>
      </c>
      <c r="K88" s="130">
        <v>28.8</v>
      </c>
      <c r="L88" s="92">
        <v>17.5</v>
      </c>
      <c r="M88" s="56">
        <f t="shared" si="11"/>
        <v>23.15</v>
      </c>
      <c r="N88" s="36">
        <v>76</v>
      </c>
      <c r="O88" s="57">
        <f t="shared" si="12"/>
        <v>30.780836743014703</v>
      </c>
      <c r="P88" s="58">
        <f t="shared" si="13"/>
        <v>27.825876415685293</v>
      </c>
      <c r="Q88" s="132">
        <v>16.555397999999997</v>
      </c>
      <c r="R88" s="11">
        <f t="shared" si="14"/>
        <v>3.9761389096064987</v>
      </c>
      <c r="S88" s="35">
        <f t="shared" si="10"/>
        <v>5.627556673582319</v>
      </c>
    </row>
    <row r="89" spans="7:19" ht="18.5">
      <c r="G89" s="61">
        <v>2008</v>
      </c>
      <c r="H89" s="48">
        <v>3</v>
      </c>
      <c r="I89" s="48">
        <f t="shared" si="15"/>
        <v>26</v>
      </c>
      <c r="J89" s="48">
        <f t="shared" si="15"/>
        <v>85</v>
      </c>
      <c r="K89" s="130">
        <v>24.1</v>
      </c>
      <c r="L89" s="92">
        <v>14</v>
      </c>
      <c r="M89" s="56">
        <f t="shared" si="11"/>
        <v>19.05</v>
      </c>
      <c r="N89" s="36">
        <v>82.5</v>
      </c>
      <c r="O89" s="57">
        <f t="shared" si="12"/>
        <v>31.817013270041382</v>
      </c>
      <c r="P89" s="58">
        <f t="shared" si="13"/>
        <v>25.708146722193444</v>
      </c>
      <c r="Q89" s="132">
        <v>16.178567999999999</v>
      </c>
      <c r="R89" s="11">
        <f t="shared" si="14"/>
        <v>3.4965970536419988</v>
      </c>
      <c r="S89" s="35">
        <f t="shared" si="10"/>
        <v>4.8212028037566341</v>
      </c>
    </row>
    <row r="90" spans="7:19" ht="18.5">
      <c r="G90" s="61">
        <v>2008</v>
      </c>
      <c r="H90" s="48">
        <v>3</v>
      </c>
      <c r="I90" s="48">
        <f t="shared" si="15"/>
        <v>27</v>
      </c>
      <c r="J90" s="48">
        <f t="shared" si="15"/>
        <v>86</v>
      </c>
      <c r="K90" s="130">
        <v>17.600000000000001</v>
      </c>
      <c r="L90" s="92">
        <v>8.1999999999999993</v>
      </c>
      <c r="M90" s="56">
        <f t="shared" si="11"/>
        <v>12.9</v>
      </c>
      <c r="N90" s="36">
        <v>84.5</v>
      </c>
      <c r="O90" s="57">
        <f t="shared" si="12"/>
        <v>37.768725204049446</v>
      </c>
      <c r="P90" s="58">
        <f t="shared" si="13"/>
        <v>28.40208135344519</v>
      </c>
      <c r="Q90" s="132">
        <v>18.527474999999999</v>
      </c>
      <c r="R90" s="11">
        <f t="shared" si="14"/>
        <v>3.3359737748624996</v>
      </c>
      <c r="S90" s="35">
        <f t="shared" si="10"/>
        <v>4.3705316606604772</v>
      </c>
    </row>
    <row r="91" spans="7:19" ht="18.5">
      <c r="G91" s="61">
        <v>2008</v>
      </c>
      <c r="H91" s="48">
        <v>3</v>
      </c>
      <c r="I91" s="48">
        <f t="shared" si="15"/>
        <v>28</v>
      </c>
      <c r="J91" s="48">
        <f t="shared" si="15"/>
        <v>87</v>
      </c>
      <c r="K91" s="130">
        <v>20.5</v>
      </c>
      <c r="L91" s="92">
        <v>8.1999999999999993</v>
      </c>
      <c r="M91" s="56">
        <f t="shared" si="11"/>
        <v>14.35</v>
      </c>
      <c r="N91" s="36">
        <v>79</v>
      </c>
      <c r="O91" s="57">
        <f t="shared" si="12"/>
        <v>29.010597846010118</v>
      </c>
      <c r="P91" s="58">
        <f t="shared" si="13"/>
        <v>28.546428280473958</v>
      </c>
      <c r="Q91" s="132">
        <v>16.279056000000001</v>
      </c>
      <c r="R91" s="11">
        <f t="shared" si="14"/>
        <v>3.0695747295960003</v>
      </c>
      <c r="S91" s="35">
        <f t="shared" si="10"/>
        <v>4.6434804499382762</v>
      </c>
    </row>
    <row r="92" spans="7:19" ht="18.5">
      <c r="G92" s="61">
        <v>2008</v>
      </c>
      <c r="H92" s="48">
        <v>3</v>
      </c>
      <c r="I92" s="48">
        <f t="shared" si="15"/>
        <v>29</v>
      </c>
      <c r="J92" s="48">
        <f t="shared" si="15"/>
        <v>88</v>
      </c>
      <c r="K92" s="130">
        <v>18.2</v>
      </c>
      <c r="L92" s="92">
        <v>8.5</v>
      </c>
      <c r="M92" s="56">
        <f t="shared" si="11"/>
        <v>13.35</v>
      </c>
      <c r="N92" s="36">
        <v>80.5</v>
      </c>
      <c r="O92" s="57">
        <f t="shared" si="12"/>
        <v>27.235988180745377</v>
      </c>
      <c r="P92" s="58">
        <f t="shared" si="13"/>
        <v>21.135126828258411</v>
      </c>
      <c r="Q92" s="132">
        <v>13.572160499999999</v>
      </c>
      <c r="R92" s="11">
        <f t="shared" si="14"/>
        <v>2.4795624695073744</v>
      </c>
      <c r="S92" s="35">
        <f t="shared" si="10"/>
        <v>3.3903769798499974</v>
      </c>
    </row>
    <row r="93" spans="7:19" ht="18.5">
      <c r="G93" s="61">
        <v>2008</v>
      </c>
      <c r="H93" s="48">
        <v>3</v>
      </c>
      <c r="I93" s="48">
        <f t="shared" si="15"/>
        <v>30</v>
      </c>
      <c r="J93" s="48">
        <f t="shared" si="15"/>
        <v>89</v>
      </c>
      <c r="K93" s="130">
        <v>21</v>
      </c>
      <c r="L93" s="92">
        <v>11.6</v>
      </c>
      <c r="M93" s="56">
        <f t="shared" si="11"/>
        <v>16.3</v>
      </c>
      <c r="N93" s="36">
        <v>77.5</v>
      </c>
      <c r="O93" s="57">
        <f t="shared" si="12"/>
        <v>22.635629207037091</v>
      </c>
      <c r="P93" s="58">
        <f t="shared" si="13"/>
        <v>17.021993163691892</v>
      </c>
      <c r="Q93" s="132">
        <v>11.103923999999999</v>
      </c>
      <c r="R93" s="11">
        <f t="shared" si="14"/>
        <v>2.2207459362660003</v>
      </c>
      <c r="S93" s="35">
        <f t="shared" si="10"/>
        <v>3.0853962126560743</v>
      </c>
    </row>
    <row r="94" spans="7:19" ht="18.5">
      <c r="G94" s="61">
        <v>2008</v>
      </c>
      <c r="H94" s="62">
        <v>3</v>
      </c>
      <c r="I94" s="62">
        <f t="shared" si="15"/>
        <v>31</v>
      </c>
      <c r="J94" s="48">
        <f t="shared" si="15"/>
        <v>90</v>
      </c>
      <c r="K94" s="130">
        <v>21</v>
      </c>
      <c r="L94" s="92">
        <v>10</v>
      </c>
      <c r="M94" s="56">
        <f t="shared" si="11"/>
        <v>15.5</v>
      </c>
      <c r="N94" s="36">
        <v>82</v>
      </c>
      <c r="O94" s="57">
        <f t="shared" si="12"/>
        <v>15.338500196927221</v>
      </c>
      <c r="P94" s="58">
        <f t="shared" si="13"/>
        <v>13.497880173295954</v>
      </c>
      <c r="Q94" s="132">
        <v>8.1395280000000003</v>
      </c>
      <c r="R94" s="51">
        <f t="shared" si="14"/>
        <v>1.5896864462759999</v>
      </c>
      <c r="S94" s="50">
        <f t="shared" si="10"/>
        <v>2.4557299748421988</v>
      </c>
    </row>
    <row r="95" spans="7:19" ht="18.5">
      <c r="G95" s="61">
        <v>2008</v>
      </c>
      <c r="H95" s="61">
        <v>4</v>
      </c>
      <c r="I95" s="48">
        <v>1</v>
      </c>
      <c r="J95" s="48">
        <f t="shared" si="15"/>
        <v>91</v>
      </c>
      <c r="K95" s="130">
        <v>16.2</v>
      </c>
      <c r="L95" s="92">
        <v>8.8000000000000007</v>
      </c>
      <c r="M95" s="56">
        <f t="shared" si="11"/>
        <v>12.5</v>
      </c>
      <c r="N95" s="36">
        <v>86</v>
      </c>
      <c r="O95" s="57">
        <f t="shared" si="12"/>
        <v>23.982220785649954</v>
      </c>
      <c r="P95" s="58">
        <f t="shared" si="13"/>
        <v>14.197474705104769</v>
      </c>
      <c r="Q95" s="132">
        <v>10.438191</v>
      </c>
      <c r="R95" s="11">
        <f t="shared" si="14"/>
        <v>1.8549657035144995</v>
      </c>
      <c r="S95" s="35">
        <f t="shared" si="10"/>
        <v>2.2950532539011266</v>
      </c>
    </row>
    <row r="96" spans="7:19" ht="18.5">
      <c r="G96" s="61">
        <v>2008</v>
      </c>
      <c r="H96" s="61">
        <v>4</v>
      </c>
      <c r="I96" s="48">
        <f t="shared" ref="I96:J111" si="16">I95+1</f>
        <v>2</v>
      </c>
      <c r="J96" s="48">
        <f t="shared" si="15"/>
        <v>92</v>
      </c>
      <c r="K96" s="130">
        <v>14.8</v>
      </c>
      <c r="L96" s="94">
        <v>6</v>
      </c>
      <c r="M96" s="56">
        <f t="shared" si="11"/>
        <v>10.4</v>
      </c>
      <c r="N96" s="36">
        <v>75.5</v>
      </c>
      <c r="O96" s="57">
        <f t="shared" si="12"/>
        <v>33.503995568935601</v>
      </c>
      <c r="P96" s="58">
        <f t="shared" si="13"/>
        <v>23.586812880530665</v>
      </c>
      <c r="Q96" s="132">
        <v>15.902225999999999</v>
      </c>
      <c r="R96" s="11">
        <f t="shared" si="14"/>
        <v>2.6301168648180004</v>
      </c>
      <c r="S96" s="35">
        <f t="shared" si="10"/>
        <v>3.2591356191665701</v>
      </c>
    </row>
    <row r="97" spans="7:32" ht="18.5">
      <c r="G97" s="61">
        <v>2008</v>
      </c>
      <c r="H97" s="61">
        <v>4</v>
      </c>
      <c r="I97" s="48">
        <f t="shared" si="16"/>
        <v>3</v>
      </c>
      <c r="J97" s="48">
        <f t="shared" si="16"/>
        <v>93</v>
      </c>
      <c r="K97" s="130">
        <v>16.8</v>
      </c>
      <c r="L97" s="94">
        <v>5</v>
      </c>
      <c r="M97" s="56">
        <f t="shared" si="11"/>
        <v>10.9</v>
      </c>
      <c r="N97" s="36">
        <v>74.5</v>
      </c>
      <c r="O97" s="57">
        <f t="shared" si="12"/>
        <v>28.476149978966426</v>
      </c>
      <c r="P97" s="58">
        <f t="shared" si="13"/>
        <v>26.881485580144307</v>
      </c>
      <c r="Q97" s="132">
        <v>15.651005999999999</v>
      </c>
      <c r="R97" s="11">
        <f t="shared" si="14"/>
        <v>2.6344634104529998</v>
      </c>
      <c r="S97" s="35">
        <f t="shared" si="10"/>
        <v>3.7797162075408344</v>
      </c>
    </row>
    <row r="98" spans="7:32" ht="18.5">
      <c r="G98" s="61">
        <v>2008</v>
      </c>
      <c r="H98" s="61">
        <v>4</v>
      </c>
      <c r="I98" s="48">
        <f t="shared" si="16"/>
        <v>4</v>
      </c>
      <c r="J98" s="48">
        <f t="shared" si="16"/>
        <v>94</v>
      </c>
      <c r="K98" s="130">
        <v>19.8</v>
      </c>
      <c r="L98" s="94">
        <v>7</v>
      </c>
      <c r="M98" s="56">
        <f t="shared" si="11"/>
        <v>13.4</v>
      </c>
      <c r="N98" s="36">
        <v>77</v>
      </c>
      <c r="O98" s="57">
        <f t="shared" si="12"/>
        <v>32.037019377693198</v>
      </c>
      <c r="P98" s="58">
        <f t="shared" si="13"/>
        <v>32.805907842757833</v>
      </c>
      <c r="Q98" s="132">
        <v>18.33906</v>
      </c>
      <c r="R98" s="11">
        <f t="shared" si="14"/>
        <v>3.35582791128</v>
      </c>
      <c r="S98" s="35">
        <f t="shared" si="10"/>
        <v>5.1041408865780298</v>
      </c>
    </row>
    <row r="99" spans="7:32" ht="18.5">
      <c r="G99" s="61">
        <v>2008</v>
      </c>
      <c r="H99" s="61">
        <v>4</v>
      </c>
      <c r="I99" s="48">
        <f t="shared" si="16"/>
        <v>5</v>
      </c>
      <c r="J99" s="48">
        <f t="shared" si="16"/>
        <v>95</v>
      </c>
      <c r="K99" s="130">
        <v>16.600000000000001</v>
      </c>
      <c r="L99" s="94">
        <v>8.8000000000000007</v>
      </c>
      <c r="M99" s="56">
        <f t="shared" si="11"/>
        <v>12.700000000000001</v>
      </c>
      <c r="N99" s="36">
        <v>80</v>
      </c>
      <c r="O99" s="57">
        <f t="shared" si="12"/>
        <v>36.402121931212697</v>
      </c>
      <c r="P99" s="58">
        <f t="shared" si="13"/>
        <v>22.714924085076728</v>
      </c>
      <c r="Q99" s="132">
        <v>16.266494999999999</v>
      </c>
      <c r="R99" s="11">
        <f t="shared" si="14"/>
        <v>2.9097912918374997</v>
      </c>
      <c r="S99" s="35">
        <f t="shared" si="10"/>
        <v>3.525522964727331</v>
      </c>
    </row>
    <row r="100" spans="7:32" ht="18.5">
      <c r="G100" s="61">
        <v>2008</v>
      </c>
      <c r="H100" s="61">
        <v>4</v>
      </c>
      <c r="I100" s="48">
        <f t="shared" si="16"/>
        <v>6</v>
      </c>
      <c r="J100" s="48">
        <f t="shared" si="16"/>
        <v>96</v>
      </c>
      <c r="K100" s="130">
        <v>18</v>
      </c>
      <c r="L100" s="94">
        <v>8</v>
      </c>
      <c r="M100" s="56">
        <f t="shared" si="11"/>
        <v>13</v>
      </c>
      <c r="N100" s="36">
        <v>72.5</v>
      </c>
      <c r="O100" s="57">
        <f t="shared" si="12"/>
        <v>28.177346623400393</v>
      </c>
      <c r="P100" s="58">
        <f t="shared" si="13"/>
        <v>22.541877298720316</v>
      </c>
      <c r="Q100" s="132">
        <v>14.256734999999999</v>
      </c>
      <c r="R100" s="11">
        <f t="shared" si="14"/>
        <v>2.5753651238699997</v>
      </c>
      <c r="S100" s="35">
        <f t="shared" si="10"/>
        <v>3.545230911208674</v>
      </c>
    </row>
    <row r="101" spans="7:32" ht="18.5">
      <c r="G101" s="61">
        <v>2008</v>
      </c>
      <c r="H101" s="61">
        <v>4</v>
      </c>
      <c r="I101" s="48">
        <f t="shared" si="16"/>
        <v>7</v>
      </c>
      <c r="J101" s="48">
        <f t="shared" si="16"/>
        <v>97</v>
      </c>
      <c r="K101" s="130">
        <v>21.2</v>
      </c>
      <c r="L101" s="94">
        <v>12</v>
      </c>
      <c r="M101" s="56">
        <f t="shared" si="11"/>
        <v>16.600000000000001</v>
      </c>
      <c r="N101" s="36">
        <v>72.5</v>
      </c>
      <c r="O101" s="57">
        <f t="shared" si="12"/>
        <v>17.522617786005227</v>
      </c>
      <c r="P101" s="58">
        <f t="shared" si="13"/>
        <v>12.896646690499848</v>
      </c>
      <c r="Q101" s="132">
        <v>8.5037969999999987</v>
      </c>
      <c r="R101" s="11">
        <f t="shared" si="14"/>
        <v>1.7156920675319998</v>
      </c>
      <c r="S101" s="35">
        <f t="shared" si="10"/>
        <v>2.4405469578896271</v>
      </c>
    </row>
    <row r="102" spans="7:32" ht="18.5">
      <c r="G102" s="61">
        <v>2008</v>
      </c>
      <c r="H102" s="61">
        <v>4</v>
      </c>
      <c r="I102" s="48">
        <f t="shared" si="16"/>
        <v>8</v>
      </c>
      <c r="J102" s="48">
        <f t="shared" si="16"/>
        <v>98</v>
      </c>
      <c r="K102" s="130">
        <v>19.7</v>
      </c>
      <c r="L102" s="94">
        <v>10.199999999999999</v>
      </c>
      <c r="M102" s="56">
        <f t="shared" si="11"/>
        <v>14.95</v>
      </c>
      <c r="N102" s="36">
        <v>63</v>
      </c>
      <c r="O102" s="57">
        <f t="shared" si="12"/>
        <v>30.794186180320263</v>
      </c>
      <c r="P102" s="58">
        <f t="shared" si="13"/>
        <v>23.403581497043401</v>
      </c>
      <c r="Q102" s="132">
        <v>15.186248999999998</v>
      </c>
      <c r="R102" s="11">
        <f t="shared" si="14"/>
        <v>2.9169557251087492</v>
      </c>
      <c r="S102" s="35">
        <f t="shared" si="10"/>
        <v>3.9449082954272998</v>
      </c>
    </row>
    <row r="103" spans="7:32" ht="18.5">
      <c r="G103" s="61">
        <v>2008</v>
      </c>
      <c r="H103" s="61">
        <v>4</v>
      </c>
      <c r="I103" s="48">
        <f t="shared" si="16"/>
        <v>9</v>
      </c>
      <c r="J103" s="48">
        <f t="shared" si="16"/>
        <v>99</v>
      </c>
      <c r="K103" s="130">
        <v>18</v>
      </c>
      <c r="L103" s="94">
        <v>7.4</v>
      </c>
      <c r="M103" s="56">
        <f t="shared" si="11"/>
        <v>12.7</v>
      </c>
      <c r="N103" s="36">
        <v>63.5</v>
      </c>
      <c r="O103" s="57">
        <f t="shared" si="12"/>
        <v>31.298677904348544</v>
      </c>
      <c r="P103" s="58">
        <f t="shared" si="13"/>
        <v>26.541278862887566</v>
      </c>
      <c r="Q103" s="132">
        <v>16.304177999999997</v>
      </c>
      <c r="R103" s="11">
        <f t="shared" si="14"/>
        <v>2.916532121084999</v>
      </c>
      <c r="S103" s="35">
        <f t="shared" si="10"/>
        <v>4.0693626311620337</v>
      </c>
    </row>
    <row r="104" spans="7:32" ht="18.5">
      <c r="G104" s="61">
        <v>2008</v>
      </c>
      <c r="H104" s="61">
        <v>4</v>
      </c>
      <c r="I104" s="48">
        <f t="shared" si="16"/>
        <v>10</v>
      </c>
      <c r="J104" s="48">
        <f t="shared" si="16"/>
        <v>100</v>
      </c>
      <c r="K104" s="130">
        <v>19.7</v>
      </c>
      <c r="L104" s="94">
        <v>9.6</v>
      </c>
      <c r="M104" s="56">
        <f t="shared" si="11"/>
        <v>14.649999999999999</v>
      </c>
      <c r="N104" s="36">
        <v>61.5</v>
      </c>
      <c r="O104" s="57">
        <f t="shared" si="12"/>
        <v>33.299172273304187</v>
      </c>
      <c r="P104" s="58">
        <f t="shared" si="13"/>
        <v>26.90573119682978</v>
      </c>
      <c r="Q104" s="132">
        <v>16.932227999999999</v>
      </c>
      <c r="R104" s="11">
        <f t="shared" si="14"/>
        <v>3.2225289337889995</v>
      </c>
      <c r="S104" s="35">
        <f t="shared" si="10"/>
        <v>4.4412854377876032</v>
      </c>
      <c r="AF104" s="34"/>
    </row>
    <row r="105" spans="7:32" ht="18.5">
      <c r="G105" s="61">
        <v>2008</v>
      </c>
      <c r="H105" s="61">
        <v>4</v>
      </c>
      <c r="I105" s="48">
        <f t="shared" si="16"/>
        <v>11</v>
      </c>
      <c r="J105" s="48">
        <f t="shared" si="16"/>
        <v>101</v>
      </c>
      <c r="K105" s="130">
        <v>18.5</v>
      </c>
      <c r="L105" s="94">
        <v>9.6999999999999993</v>
      </c>
      <c r="M105" s="56">
        <f t="shared" si="11"/>
        <v>14.1</v>
      </c>
      <c r="N105" s="36">
        <v>50.5</v>
      </c>
      <c r="O105" s="57">
        <f t="shared" si="12"/>
        <v>26.967276054301241</v>
      </c>
      <c r="P105" s="58">
        <f t="shared" si="13"/>
        <v>18.984962342228076</v>
      </c>
      <c r="Q105" s="132">
        <v>12.799658999999998</v>
      </c>
      <c r="R105" s="11">
        <f t="shared" si="14"/>
        <v>2.3947330011164993</v>
      </c>
      <c r="S105" s="35">
        <f t="shared" si="10"/>
        <v>3.1655897043944643</v>
      </c>
      <c r="AF105" s="34"/>
    </row>
    <row r="106" spans="7:32" ht="18.5">
      <c r="G106" s="61">
        <v>2008</v>
      </c>
      <c r="H106" s="61">
        <v>4</v>
      </c>
      <c r="I106" s="48">
        <f t="shared" si="16"/>
        <v>12</v>
      </c>
      <c r="J106" s="48">
        <f t="shared" si="16"/>
        <v>102</v>
      </c>
      <c r="K106" s="130">
        <v>24.2</v>
      </c>
      <c r="L106" s="94">
        <v>13.4</v>
      </c>
      <c r="M106" s="56">
        <f t="shared" si="11"/>
        <v>18.8</v>
      </c>
      <c r="N106" s="36">
        <v>50</v>
      </c>
      <c r="O106" s="57">
        <f t="shared" si="12"/>
        <v>34.184717003961254</v>
      </c>
      <c r="P106" s="58">
        <f t="shared" si="13"/>
        <v>29.535595491422519</v>
      </c>
      <c r="Q106" s="132">
        <v>17.974791</v>
      </c>
      <c r="R106" s="11">
        <f t="shared" si="14"/>
        <v>3.8584506612689995</v>
      </c>
      <c r="S106" s="35">
        <f t="shared" si="10"/>
        <v>5.4530760510062262</v>
      </c>
      <c r="AF106" s="34"/>
    </row>
    <row r="107" spans="7:32" ht="18.5">
      <c r="G107" s="61">
        <v>2008</v>
      </c>
      <c r="H107" s="61">
        <v>4</v>
      </c>
      <c r="I107" s="48">
        <f t="shared" si="16"/>
        <v>13</v>
      </c>
      <c r="J107" s="48">
        <f t="shared" si="16"/>
        <v>103</v>
      </c>
      <c r="K107" s="130">
        <v>25</v>
      </c>
      <c r="L107" s="94">
        <v>13.9</v>
      </c>
      <c r="M107" s="56">
        <f t="shared" si="11"/>
        <v>19.45</v>
      </c>
      <c r="N107" s="36">
        <v>55.5</v>
      </c>
      <c r="O107" s="57">
        <f t="shared" si="12"/>
        <v>30.420684771874019</v>
      </c>
      <c r="P107" s="58">
        <f t="shared" si="13"/>
        <v>27.013568077424129</v>
      </c>
      <c r="Q107" s="132">
        <v>16.216251</v>
      </c>
      <c r="R107" s="11">
        <f t="shared" si="14"/>
        <v>3.5427846262837499</v>
      </c>
      <c r="S107" s="35">
        <f t="shared" si="10"/>
        <v>5.0937580180792095</v>
      </c>
      <c r="AF107" s="34"/>
    </row>
    <row r="108" spans="7:32" ht="18.5">
      <c r="G108" s="61">
        <v>2008</v>
      </c>
      <c r="H108" s="61">
        <v>4</v>
      </c>
      <c r="I108" s="48">
        <f t="shared" si="16"/>
        <v>14</v>
      </c>
      <c r="J108" s="48">
        <f t="shared" si="16"/>
        <v>104</v>
      </c>
      <c r="K108" s="130">
        <v>30.2</v>
      </c>
      <c r="L108" s="94">
        <v>13.8</v>
      </c>
      <c r="M108" s="56">
        <f t="shared" si="11"/>
        <v>22</v>
      </c>
      <c r="N108" s="36">
        <v>68</v>
      </c>
      <c r="O108" s="57">
        <f t="shared" si="12"/>
        <v>28.128703896189037</v>
      </c>
      <c r="P108" s="58">
        <f t="shared" si="13"/>
        <v>36.904859511800012</v>
      </c>
      <c r="Q108" s="132">
        <v>18.226011</v>
      </c>
      <c r="R108" s="11">
        <f t="shared" si="14"/>
        <v>4.2544430696969986</v>
      </c>
      <c r="S108" s="35">
        <f t="shared" si="10"/>
        <v>7.1877011316344896</v>
      </c>
      <c r="AF108" s="34"/>
    </row>
    <row r="109" spans="7:32" ht="18.5">
      <c r="G109" s="61">
        <v>2008</v>
      </c>
      <c r="H109" s="61">
        <v>4</v>
      </c>
      <c r="I109" s="48">
        <f t="shared" si="16"/>
        <v>15</v>
      </c>
      <c r="J109" s="48">
        <f t="shared" si="16"/>
        <v>105</v>
      </c>
      <c r="K109" s="130">
        <v>33</v>
      </c>
      <c r="L109" s="94">
        <v>20.399999999999999</v>
      </c>
      <c r="M109" s="56">
        <f t="shared" si="11"/>
        <v>26.7</v>
      </c>
      <c r="N109" s="36">
        <v>67</v>
      </c>
      <c r="O109" s="57">
        <f t="shared" si="12"/>
        <v>28.508336590017233</v>
      </c>
      <c r="P109" s="58">
        <f t="shared" si="13"/>
        <v>28.736403282737378</v>
      </c>
      <c r="Q109" s="132">
        <v>16.191129</v>
      </c>
      <c r="R109" s="11">
        <f t="shared" si="14"/>
        <v>4.2257632355324999</v>
      </c>
      <c r="S109" s="35">
        <f t="shared" si="10"/>
        <v>6.1187083925951375</v>
      </c>
      <c r="AF109" s="34"/>
    </row>
    <row r="110" spans="7:32" ht="18.5">
      <c r="G110" s="61">
        <v>2008</v>
      </c>
      <c r="H110" s="61">
        <v>4</v>
      </c>
      <c r="I110" s="48">
        <f t="shared" si="16"/>
        <v>16</v>
      </c>
      <c r="J110" s="48">
        <f t="shared" si="16"/>
        <v>106</v>
      </c>
      <c r="K110" s="130">
        <v>32.200000000000003</v>
      </c>
      <c r="L110" s="94">
        <v>21.4</v>
      </c>
      <c r="M110" s="56">
        <f t="shared" si="11"/>
        <v>26.8</v>
      </c>
      <c r="N110" s="36">
        <v>80</v>
      </c>
      <c r="O110" s="57">
        <f t="shared" si="12"/>
        <v>33.539722343509148</v>
      </c>
      <c r="P110" s="58">
        <f t="shared" si="13"/>
        <v>28.978320104791916</v>
      </c>
      <c r="Q110" s="132">
        <v>17.635643999999999</v>
      </c>
      <c r="R110" s="11">
        <f t="shared" si="14"/>
        <v>4.6131141218759995</v>
      </c>
      <c r="S110" s="35">
        <f t="shared" si="10"/>
        <v>6.1750144361390245</v>
      </c>
      <c r="AF110" s="34"/>
    </row>
    <row r="111" spans="7:32" ht="18.5">
      <c r="G111" s="61">
        <v>2008</v>
      </c>
      <c r="H111" s="61">
        <v>4</v>
      </c>
      <c r="I111" s="48">
        <f t="shared" si="16"/>
        <v>17</v>
      </c>
      <c r="J111" s="48">
        <f t="shared" si="16"/>
        <v>107</v>
      </c>
      <c r="K111" s="130">
        <v>24.5</v>
      </c>
      <c r="L111" s="94">
        <v>13.6</v>
      </c>
      <c r="M111" s="56">
        <f t="shared" si="11"/>
        <v>19.05</v>
      </c>
      <c r="N111" s="36">
        <v>68.5</v>
      </c>
      <c r="O111" s="57">
        <f t="shared" si="12"/>
        <v>29.081542702221206</v>
      </c>
      <c r="P111" s="58">
        <f t="shared" si="13"/>
        <v>25.359105236336891</v>
      </c>
      <c r="Q111" s="132">
        <v>15.362102999999998</v>
      </c>
      <c r="R111" s="11">
        <f t="shared" si="14"/>
        <v>3.320138351400749</v>
      </c>
      <c r="S111" s="35">
        <f t="shared" si="10"/>
        <v>4.7606664015620419</v>
      </c>
      <c r="AF111" s="34"/>
    </row>
    <row r="112" spans="7:32" ht="18.5">
      <c r="G112" s="61">
        <v>2008</v>
      </c>
      <c r="H112" s="61">
        <v>4</v>
      </c>
      <c r="I112" s="48">
        <f t="shared" ref="I112:J127" si="17">I111+1</f>
        <v>18</v>
      </c>
      <c r="J112" s="48">
        <f t="shared" si="17"/>
        <v>108</v>
      </c>
      <c r="K112" s="130">
        <v>22.8</v>
      </c>
      <c r="L112" s="94">
        <v>9.5</v>
      </c>
      <c r="M112" s="56">
        <f t="shared" si="11"/>
        <v>16.149999999999999</v>
      </c>
      <c r="N112" s="36">
        <v>67.5</v>
      </c>
      <c r="O112" s="57">
        <f t="shared" si="12"/>
        <v>34.873330606570399</v>
      </c>
      <c r="P112" s="58">
        <f t="shared" si="13"/>
        <v>37.105223765390903</v>
      </c>
      <c r="Q112" s="132">
        <v>20.34882</v>
      </c>
      <c r="R112" s="11">
        <f t="shared" si="14"/>
        <v>4.0517909047350003</v>
      </c>
      <c r="S112" s="35">
        <f t="shared" si="10"/>
        <v>6.2995469592754283</v>
      </c>
      <c r="AF112" s="34"/>
    </row>
    <row r="113" spans="7:32" ht="18.5">
      <c r="G113" s="61">
        <v>2008</v>
      </c>
      <c r="H113" s="61">
        <v>4</v>
      </c>
      <c r="I113" s="48">
        <f t="shared" si="17"/>
        <v>19</v>
      </c>
      <c r="J113" s="48">
        <f t="shared" si="17"/>
        <v>109</v>
      </c>
      <c r="K113" s="130">
        <v>23.7</v>
      </c>
      <c r="L113" s="94">
        <v>12.2</v>
      </c>
      <c r="M113" s="56">
        <f t="shared" si="11"/>
        <v>17.95</v>
      </c>
      <c r="N113" s="36">
        <v>65.5</v>
      </c>
      <c r="O113" s="57">
        <f t="shared" si="12"/>
        <v>31.48431299144827</v>
      </c>
      <c r="P113" s="58">
        <f t="shared" si="13"/>
        <v>28.96556795213241</v>
      </c>
      <c r="Q113" s="132">
        <v>17.08296</v>
      </c>
      <c r="R113" s="11">
        <f t="shared" si="14"/>
        <v>3.5818482842999995</v>
      </c>
      <c r="S113" s="35">
        <f t="shared" si="10"/>
        <v>5.2445738351939539</v>
      </c>
      <c r="AF113" s="34"/>
    </row>
    <row r="114" spans="7:32" ht="18.5">
      <c r="G114" s="61">
        <v>2008</v>
      </c>
      <c r="H114" s="61">
        <v>4</v>
      </c>
      <c r="I114" s="48">
        <f t="shared" si="17"/>
        <v>20</v>
      </c>
      <c r="J114" s="48">
        <f t="shared" si="17"/>
        <v>110</v>
      </c>
      <c r="K114" s="130">
        <v>24.4</v>
      </c>
      <c r="L114" s="94">
        <v>11.2</v>
      </c>
      <c r="M114" s="56">
        <f t="shared" si="11"/>
        <v>17.799999999999997</v>
      </c>
      <c r="N114" s="36">
        <v>64.5</v>
      </c>
      <c r="O114" s="57">
        <f t="shared" si="12"/>
        <v>34.594622768527024</v>
      </c>
      <c r="P114" s="58">
        <f t="shared" si="13"/>
        <v>36.531921643564537</v>
      </c>
      <c r="Q114" s="132">
        <v>20.110160999999998</v>
      </c>
      <c r="R114" s="11">
        <f t="shared" si="14"/>
        <v>4.1988809558339986</v>
      </c>
      <c r="S114" s="35">
        <f t="shared" si="10"/>
        <v>6.497431817963081</v>
      </c>
      <c r="AF114" s="34"/>
    </row>
    <row r="115" spans="7:32" ht="18.5">
      <c r="G115" s="61">
        <v>2008</v>
      </c>
      <c r="H115" s="61">
        <v>4</v>
      </c>
      <c r="I115" s="48">
        <f t="shared" si="17"/>
        <v>21</v>
      </c>
      <c r="J115" s="48">
        <f t="shared" si="17"/>
        <v>111</v>
      </c>
      <c r="K115" s="130">
        <v>26.8</v>
      </c>
      <c r="L115" s="94">
        <v>13</v>
      </c>
      <c r="M115" s="56">
        <f t="shared" si="11"/>
        <v>19.899999999999999</v>
      </c>
      <c r="N115" s="36">
        <v>71.5</v>
      </c>
      <c r="O115" s="57">
        <f t="shared" si="12"/>
        <v>32.840949442198642</v>
      </c>
      <c r="P115" s="58">
        <f t="shared" si="13"/>
        <v>36.256408184187308</v>
      </c>
      <c r="Q115" s="132">
        <v>19.519793999999997</v>
      </c>
      <c r="R115" s="11">
        <f t="shared" si="14"/>
        <v>4.3160314112369997</v>
      </c>
      <c r="S115" s="35">
        <f t="shared" si="10"/>
        <v>6.7781946157092126</v>
      </c>
      <c r="AF115" s="34"/>
    </row>
    <row r="116" spans="7:32" ht="18.5">
      <c r="G116" s="61">
        <v>2008</v>
      </c>
      <c r="H116" s="61">
        <v>4</v>
      </c>
      <c r="I116" s="48">
        <f t="shared" si="17"/>
        <v>22</v>
      </c>
      <c r="J116" s="48">
        <f t="shared" si="17"/>
        <v>112</v>
      </c>
      <c r="K116" s="130">
        <v>28.2</v>
      </c>
      <c r="L116" s="94">
        <v>12.4</v>
      </c>
      <c r="M116" s="56">
        <f t="shared" si="11"/>
        <v>20.3</v>
      </c>
      <c r="N116" s="36">
        <v>68.5</v>
      </c>
      <c r="O116" s="57">
        <f t="shared" si="12"/>
        <v>28.578815228785377</v>
      </c>
      <c r="P116" s="58">
        <f t="shared" si="13"/>
        <v>36.123622449184715</v>
      </c>
      <c r="Q116" s="132">
        <v>18.175767</v>
      </c>
      <c r="R116" s="11">
        <f t="shared" si="14"/>
        <v>4.0614932786355009</v>
      </c>
      <c r="S116" s="35">
        <f t="shared" si="10"/>
        <v>6.8124171691988504</v>
      </c>
      <c r="AF116" s="34"/>
    </row>
    <row r="117" spans="7:32" ht="18.5">
      <c r="G117" s="61">
        <v>2008</v>
      </c>
      <c r="H117" s="61">
        <v>4</v>
      </c>
      <c r="I117" s="48">
        <f t="shared" si="17"/>
        <v>23</v>
      </c>
      <c r="J117" s="48">
        <f t="shared" si="17"/>
        <v>113</v>
      </c>
      <c r="K117" s="130">
        <v>32.4</v>
      </c>
      <c r="L117" s="94">
        <v>13</v>
      </c>
      <c r="M117" s="56">
        <f t="shared" si="11"/>
        <v>22.7</v>
      </c>
      <c r="N117" s="36">
        <v>67.5</v>
      </c>
      <c r="O117" s="57">
        <f t="shared" si="12"/>
        <v>24.311834927564295</v>
      </c>
      <c r="P117" s="58">
        <f t="shared" si="13"/>
        <v>37.731967807579778</v>
      </c>
      <c r="Q117" s="132">
        <v>17.133203999999999</v>
      </c>
      <c r="R117" s="11">
        <f t="shared" si="14"/>
        <v>4.0696927791299995</v>
      </c>
      <c r="S117" s="35">
        <f t="shared" si="10"/>
        <v>7.4330818955421449</v>
      </c>
      <c r="AF117" s="34"/>
    </row>
    <row r="118" spans="7:32" ht="18.5">
      <c r="G118" s="61">
        <v>2008</v>
      </c>
      <c r="H118" s="61">
        <v>4</v>
      </c>
      <c r="I118" s="48">
        <f t="shared" si="17"/>
        <v>24</v>
      </c>
      <c r="J118" s="48">
        <f t="shared" si="17"/>
        <v>114</v>
      </c>
      <c r="K118" s="130">
        <v>35</v>
      </c>
      <c r="L118" s="94">
        <v>14</v>
      </c>
      <c r="M118" s="56">
        <f t="shared" si="11"/>
        <v>24.5</v>
      </c>
      <c r="N118" s="36">
        <v>81</v>
      </c>
      <c r="O118" s="57">
        <f t="shared" si="12"/>
        <v>22.236645782450505</v>
      </c>
      <c r="P118" s="58">
        <f t="shared" si="13"/>
        <v>37.35756491451685</v>
      </c>
      <c r="Q118" s="132">
        <v>16.304177999999997</v>
      </c>
      <c r="R118" s="11">
        <f t="shared" si="14"/>
        <v>4.044895367930998</v>
      </c>
      <c r="S118" s="35">
        <f t="shared" si="10"/>
        <v>7.5849178614115296</v>
      </c>
      <c r="AF118" s="34"/>
    </row>
    <row r="119" spans="7:32" ht="18.5">
      <c r="G119" s="61">
        <v>2008</v>
      </c>
      <c r="H119" s="61">
        <v>4</v>
      </c>
      <c r="I119" s="48">
        <f t="shared" si="17"/>
        <v>25</v>
      </c>
      <c r="J119" s="48">
        <f t="shared" si="17"/>
        <v>115</v>
      </c>
      <c r="K119" s="130">
        <v>35.4</v>
      </c>
      <c r="L119" s="94">
        <v>21</v>
      </c>
      <c r="M119" s="56">
        <f t="shared" si="11"/>
        <v>28.2</v>
      </c>
      <c r="N119" s="36">
        <v>73.5</v>
      </c>
      <c r="O119" s="57">
        <f t="shared" si="12"/>
        <v>27.660141288903329</v>
      </c>
      <c r="P119" s="58">
        <f t="shared" si="13"/>
        <v>31.864482764816632</v>
      </c>
      <c r="Q119" s="132">
        <v>16.794056999999999</v>
      </c>
      <c r="R119" s="11">
        <f t="shared" si="14"/>
        <v>4.5308686380299994</v>
      </c>
      <c r="S119" s="35">
        <f t="shared" si="10"/>
        <v>6.8710668594913651</v>
      </c>
      <c r="AF119" s="34"/>
    </row>
    <row r="120" spans="7:32" ht="18.5">
      <c r="G120" s="61">
        <v>2008</v>
      </c>
      <c r="H120" s="61">
        <v>4</v>
      </c>
      <c r="I120" s="48">
        <f t="shared" si="17"/>
        <v>26</v>
      </c>
      <c r="J120" s="48">
        <f t="shared" si="17"/>
        <v>116</v>
      </c>
      <c r="K120" s="130">
        <v>31</v>
      </c>
      <c r="L120" s="94">
        <v>21.6</v>
      </c>
      <c r="M120" s="56">
        <f t="shared" si="11"/>
        <v>26.3</v>
      </c>
      <c r="N120" s="36">
        <v>60.5</v>
      </c>
      <c r="O120" s="57">
        <f t="shared" si="12"/>
        <v>29.446802701462286</v>
      </c>
      <c r="P120" s="58">
        <f t="shared" si="13"/>
        <v>22.143995631499635</v>
      </c>
      <c r="Q120" s="132">
        <v>14.44515</v>
      </c>
      <c r="R120" s="11">
        <f t="shared" si="14"/>
        <v>3.7361874894749998</v>
      </c>
      <c r="S120" s="35">
        <f t="shared" si="10"/>
        <v>4.7840137138890206</v>
      </c>
      <c r="AF120" s="34"/>
    </row>
    <row r="121" spans="7:32" ht="18.5">
      <c r="G121" s="61">
        <v>2008</v>
      </c>
      <c r="H121" s="61">
        <v>4</v>
      </c>
      <c r="I121" s="48">
        <f t="shared" si="17"/>
        <v>27</v>
      </c>
      <c r="J121" s="48">
        <f t="shared" si="17"/>
        <v>117</v>
      </c>
      <c r="K121" s="130">
        <v>34.6</v>
      </c>
      <c r="L121" s="94">
        <v>21</v>
      </c>
      <c r="M121" s="56">
        <f t="shared" si="11"/>
        <v>27.8</v>
      </c>
      <c r="N121" s="36">
        <v>55.5</v>
      </c>
      <c r="O121" s="57">
        <f t="shared" si="12"/>
        <v>28.781370514472734</v>
      </c>
      <c r="P121" s="58">
        <f t="shared" si="13"/>
        <v>31.314131119746335</v>
      </c>
      <c r="Q121" s="132">
        <v>16.982472000000001</v>
      </c>
      <c r="R121" s="11">
        <f t="shared" si="14"/>
        <v>4.5418602415680009</v>
      </c>
      <c r="S121" s="35">
        <f t="shared" si="10"/>
        <v>6.7260935044386434</v>
      </c>
      <c r="AF121" s="34"/>
    </row>
    <row r="122" spans="7:32" ht="18.5">
      <c r="G122" s="61">
        <v>2008</v>
      </c>
      <c r="H122" s="61">
        <v>4</v>
      </c>
      <c r="I122" s="48">
        <f t="shared" si="17"/>
        <v>28</v>
      </c>
      <c r="J122" s="48">
        <f t="shared" si="17"/>
        <v>118</v>
      </c>
      <c r="K122" s="130">
        <v>25</v>
      </c>
      <c r="L122" s="94">
        <v>14.5</v>
      </c>
      <c r="M122" s="56">
        <f t="shared" si="11"/>
        <v>19.75</v>
      </c>
      <c r="N122" s="36">
        <v>55</v>
      </c>
      <c r="O122" s="57">
        <f t="shared" si="12"/>
        <v>37.455799621736887</v>
      </c>
      <c r="P122" s="58">
        <f t="shared" si="13"/>
        <v>31.462871682258985</v>
      </c>
      <c r="Q122" s="132">
        <v>19.419305999999999</v>
      </c>
      <c r="R122" s="11">
        <f t="shared" si="14"/>
        <v>4.2767283248594987</v>
      </c>
      <c r="S122" s="35">
        <f t="shared" si="10"/>
        <v>5.9115814927951256</v>
      </c>
      <c r="AF122" s="34"/>
    </row>
    <row r="123" spans="7:32" ht="18.5">
      <c r="G123" s="61">
        <v>2008</v>
      </c>
      <c r="H123" s="61">
        <v>4</v>
      </c>
      <c r="I123" s="48">
        <f t="shared" si="17"/>
        <v>29</v>
      </c>
      <c r="J123" s="48">
        <f t="shared" si="17"/>
        <v>119</v>
      </c>
      <c r="K123" s="130">
        <v>23.2</v>
      </c>
      <c r="L123" s="94">
        <v>10</v>
      </c>
      <c r="M123" s="56">
        <f t="shared" si="11"/>
        <v>16.600000000000001</v>
      </c>
      <c r="N123" s="36">
        <v>57</v>
      </c>
      <c r="O123" s="57">
        <f t="shared" si="12"/>
        <v>33.676277067301292</v>
      </c>
      <c r="P123" s="58">
        <f t="shared" si="13"/>
        <v>35.562148583070169</v>
      </c>
      <c r="Q123" s="132">
        <v>19.576318499999999</v>
      </c>
      <c r="R123" s="11">
        <f t="shared" si="14"/>
        <v>3.9496397152860001</v>
      </c>
      <c r="S123" s="35">
        <f t="shared" si="10"/>
        <v>6.1315809053316173</v>
      </c>
      <c r="AF123" s="34"/>
    </row>
    <row r="124" spans="7:32" ht="18.5">
      <c r="G124" s="61">
        <v>2008</v>
      </c>
      <c r="H124" s="62">
        <v>4</v>
      </c>
      <c r="I124" s="62">
        <f t="shared" si="17"/>
        <v>30</v>
      </c>
      <c r="J124" s="48">
        <f t="shared" si="17"/>
        <v>120</v>
      </c>
      <c r="K124" s="130">
        <v>21.2</v>
      </c>
      <c r="L124" s="94">
        <v>10.4</v>
      </c>
      <c r="M124" s="56">
        <f t="shared" si="11"/>
        <v>15.8</v>
      </c>
      <c r="N124" s="36">
        <v>58</v>
      </c>
      <c r="O124" s="57">
        <f t="shared" si="12"/>
        <v>37.170803394943199</v>
      </c>
      <c r="P124" s="58">
        <f t="shared" si="13"/>
        <v>32.115574133230922</v>
      </c>
      <c r="Q124" s="132">
        <v>19.544916000000001</v>
      </c>
      <c r="R124" s="51">
        <f t="shared" si="14"/>
        <v>3.8515993266239996</v>
      </c>
      <c r="S124" s="50">
        <f t="shared" si="10"/>
        <v>5.4395747436547097</v>
      </c>
      <c r="AF124" s="34"/>
    </row>
    <row r="125" spans="7:32" ht="18.5">
      <c r="G125" s="61">
        <v>2008</v>
      </c>
      <c r="H125" s="61">
        <v>5</v>
      </c>
      <c r="I125" s="48">
        <v>1</v>
      </c>
      <c r="J125" s="48">
        <f t="shared" si="17"/>
        <v>121</v>
      </c>
      <c r="K125" s="130">
        <v>20.399999999999999</v>
      </c>
      <c r="L125" s="94">
        <v>9</v>
      </c>
      <c r="M125" s="56">
        <f t="shared" si="11"/>
        <v>14.7</v>
      </c>
      <c r="N125" s="36">
        <v>52.5</v>
      </c>
      <c r="O125" s="57">
        <f t="shared" si="12"/>
        <v>31.04081196395364</v>
      </c>
      <c r="P125" s="58">
        <f t="shared" si="13"/>
        <v>28.309220511125716</v>
      </c>
      <c r="Q125" s="132">
        <v>16.768934999999999</v>
      </c>
      <c r="R125" s="11">
        <f t="shared" si="14"/>
        <v>3.1963686226874994</v>
      </c>
      <c r="S125" s="35">
        <f t="shared" si="10"/>
        <v>4.6642844400404</v>
      </c>
      <c r="AF125" s="34"/>
    </row>
    <row r="126" spans="7:32" ht="18.5">
      <c r="G126" s="61">
        <v>2008</v>
      </c>
      <c r="H126" s="61">
        <v>5</v>
      </c>
      <c r="I126" s="48">
        <f t="shared" ref="I126:J141" si="18">I125+1</f>
        <v>2</v>
      </c>
      <c r="J126" s="48">
        <f t="shared" si="17"/>
        <v>122</v>
      </c>
      <c r="K126" s="130">
        <v>24.5</v>
      </c>
      <c r="L126" s="95">
        <v>10.5</v>
      </c>
      <c r="M126" s="56">
        <f t="shared" si="11"/>
        <v>17.5</v>
      </c>
      <c r="N126" s="36">
        <v>68.5</v>
      </c>
      <c r="O126" s="57">
        <f t="shared" si="12"/>
        <v>31.640370232313995</v>
      </c>
      <c r="P126" s="58">
        <f t="shared" si="13"/>
        <v>35.437214660191678</v>
      </c>
      <c r="Q126" s="132">
        <v>18.941987999999998</v>
      </c>
      <c r="R126" s="11">
        <f t="shared" si="14"/>
        <v>3.9216450145859985</v>
      </c>
      <c r="S126" s="35">
        <f t="shared" si="10"/>
        <v>6.264158139431995</v>
      </c>
      <c r="AF126" s="34"/>
    </row>
    <row r="127" spans="7:32" ht="18.5">
      <c r="G127" s="61">
        <v>2008</v>
      </c>
      <c r="H127" s="61">
        <v>5</v>
      </c>
      <c r="I127" s="48">
        <f t="shared" si="18"/>
        <v>3</v>
      </c>
      <c r="J127" s="48">
        <f t="shared" si="17"/>
        <v>123</v>
      </c>
      <c r="K127" s="130">
        <v>25</v>
      </c>
      <c r="L127" s="95">
        <v>12.8</v>
      </c>
      <c r="M127" s="56">
        <f t="shared" si="11"/>
        <v>18.899999999999999</v>
      </c>
      <c r="N127" s="36">
        <v>62</v>
      </c>
      <c r="O127" s="57">
        <f t="shared" si="12"/>
        <v>35.242797618850837</v>
      </c>
      <c r="P127" s="58">
        <f t="shared" si="13"/>
        <v>34.396970475998415</v>
      </c>
      <c r="Q127" s="132">
        <v>19.695647999999998</v>
      </c>
      <c r="R127" s="11">
        <f t="shared" si="14"/>
        <v>4.2393996015839992</v>
      </c>
      <c r="S127" s="35">
        <f t="shared" si="10"/>
        <v>6.3061109150110539</v>
      </c>
      <c r="AF127" s="34"/>
    </row>
    <row r="128" spans="7:32" ht="18.5">
      <c r="G128" s="61">
        <v>2008</v>
      </c>
      <c r="H128" s="61">
        <v>5</v>
      </c>
      <c r="I128" s="48">
        <f t="shared" si="18"/>
        <v>4</v>
      </c>
      <c r="J128" s="48">
        <f t="shared" si="18"/>
        <v>124</v>
      </c>
      <c r="K128" s="130">
        <v>25.2</v>
      </c>
      <c r="L128" s="95">
        <v>11.5</v>
      </c>
      <c r="M128" s="56">
        <f t="shared" si="11"/>
        <v>18.350000000000001</v>
      </c>
      <c r="N128" s="36">
        <v>55.5</v>
      </c>
      <c r="O128" s="57">
        <f t="shared" si="12"/>
        <v>36.576921317837815</v>
      </c>
      <c r="P128" s="58">
        <f t="shared" si="13"/>
        <v>40.088305764350238</v>
      </c>
      <c r="Q128" s="132">
        <v>21.661444499999998</v>
      </c>
      <c r="R128" s="11">
        <f t="shared" si="14"/>
        <v>4.5926540475288755</v>
      </c>
      <c r="S128" s="35">
        <f t="shared" si="10"/>
        <v>7.1943415994154822</v>
      </c>
      <c r="AF128" s="34"/>
    </row>
    <row r="129" spans="7:32" ht="18.5">
      <c r="G129" s="61">
        <v>2008</v>
      </c>
      <c r="H129" s="61">
        <v>5</v>
      </c>
      <c r="I129" s="48">
        <f t="shared" si="18"/>
        <v>5</v>
      </c>
      <c r="J129" s="48">
        <f t="shared" si="18"/>
        <v>125</v>
      </c>
      <c r="K129" s="130">
        <v>26</v>
      </c>
      <c r="L129" s="95">
        <v>12.8</v>
      </c>
      <c r="M129" s="56">
        <f t="shared" si="11"/>
        <v>19.399999999999999</v>
      </c>
      <c r="N129" s="36">
        <v>52</v>
      </c>
      <c r="O129" s="57">
        <f t="shared" si="12"/>
        <v>33.190094049005317</v>
      </c>
      <c r="P129" s="58">
        <f t="shared" si="13"/>
        <v>35.048739315749614</v>
      </c>
      <c r="Q129" s="132">
        <v>19.293696000000001</v>
      </c>
      <c r="R129" s="11">
        <f t="shared" si="14"/>
        <v>4.2094600058879994</v>
      </c>
      <c r="S129" s="35">
        <f t="shared" si="10"/>
        <v>6.4928016931662267</v>
      </c>
      <c r="AF129" s="34"/>
    </row>
    <row r="130" spans="7:32" ht="18.5">
      <c r="G130" s="61">
        <v>2008</v>
      </c>
      <c r="H130" s="61">
        <v>5</v>
      </c>
      <c r="I130" s="48">
        <f t="shared" si="18"/>
        <v>6</v>
      </c>
      <c r="J130" s="48">
        <f t="shared" si="18"/>
        <v>126</v>
      </c>
      <c r="K130" s="130">
        <v>24.4</v>
      </c>
      <c r="L130" s="95">
        <v>12</v>
      </c>
      <c r="M130" s="56">
        <f t="shared" si="11"/>
        <v>18.2</v>
      </c>
      <c r="N130" s="36">
        <v>46.5</v>
      </c>
      <c r="O130" s="57">
        <f t="shared" si="12"/>
        <v>38.034036348629414</v>
      </c>
      <c r="P130" s="58">
        <f t="shared" si="13"/>
        <v>37.729764057840377</v>
      </c>
      <c r="Q130" s="132">
        <v>21.429065999999999</v>
      </c>
      <c r="R130" s="11">
        <f t="shared" si="14"/>
        <v>4.5245329952399986</v>
      </c>
      <c r="S130" s="35">
        <f t="shared" si="10"/>
        <v>7.1053091643087996</v>
      </c>
      <c r="AF130" s="34"/>
    </row>
    <row r="131" spans="7:32" ht="18.5">
      <c r="G131" s="61">
        <v>2008</v>
      </c>
      <c r="H131" s="61">
        <v>5</v>
      </c>
      <c r="I131" s="48">
        <f t="shared" si="18"/>
        <v>7</v>
      </c>
      <c r="J131" s="48">
        <f t="shared" si="18"/>
        <v>127</v>
      </c>
      <c r="K131" s="130">
        <v>23.5</v>
      </c>
      <c r="L131" s="95">
        <v>12.2</v>
      </c>
      <c r="M131" s="56">
        <f t="shared" si="11"/>
        <v>17.850000000000001</v>
      </c>
      <c r="N131" s="36">
        <v>50.5</v>
      </c>
      <c r="O131" s="57">
        <f t="shared" si="12"/>
        <v>36.771189265460286</v>
      </c>
      <c r="P131" s="58">
        <f t="shared" si="13"/>
        <v>33.241155095976097</v>
      </c>
      <c r="Q131" s="132">
        <v>19.7772945</v>
      </c>
      <c r="R131" s="11">
        <f t="shared" si="14"/>
        <v>4.135180119445125</v>
      </c>
      <c r="S131" s="35">
        <f t="shared" si="10"/>
        <v>5.9514443447057461</v>
      </c>
      <c r="AF131" s="34"/>
    </row>
    <row r="132" spans="7:32" ht="18.5">
      <c r="G132" s="61">
        <v>2008</v>
      </c>
      <c r="H132" s="61">
        <v>5</v>
      </c>
      <c r="I132" s="48">
        <f t="shared" si="18"/>
        <v>8</v>
      </c>
      <c r="J132" s="48">
        <f t="shared" si="18"/>
        <v>128</v>
      </c>
      <c r="K132" s="130">
        <v>21</v>
      </c>
      <c r="L132" s="95">
        <v>12</v>
      </c>
      <c r="M132" s="56">
        <f t="shared" si="11"/>
        <v>16.5</v>
      </c>
      <c r="N132" s="36">
        <v>66.5</v>
      </c>
      <c r="O132" s="57">
        <f t="shared" si="12"/>
        <v>34.00192916666667</v>
      </c>
      <c r="P132" s="58">
        <f t="shared" si="13"/>
        <v>24.481389</v>
      </c>
      <c r="Q132" s="132">
        <v>16.320926</v>
      </c>
      <c r="R132" s="11">
        <f t="shared" si="14"/>
        <v>3.2832725229570006</v>
      </c>
      <c r="S132" s="35">
        <f t="shared" si="10"/>
        <v>4.3146874519047618</v>
      </c>
      <c r="AF132" s="34"/>
    </row>
    <row r="133" spans="7:32" ht="18.5">
      <c r="G133" s="61">
        <v>2008</v>
      </c>
      <c r="H133" s="61">
        <v>5</v>
      </c>
      <c r="I133" s="48">
        <f t="shared" si="18"/>
        <v>9</v>
      </c>
      <c r="J133" s="48">
        <f t="shared" si="18"/>
        <v>129</v>
      </c>
      <c r="K133" s="130">
        <v>21.7</v>
      </c>
      <c r="L133" s="95">
        <v>10.8</v>
      </c>
      <c r="M133" s="56">
        <f t="shared" si="11"/>
        <v>16.25</v>
      </c>
      <c r="N133" s="36">
        <v>58</v>
      </c>
      <c r="O133" s="57">
        <f t="shared" si="12"/>
        <v>23.445953478650949</v>
      </c>
      <c r="P133" s="58">
        <f t="shared" si="13"/>
        <v>20.444871433383625</v>
      </c>
      <c r="Q133" s="132">
        <v>12.385145999999999</v>
      </c>
      <c r="R133" s="11">
        <f t="shared" si="14"/>
        <v>2.4733539079244995</v>
      </c>
      <c r="S133" s="35">
        <f t="shared" ref="S133:S196" si="19">0.31*(IF(N133&gt;50,1,(1+(50-N133)/70)))*(P133+2.09)*((M133/(M133+15)))</f>
        <v>3.6326212750614406</v>
      </c>
      <c r="AF133" s="34"/>
    </row>
    <row r="134" spans="7:32" ht="18.5">
      <c r="G134" s="61">
        <v>2008</v>
      </c>
      <c r="H134" s="61">
        <v>5</v>
      </c>
      <c r="I134" s="48">
        <f t="shared" si="18"/>
        <v>10</v>
      </c>
      <c r="J134" s="48">
        <f t="shared" si="18"/>
        <v>130</v>
      </c>
      <c r="K134" s="130">
        <v>17.600000000000001</v>
      </c>
      <c r="L134" s="95">
        <v>8.5</v>
      </c>
      <c r="M134" s="56">
        <f t="shared" ref="M134:M197" si="20">(K134+L134)/2</f>
        <v>13.05</v>
      </c>
      <c r="N134" s="36">
        <v>55.5</v>
      </c>
      <c r="O134" s="57">
        <f t="shared" ref="O134:O197" si="21">((Q134)/(0.16*(K134-(L134))^0.5))</f>
        <v>32.21841575595402</v>
      </c>
      <c r="P134" s="58">
        <f t="shared" ref="P134:P197" si="22">0.16*((K134-L134)^1/2)*O134</f>
        <v>23.45500667033453</v>
      </c>
      <c r="Q134" s="132">
        <v>15.550517999999999</v>
      </c>
      <c r="R134" s="11">
        <f t="shared" ref="R134:R197" si="23">0.0023*0.408*O134*(K134-L134)^0.5*(M134+17.8)</f>
        <v>2.8136368619595</v>
      </c>
      <c r="S134" s="35">
        <f t="shared" si="19"/>
        <v>3.6842183417054666</v>
      </c>
      <c r="AF134" s="34"/>
    </row>
    <row r="135" spans="7:32" ht="18.5">
      <c r="G135" s="61">
        <v>2008</v>
      </c>
      <c r="H135" s="61">
        <v>5</v>
      </c>
      <c r="I135" s="48">
        <f t="shared" si="18"/>
        <v>11</v>
      </c>
      <c r="J135" s="48">
        <f t="shared" si="18"/>
        <v>131</v>
      </c>
      <c r="K135" s="130">
        <v>19.8</v>
      </c>
      <c r="L135" s="95">
        <v>10.199999999999999</v>
      </c>
      <c r="M135" s="56">
        <f t="shared" si="20"/>
        <v>15</v>
      </c>
      <c r="N135" s="36">
        <v>49</v>
      </c>
      <c r="O135" s="57">
        <f t="shared" si="21"/>
        <v>38.96951061583961</v>
      </c>
      <c r="P135" s="58">
        <f t="shared" si="22"/>
        <v>29.928584152964824</v>
      </c>
      <c r="Q135" s="132">
        <v>19.318817999999997</v>
      </c>
      <c r="R135" s="11">
        <f t="shared" si="23"/>
        <v>3.7163996562959984</v>
      </c>
      <c r="S135" s="35">
        <f t="shared" si="19"/>
        <v>5.0337788371911119</v>
      </c>
      <c r="AF135" s="34"/>
    </row>
    <row r="136" spans="7:32" ht="18.5">
      <c r="G136" s="61">
        <v>2008</v>
      </c>
      <c r="H136" s="61">
        <v>5</v>
      </c>
      <c r="I136" s="48">
        <f t="shared" si="18"/>
        <v>12</v>
      </c>
      <c r="J136" s="48">
        <f t="shared" si="18"/>
        <v>132</v>
      </c>
      <c r="K136" s="130">
        <v>22</v>
      </c>
      <c r="L136" s="95">
        <v>10</v>
      </c>
      <c r="M136" s="56">
        <f t="shared" si="20"/>
        <v>16</v>
      </c>
      <c r="N136" s="36">
        <v>51.5</v>
      </c>
      <c r="O136" s="57">
        <f t="shared" si="21"/>
        <v>28.789313169739145</v>
      </c>
      <c r="P136" s="58">
        <f t="shared" si="22"/>
        <v>27.637740642949577</v>
      </c>
      <c r="Q136" s="132">
        <v>15.956657</v>
      </c>
      <c r="R136" s="11">
        <f t="shared" si="23"/>
        <v>3.1631998137089994</v>
      </c>
      <c r="S136" s="35">
        <f t="shared" si="19"/>
        <v>4.7564385028719318</v>
      </c>
      <c r="AF136" s="34"/>
    </row>
    <row r="137" spans="7:32" ht="18.5">
      <c r="G137" s="61">
        <v>2008</v>
      </c>
      <c r="H137" s="61">
        <v>5</v>
      </c>
      <c r="I137" s="48">
        <f t="shared" si="18"/>
        <v>13</v>
      </c>
      <c r="J137" s="48">
        <f t="shared" si="18"/>
        <v>133</v>
      </c>
      <c r="K137" s="130">
        <v>24.3</v>
      </c>
      <c r="L137" s="95">
        <v>12.4</v>
      </c>
      <c r="M137" s="56">
        <f t="shared" si="20"/>
        <v>18.350000000000001</v>
      </c>
      <c r="N137" s="36">
        <v>57</v>
      </c>
      <c r="O137" s="57">
        <f t="shared" si="21"/>
        <v>36.002879045342816</v>
      </c>
      <c r="P137" s="58">
        <f t="shared" si="22"/>
        <v>34.274740851166364</v>
      </c>
      <c r="Q137" s="132">
        <v>19.871502</v>
      </c>
      <c r="R137" s="11">
        <f t="shared" si="23"/>
        <v>4.2131508861645006</v>
      </c>
      <c r="S137" s="35">
        <f t="shared" si="19"/>
        <v>6.2027234882116895</v>
      </c>
      <c r="AF137" s="34"/>
    </row>
    <row r="138" spans="7:32" ht="18.5">
      <c r="G138" s="61">
        <v>2008</v>
      </c>
      <c r="H138" s="61">
        <v>5</v>
      </c>
      <c r="I138" s="48">
        <f t="shared" si="18"/>
        <v>14</v>
      </c>
      <c r="J138" s="48">
        <f t="shared" si="18"/>
        <v>134</v>
      </c>
      <c r="K138" s="130">
        <v>26.4</v>
      </c>
      <c r="L138" s="95">
        <v>13</v>
      </c>
      <c r="M138" s="56">
        <f t="shared" si="20"/>
        <v>19.7</v>
      </c>
      <c r="N138" s="36">
        <v>74.5</v>
      </c>
      <c r="O138" s="57">
        <f t="shared" si="21"/>
        <v>31.526021581486539</v>
      </c>
      <c r="P138" s="58">
        <f t="shared" si="22"/>
        <v>33.795895135353568</v>
      </c>
      <c r="Q138" s="132">
        <v>18.464669999999998</v>
      </c>
      <c r="R138" s="11">
        <f t="shared" si="23"/>
        <v>4.0610733581249994</v>
      </c>
      <c r="S138" s="35">
        <f t="shared" si="19"/>
        <v>6.3157107086917641</v>
      </c>
      <c r="AF138" s="34"/>
    </row>
    <row r="139" spans="7:32" ht="18.5">
      <c r="G139" s="61">
        <v>2008</v>
      </c>
      <c r="H139" s="61">
        <v>5</v>
      </c>
      <c r="I139" s="48">
        <f t="shared" si="18"/>
        <v>15</v>
      </c>
      <c r="J139" s="48">
        <f t="shared" si="18"/>
        <v>135</v>
      </c>
      <c r="K139" s="130">
        <v>26.7</v>
      </c>
      <c r="L139" s="95">
        <v>15.6</v>
      </c>
      <c r="M139" s="56">
        <f t="shared" si="20"/>
        <v>21.15</v>
      </c>
      <c r="N139" s="36">
        <v>80.5</v>
      </c>
      <c r="O139" s="57">
        <f t="shared" si="21"/>
        <v>36.146654097641161</v>
      </c>
      <c r="P139" s="58">
        <f t="shared" si="22"/>
        <v>32.098228838705353</v>
      </c>
      <c r="Q139" s="132">
        <v>19.268573999999997</v>
      </c>
      <c r="R139" s="11">
        <f t="shared" si="23"/>
        <v>4.4017467645644999</v>
      </c>
      <c r="S139" s="35">
        <f t="shared" si="19"/>
        <v>6.2006949482979721</v>
      </c>
      <c r="AF139" s="34"/>
    </row>
    <row r="140" spans="7:32" ht="18.5">
      <c r="G140" s="61">
        <v>2008</v>
      </c>
      <c r="H140" s="61">
        <v>5</v>
      </c>
      <c r="I140" s="48">
        <f t="shared" si="18"/>
        <v>16</v>
      </c>
      <c r="J140" s="48">
        <f t="shared" si="18"/>
        <v>136</v>
      </c>
      <c r="K140" s="130">
        <v>21.4</v>
      </c>
      <c r="L140" s="95">
        <v>15.5</v>
      </c>
      <c r="M140" s="56">
        <f t="shared" si="20"/>
        <v>18.45</v>
      </c>
      <c r="N140" s="36">
        <v>64</v>
      </c>
      <c r="O140" s="57">
        <f t="shared" si="21"/>
        <v>33.290126990013952</v>
      </c>
      <c r="P140" s="58">
        <f t="shared" si="22"/>
        <v>15.712939939286583</v>
      </c>
      <c r="Q140" s="132">
        <v>12.93783</v>
      </c>
      <c r="R140" s="11">
        <f t="shared" si="23"/>
        <v>2.7506635194375</v>
      </c>
      <c r="S140" s="35">
        <f t="shared" si="19"/>
        <v>3.0440632281838438</v>
      </c>
      <c r="AF140" s="34"/>
    </row>
    <row r="141" spans="7:32" ht="18.5">
      <c r="G141" s="61">
        <v>2008</v>
      </c>
      <c r="H141" s="61">
        <v>5</v>
      </c>
      <c r="I141" s="48">
        <f t="shared" si="18"/>
        <v>17</v>
      </c>
      <c r="J141" s="48">
        <f t="shared" si="18"/>
        <v>137</v>
      </c>
      <c r="K141" s="130">
        <v>23.8</v>
      </c>
      <c r="L141" s="95">
        <v>13.2</v>
      </c>
      <c r="M141" s="56">
        <f t="shared" si="20"/>
        <v>18.5</v>
      </c>
      <c r="N141" s="36">
        <v>60</v>
      </c>
      <c r="O141" s="57">
        <f t="shared" si="21"/>
        <v>37.905640728533072</v>
      </c>
      <c r="P141" s="58">
        <f t="shared" si="22"/>
        <v>32.143983337796051</v>
      </c>
      <c r="Q141" s="132">
        <v>19.745892000000001</v>
      </c>
      <c r="R141" s="11">
        <f t="shared" si="23"/>
        <v>4.2038905338539996</v>
      </c>
      <c r="S141" s="35">
        <f t="shared" si="19"/>
        <v>5.8606535654406073</v>
      </c>
      <c r="AF141" s="34"/>
    </row>
    <row r="142" spans="7:32" ht="18.5">
      <c r="G142" s="61">
        <v>2008</v>
      </c>
      <c r="H142" s="61">
        <v>5</v>
      </c>
      <c r="I142" s="48">
        <f t="shared" ref="I142:J157" si="24">I141+1</f>
        <v>18</v>
      </c>
      <c r="J142" s="48">
        <f t="shared" si="24"/>
        <v>138</v>
      </c>
      <c r="K142" s="130">
        <v>27</v>
      </c>
      <c r="L142" s="95">
        <v>13.4</v>
      </c>
      <c r="M142" s="56">
        <f t="shared" si="20"/>
        <v>20.2</v>
      </c>
      <c r="N142" s="36">
        <v>69.5</v>
      </c>
      <c r="O142" s="57">
        <f t="shared" si="21"/>
        <v>37.679752818503495</v>
      </c>
      <c r="P142" s="58">
        <f t="shared" si="22"/>
        <v>40.995571066531802</v>
      </c>
      <c r="Q142" s="132">
        <v>22.232969999999998</v>
      </c>
      <c r="R142" s="11">
        <f t="shared" si="23"/>
        <v>4.9550620238999983</v>
      </c>
      <c r="S142" s="35">
        <f t="shared" si="19"/>
        <v>7.6648251709835815</v>
      </c>
      <c r="AF142" s="34"/>
    </row>
    <row r="143" spans="7:32" ht="18.5">
      <c r="G143" s="61">
        <v>2008</v>
      </c>
      <c r="H143" s="61">
        <v>5</v>
      </c>
      <c r="I143" s="48">
        <f t="shared" si="24"/>
        <v>19</v>
      </c>
      <c r="J143" s="48">
        <f t="shared" si="24"/>
        <v>139</v>
      </c>
      <c r="K143" s="130">
        <v>25.4</v>
      </c>
      <c r="L143" s="95">
        <v>15.3</v>
      </c>
      <c r="M143" s="56">
        <f t="shared" si="20"/>
        <v>20.350000000000001</v>
      </c>
      <c r="N143" s="36">
        <v>54</v>
      </c>
      <c r="O143" s="57">
        <f t="shared" si="21"/>
        <v>30.28544896666984</v>
      </c>
      <c r="P143" s="58">
        <f t="shared" si="22"/>
        <v>24.470642765069226</v>
      </c>
      <c r="Q143" s="132">
        <v>15.399785999999999</v>
      </c>
      <c r="R143" s="11">
        <f t="shared" si="23"/>
        <v>3.4456982675534999</v>
      </c>
      <c r="S143" s="35">
        <f t="shared" si="19"/>
        <v>4.7399664747790444</v>
      </c>
      <c r="AF143" s="34"/>
    </row>
    <row r="144" spans="7:32" ht="18.5">
      <c r="G144" s="61">
        <v>2008</v>
      </c>
      <c r="H144" s="61">
        <v>5</v>
      </c>
      <c r="I144" s="48">
        <f t="shared" si="24"/>
        <v>20</v>
      </c>
      <c r="J144" s="48">
        <f t="shared" si="24"/>
        <v>140</v>
      </c>
      <c r="K144" s="130">
        <v>29.5</v>
      </c>
      <c r="L144" s="95">
        <v>11.2</v>
      </c>
      <c r="M144" s="56">
        <f t="shared" si="20"/>
        <v>20.350000000000001</v>
      </c>
      <c r="N144" s="36">
        <v>43.5</v>
      </c>
      <c r="O144" s="57">
        <f t="shared" si="21"/>
        <v>31.941309407529982</v>
      </c>
      <c r="P144" s="58">
        <f t="shared" si="22"/>
        <v>46.762076972623902</v>
      </c>
      <c r="Q144" s="132">
        <v>21.862420499999999</v>
      </c>
      <c r="R144" s="11">
        <f t="shared" si="23"/>
        <v>4.891711121269875</v>
      </c>
      <c r="S144" s="35">
        <f t="shared" si="19"/>
        <v>9.5275912548019974</v>
      </c>
      <c r="AF144" s="34"/>
    </row>
    <row r="145" spans="7:32" ht="18.5">
      <c r="G145" s="61">
        <v>2008</v>
      </c>
      <c r="H145" s="61">
        <v>5</v>
      </c>
      <c r="I145" s="48">
        <f t="shared" si="24"/>
        <v>21</v>
      </c>
      <c r="J145" s="48">
        <f t="shared" si="24"/>
        <v>141</v>
      </c>
      <c r="K145" s="130">
        <v>31.2</v>
      </c>
      <c r="L145" s="95">
        <v>19</v>
      </c>
      <c r="M145" s="56">
        <f t="shared" si="20"/>
        <v>25.1</v>
      </c>
      <c r="N145" s="36">
        <v>43</v>
      </c>
      <c r="O145" s="57">
        <f t="shared" si="21"/>
        <v>30.882400464477712</v>
      </c>
      <c r="P145" s="58">
        <f t="shared" si="22"/>
        <v>30.141222853330245</v>
      </c>
      <c r="Q145" s="132">
        <v>17.258813999999997</v>
      </c>
      <c r="R145" s="11">
        <f t="shared" si="23"/>
        <v>4.3424643023190006</v>
      </c>
      <c r="S145" s="35">
        <f t="shared" si="19"/>
        <v>6.8795575941131899</v>
      </c>
      <c r="AF145" s="34"/>
    </row>
    <row r="146" spans="7:32" ht="18.5">
      <c r="G146" s="61">
        <v>2008</v>
      </c>
      <c r="H146" s="61">
        <v>5</v>
      </c>
      <c r="I146" s="48">
        <f t="shared" si="24"/>
        <v>22</v>
      </c>
      <c r="J146" s="48">
        <f t="shared" si="24"/>
        <v>142</v>
      </c>
      <c r="K146" s="130">
        <v>35.200000000000003</v>
      </c>
      <c r="L146" s="95">
        <v>22</v>
      </c>
      <c r="M146" s="56">
        <f t="shared" si="20"/>
        <v>28.6</v>
      </c>
      <c r="N146" s="36">
        <v>48.5</v>
      </c>
      <c r="O146" s="57">
        <f t="shared" si="21"/>
        <v>36.136003004309821</v>
      </c>
      <c r="P146" s="58">
        <f t="shared" si="22"/>
        <v>38.159619172551182</v>
      </c>
      <c r="Q146" s="132">
        <v>21.006178999999999</v>
      </c>
      <c r="R146" s="11">
        <f t="shared" si="23"/>
        <v>5.7165375283440003</v>
      </c>
      <c r="S146" s="35">
        <f t="shared" si="19"/>
        <v>8.3600911979831167</v>
      </c>
      <c r="AF146" s="34"/>
    </row>
    <row r="147" spans="7:32" ht="18.5">
      <c r="G147" s="61">
        <v>2008</v>
      </c>
      <c r="H147" s="61">
        <v>5</v>
      </c>
      <c r="I147" s="48">
        <f t="shared" si="24"/>
        <v>23</v>
      </c>
      <c r="J147" s="48">
        <f t="shared" si="24"/>
        <v>143</v>
      </c>
      <c r="K147" s="130">
        <v>35.299999999999997</v>
      </c>
      <c r="L147" s="95">
        <v>24.2</v>
      </c>
      <c r="M147" s="56">
        <f t="shared" si="20"/>
        <v>29.75</v>
      </c>
      <c r="N147" s="36">
        <v>47.5</v>
      </c>
      <c r="O147" s="57">
        <f t="shared" si="21"/>
        <v>35.911017499872969</v>
      </c>
      <c r="P147" s="58">
        <f t="shared" si="22"/>
        <v>31.888983539887192</v>
      </c>
      <c r="Q147" s="132">
        <v>19.142963999999999</v>
      </c>
      <c r="R147" s="11">
        <f t="shared" si="23"/>
        <v>5.3386041575429992</v>
      </c>
      <c r="S147" s="35">
        <f t="shared" si="19"/>
        <v>7.2528045452527383</v>
      </c>
      <c r="AF147" s="34"/>
    </row>
    <row r="148" spans="7:32" ht="18.5">
      <c r="G148" s="61">
        <v>2008</v>
      </c>
      <c r="H148" s="61">
        <v>5</v>
      </c>
      <c r="I148" s="48">
        <f t="shared" si="24"/>
        <v>24</v>
      </c>
      <c r="J148" s="48">
        <f t="shared" si="24"/>
        <v>144</v>
      </c>
      <c r="K148" s="130">
        <v>33</v>
      </c>
      <c r="L148" s="95">
        <v>17.8</v>
      </c>
      <c r="M148" s="56">
        <f t="shared" si="20"/>
        <v>25.4</v>
      </c>
      <c r="N148" s="36">
        <v>56.5</v>
      </c>
      <c r="O148" s="57">
        <f t="shared" si="21"/>
        <v>32.842514477130287</v>
      </c>
      <c r="P148" s="58">
        <f t="shared" si="22"/>
        <v>39.936497604190428</v>
      </c>
      <c r="Q148" s="132">
        <v>20.486991</v>
      </c>
      <c r="R148" s="11">
        <f t="shared" si="23"/>
        <v>5.1907479356879991</v>
      </c>
      <c r="S148" s="35">
        <f t="shared" si="19"/>
        <v>8.1910059934503821</v>
      </c>
      <c r="AF148" s="34"/>
    </row>
    <row r="149" spans="7:32" ht="18.5">
      <c r="G149" s="61">
        <v>2008</v>
      </c>
      <c r="H149" s="61">
        <v>5</v>
      </c>
      <c r="I149" s="48">
        <f t="shared" si="24"/>
        <v>25</v>
      </c>
      <c r="J149" s="48">
        <f t="shared" si="24"/>
        <v>145</v>
      </c>
      <c r="K149" s="130">
        <v>29</v>
      </c>
      <c r="L149" s="95">
        <v>15.6</v>
      </c>
      <c r="M149" s="56">
        <f t="shared" si="20"/>
        <v>22.3</v>
      </c>
      <c r="N149" s="36">
        <v>48.5</v>
      </c>
      <c r="O149" s="57">
        <f t="shared" si="21"/>
        <v>35.171888022882939</v>
      </c>
      <c r="P149" s="58">
        <f t="shared" si="22"/>
        <v>37.704263960530511</v>
      </c>
      <c r="Q149" s="132">
        <v>20.60004</v>
      </c>
      <c r="R149" s="11">
        <f t="shared" si="23"/>
        <v>4.8448513074599999</v>
      </c>
      <c r="S149" s="35">
        <f t="shared" si="19"/>
        <v>7.5333163130138043</v>
      </c>
      <c r="AF149" s="34"/>
    </row>
    <row r="150" spans="7:32" ht="18.5">
      <c r="G150" s="61">
        <v>2008</v>
      </c>
      <c r="H150" s="61">
        <v>5</v>
      </c>
      <c r="I150" s="48">
        <f t="shared" si="24"/>
        <v>26</v>
      </c>
      <c r="J150" s="48">
        <f t="shared" si="24"/>
        <v>146</v>
      </c>
      <c r="K150" s="130">
        <v>27</v>
      </c>
      <c r="L150" s="95">
        <v>14.5</v>
      </c>
      <c r="M150" s="56">
        <f t="shared" si="20"/>
        <v>20.75</v>
      </c>
      <c r="N150" s="36">
        <v>43.5</v>
      </c>
      <c r="O150" s="57">
        <f t="shared" si="21"/>
        <v>38.414512804444264</v>
      </c>
      <c r="P150" s="58">
        <f t="shared" si="22"/>
        <v>38.414512804444264</v>
      </c>
      <c r="Q150" s="132">
        <v>21.730529999999998</v>
      </c>
      <c r="R150" s="11">
        <f t="shared" si="23"/>
        <v>4.9131804782474999</v>
      </c>
      <c r="S150" s="35">
        <f t="shared" si="19"/>
        <v>7.9647208048015825</v>
      </c>
      <c r="AF150" s="34"/>
    </row>
    <row r="151" spans="7:32" ht="18.5">
      <c r="G151" s="61">
        <v>2008</v>
      </c>
      <c r="H151" s="61">
        <v>5</v>
      </c>
      <c r="I151" s="48">
        <f t="shared" si="24"/>
        <v>27</v>
      </c>
      <c r="J151" s="48">
        <f t="shared" si="24"/>
        <v>147</v>
      </c>
      <c r="K151" s="130">
        <v>27.3</v>
      </c>
      <c r="L151" s="95">
        <v>15.6</v>
      </c>
      <c r="M151" s="56">
        <f t="shared" si="20"/>
        <v>21.45</v>
      </c>
      <c r="N151" s="36">
        <v>46.5</v>
      </c>
      <c r="O151" s="57">
        <f t="shared" si="21"/>
        <v>35.207619473564414</v>
      </c>
      <c r="P151" s="58">
        <f t="shared" si="22"/>
        <v>32.95433182725629</v>
      </c>
      <c r="Q151" s="132">
        <v>19.268573999999997</v>
      </c>
      <c r="R151" s="11">
        <f t="shared" si="23"/>
        <v>4.435649820517499</v>
      </c>
      <c r="S151" s="35">
        <f t="shared" si="19"/>
        <v>6.7127201292073444</v>
      </c>
      <c r="AF151" s="34"/>
    </row>
    <row r="152" spans="7:32" ht="18.5">
      <c r="G152" s="61">
        <v>2008</v>
      </c>
      <c r="H152" s="61">
        <v>5</v>
      </c>
      <c r="I152" s="48">
        <f t="shared" si="24"/>
        <v>28</v>
      </c>
      <c r="J152" s="48">
        <f t="shared" si="24"/>
        <v>148</v>
      </c>
      <c r="K152" s="130">
        <v>30.4</v>
      </c>
      <c r="L152" s="95">
        <v>16.2</v>
      </c>
      <c r="M152" s="56">
        <f t="shared" si="20"/>
        <v>23.299999999999997</v>
      </c>
      <c r="N152" s="36">
        <v>47</v>
      </c>
      <c r="O152" s="57">
        <f t="shared" si="21"/>
        <v>36.152885841324213</v>
      </c>
      <c r="P152" s="58">
        <f t="shared" si="22"/>
        <v>41.069678315744305</v>
      </c>
      <c r="Q152" s="132">
        <v>21.797522000000001</v>
      </c>
      <c r="R152" s="11">
        <f t="shared" si="23"/>
        <v>5.2543253743829998</v>
      </c>
      <c r="S152" s="35">
        <f t="shared" si="19"/>
        <v>8.4883222762578647</v>
      </c>
      <c r="AF152" s="34"/>
    </row>
    <row r="153" spans="7:32" ht="18.5">
      <c r="G153" s="61">
        <v>2008</v>
      </c>
      <c r="H153" s="61">
        <v>5</v>
      </c>
      <c r="I153" s="48">
        <f t="shared" si="24"/>
        <v>29</v>
      </c>
      <c r="J153" s="48">
        <f t="shared" si="24"/>
        <v>149</v>
      </c>
      <c r="K153" s="130">
        <v>31.2</v>
      </c>
      <c r="L153" s="95">
        <v>19.100000000000001</v>
      </c>
      <c r="M153" s="56">
        <f t="shared" si="20"/>
        <v>25.15</v>
      </c>
      <c r="N153" s="36">
        <v>42.5</v>
      </c>
      <c r="O153" s="57">
        <f t="shared" si="21"/>
        <v>39.856783449679689</v>
      </c>
      <c r="P153" s="58">
        <f t="shared" si="22"/>
        <v>38.581366379289932</v>
      </c>
      <c r="Q153" s="132">
        <v>22.182725999999995</v>
      </c>
      <c r="R153" s="11">
        <f t="shared" si="23"/>
        <v>5.587867499170498</v>
      </c>
      <c r="S153" s="35">
        <f t="shared" si="19"/>
        <v>8.7439277239460527</v>
      </c>
      <c r="AF153" s="34"/>
    </row>
    <row r="154" spans="7:32" ht="18.5">
      <c r="G154" s="61">
        <v>2008</v>
      </c>
      <c r="H154" s="61">
        <v>5</v>
      </c>
      <c r="I154" s="48">
        <f t="shared" si="24"/>
        <v>30</v>
      </c>
      <c r="J154" s="48">
        <f t="shared" si="24"/>
        <v>150</v>
      </c>
      <c r="K154" s="130">
        <v>32.6</v>
      </c>
      <c r="L154" s="95">
        <v>18.8</v>
      </c>
      <c r="M154" s="56">
        <f t="shared" si="20"/>
        <v>25.700000000000003</v>
      </c>
      <c r="N154" s="36">
        <v>44.5</v>
      </c>
      <c r="O154" s="57">
        <f t="shared" si="21"/>
        <v>36.496988215364908</v>
      </c>
      <c r="P154" s="58">
        <f t="shared" si="22"/>
        <v>40.292674989762865</v>
      </c>
      <c r="Q154" s="132">
        <v>21.692847</v>
      </c>
      <c r="R154" s="11">
        <f t="shared" si="23"/>
        <v>5.5344418229925001</v>
      </c>
      <c r="S154" s="35">
        <f t="shared" si="19"/>
        <v>8.9482412281782295</v>
      </c>
      <c r="AF154" s="34"/>
    </row>
    <row r="155" spans="7:32" ht="18.5">
      <c r="G155" s="61">
        <v>2008</v>
      </c>
      <c r="H155" s="62">
        <v>5</v>
      </c>
      <c r="I155" s="62">
        <f t="shared" si="24"/>
        <v>31</v>
      </c>
      <c r="J155" s="48">
        <f t="shared" si="24"/>
        <v>151</v>
      </c>
      <c r="K155" s="130">
        <v>31.5</v>
      </c>
      <c r="L155" s="95">
        <v>19.399999999999999</v>
      </c>
      <c r="M155" s="56">
        <f t="shared" si="20"/>
        <v>25.45</v>
      </c>
      <c r="N155" s="36">
        <v>48.5</v>
      </c>
      <c r="O155" s="57">
        <f t="shared" si="21"/>
        <v>38.051266645617197</v>
      </c>
      <c r="P155" s="58">
        <f t="shared" si="22"/>
        <v>36.833626112957447</v>
      </c>
      <c r="Q155" s="132">
        <v>21.177845999999999</v>
      </c>
      <c r="R155" s="51">
        <f t="shared" si="23"/>
        <v>5.3719988886674992</v>
      </c>
      <c r="S155" s="50">
        <f t="shared" si="19"/>
        <v>7.7544722929894778</v>
      </c>
      <c r="AF155" s="34"/>
    </row>
    <row r="156" spans="7:32" ht="18.5">
      <c r="G156" s="61">
        <v>2008</v>
      </c>
      <c r="H156" s="61">
        <v>6</v>
      </c>
      <c r="I156" s="48">
        <v>1</v>
      </c>
      <c r="J156" s="48">
        <f t="shared" si="24"/>
        <v>152</v>
      </c>
      <c r="K156" s="130">
        <v>32.4</v>
      </c>
      <c r="L156" s="95">
        <v>17</v>
      </c>
      <c r="M156" s="56">
        <f t="shared" si="20"/>
        <v>24.7</v>
      </c>
      <c r="N156" s="36">
        <v>57.5</v>
      </c>
      <c r="O156" s="57">
        <f t="shared" si="21"/>
        <v>34.329000267962471</v>
      </c>
      <c r="P156" s="58">
        <f t="shared" si="22"/>
        <v>42.293328330129761</v>
      </c>
      <c r="Q156" s="132">
        <v>21.554675999999997</v>
      </c>
      <c r="R156" s="11">
        <f t="shared" si="23"/>
        <v>5.3727724264499974</v>
      </c>
      <c r="S156" s="35">
        <f t="shared" si="19"/>
        <v>8.5602807310781746</v>
      </c>
      <c r="AF156" s="34"/>
    </row>
    <row r="157" spans="7:32" ht="18.5">
      <c r="G157" s="61">
        <v>2008</v>
      </c>
      <c r="H157" s="61">
        <v>6</v>
      </c>
      <c r="I157" s="48">
        <f t="shared" ref="I157:J172" si="25">I156+1</f>
        <v>2</v>
      </c>
      <c r="J157" s="48">
        <f t="shared" si="24"/>
        <v>153</v>
      </c>
      <c r="K157" s="130">
        <v>34.5</v>
      </c>
      <c r="L157" s="46">
        <v>19</v>
      </c>
      <c r="M157" s="56">
        <f t="shared" si="20"/>
        <v>26.75</v>
      </c>
      <c r="N157" s="36">
        <v>60.5</v>
      </c>
      <c r="O157" s="57">
        <f t="shared" si="21"/>
        <v>34.497250872268118</v>
      </c>
      <c r="P157" s="58">
        <f t="shared" si="22"/>
        <v>42.776591081612466</v>
      </c>
      <c r="Q157" s="132">
        <v>21.730529999999998</v>
      </c>
      <c r="R157" s="11">
        <f t="shared" si="23"/>
        <v>5.6778778289474987</v>
      </c>
      <c r="S157" s="35">
        <f t="shared" si="19"/>
        <v>8.9115259052520095</v>
      </c>
      <c r="AF157" s="34"/>
    </row>
    <row r="158" spans="7:32" ht="18.5">
      <c r="G158" s="61">
        <v>2008</v>
      </c>
      <c r="H158" s="61">
        <v>6</v>
      </c>
      <c r="I158" s="48">
        <f t="shared" si="25"/>
        <v>3</v>
      </c>
      <c r="J158" s="48">
        <f t="shared" si="25"/>
        <v>154</v>
      </c>
      <c r="K158" s="130">
        <v>32</v>
      </c>
      <c r="L158" s="46">
        <v>18</v>
      </c>
      <c r="M158" s="56">
        <f t="shared" si="20"/>
        <v>25</v>
      </c>
      <c r="N158" s="36">
        <v>53.5</v>
      </c>
      <c r="O158" s="57">
        <f t="shared" si="21"/>
        <v>35.563943994543912</v>
      </c>
      <c r="P158" s="58">
        <f t="shared" si="22"/>
        <v>39.831617273889186</v>
      </c>
      <c r="Q158" s="132">
        <v>21.290894999999999</v>
      </c>
      <c r="R158" s="11">
        <f t="shared" si="23"/>
        <v>5.3444830446899987</v>
      </c>
      <c r="S158" s="35">
        <f t="shared" si="19"/>
        <v>8.1223133468160285</v>
      </c>
      <c r="AF158" s="34"/>
    </row>
    <row r="159" spans="7:32" ht="18.5">
      <c r="G159" s="61">
        <v>2008</v>
      </c>
      <c r="H159" s="61">
        <v>6</v>
      </c>
      <c r="I159" s="48">
        <f t="shared" si="25"/>
        <v>4</v>
      </c>
      <c r="J159" s="48">
        <f t="shared" si="25"/>
        <v>155</v>
      </c>
      <c r="K159" s="130">
        <v>30.5</v>
      </c>
      <c r="L159" s="46">
        <v>18.399999999999999</v>
      </c>
      <c r="M159" s="56">
        <f t="shared" si="20"/>
        <v>24.45</v>
      </c>
      <c r="N159" s="36">
        <v>43.5</v>
      </c>
      <c r="O159" s="57">
        <f t="shared" si="21"/>
        <v>33.311785034953132</v>
      </c>
      <c r="P159" s="58">
        <f t="shared" si="22"/>
        <v>32.245807913834632</v>
      </c>
      <c r="Q159" s="132">
        <v>18.540036000000001</v>
      </c>
      <c r="R159" s="11">
        <f t="shared" si="23"/>
        <v>4.5941513956650004</v>
      </c>
      <c r="S159" s="35">
        <f t="shared" si="19"/>
        <v>7.2094845519980373</v>
      </c>
      <c r="AF159" s="34"/>
    </row>
    <row r="160" spans="7:32" ht="18.5">
      <c r="G160" s="61">
        <v>2008</v>
      </c>
      <c r="H160" s="61">
        <v>6</v>
      </c>
      <c r="I160" s="48">
        <f t="shared" si="25"/>
        <v>5</v>
      </c>
      <c r="J160" s="48">
        <f t="shared" si="25"/>
        <v>156</v>
      </c>
      <c r="K160" s="130">
        <v>31.4</v>
      </c>
      <c r="L160" s="46">
        <v>17</v>
      </c>
      <c r="M160" s="56">
        <f t="shared" si="20"/>
        <v>24.2</v>
      </c>
      <c r="N160" s="36">
        <v>47.5</v>
      </c>
      <c r="O160" s="57">
        <f t="shared" si="21"/>
        <v>35.914738427476571</v>
      </c>
      <c r="P160" s="58">
        <f t="shared" si="22"/>
        <v>41.373778668453006</v>
      </c>
      <c r="Q160" s="132">
        <v>21.805895999999997</v>
      </c>
      <c r="R160" s="11">
        <f t="shared" si="23"/>
        <v>5.3714463616799994</v>
      </c>
      <c r="S160" s="35">
        <f t="shared" si="19"/>
        <v>8.6150626453637926</v>
      </c>
      <c r="AF160" s="34"/>
    </row>
    <row r="161" spans="7:32" ht="18.5">
      <c r="G161" s="61">
        <v>2008</v>
      </c>
      <c r="H161" s="61">
        <v>6</v>
      </c>
      <c r="I161" s="48">
        <f t="shared" si="25"/>
        <v>6</v>
      </c>
      <c r="J161" s="48">
        <f t="shared" si="25"/>
        <v>157</v>
      </c>
      <c r="K161" s="130">
        <v>34</v>
      </c>
      <c r="L161" s="46">
        <v>20.2</v>
      </c>
      <c r="M161" s="56">
        <f t="shared" si="20"/>
        <v>27.1</v>
      </c>
      <c r="N161" s="36">
        <v>47.5</v>
      </c>
      <c r="O161" s="57">
        <f t="shared" si="21"/>
        <v>34.658402242732166</v>
      </c>
      <c r="P161" s="58">
        <f t="shared" si="22"/>
        <v>38.262876075976315</v>
      </c>
      <c r="Q161" s="132">
        <v>20.60004</v>
      </c>
      <c r="R161" s="11">
        <f t="shared" si="23"/>
        <v>5.4247836335400006</v>
      </c>
      <c r="S161" s="35">
        <f t="shared" si="19"/>
        <v>8.339948121406545</v>
      </c>
      <c r="AF161" s="34"/>
    </row>
    <row r="162" spans="7:32" ht="18.5">
      <c r="G162" s="61">
        <v>2008</v>
      </c>
      <c r="H162" s="61">
        <v>6</v>
      </c>
      <c r="I162" s="48">
        <f t="shared" si="25"/>
        <v>7</v>
      </c>
      <c r="J162" s="48">
        <f t="shared" si="25"/>
        <v>158</v>
      </c>
      <c r="K162" s="130">
        <v>29.4</v>
      </c>
      <c r="L162" s="46">
        <v>17.8</v>
      </c>
      <c r="M162" s="56">
        <f t="shared" si="20"/>
        <v>23.6</v>
      </c>
      <c r="N162" s="36">
        <v>41</v>
      </c>
      <c r="O162" s="57">
        <f t="shared" si="21"/>
        <v>38.770484638310279</v>
      </c>
      <c r="P162" s="58">
        <f t="shared" si="22"/>
        <v>35.979009744351934</v>
      </c>
      <c r="Q162" s="132">
        <v>21.127602</v>
      </c>
      <c r="R162" s="11">
        <f t="shared" si="23"/>
        <v>5.130014169222</v>
      </c>
      <c r="S162" s="35">
        <f t="shared" si="19"/>
        <v>8.1430485373370178</v>
      </c>
      <c r="AF162" s="34"/>
    </row>
    <row r="163" spans="7:32" ht="18.5">
      <c r="G163" s="61">
        <v>2008</v>
      </c>
      <c r="H163" s="61">
        <v>6</v>
      </c>
      <c r="I163" s="48">
        <f t="shared" si="25"/>
        <v>8</v>
      </c>
      <c r="J163" s="48">
        <f t="shared" si="25"/>
        <v>159</v>
      </c>
      <c r="K163" s="130">
        <v>27.5</v>
      </c>
      <c r="L163" s="46">
        <v>17.399999999999999</v>
      </c>
      <c r="M163" s="56">
        <f t="shared" si="20"/>
        <v>22.45</v>
      </c>
      <c r="N163" s="36">
        <v>43</v>
      </c>
      <c r="O163" s="57">
        <f t="shared" si="21"/>
        <v>42.389747493316001</v>
      </c>
      <c r="P163" s="58">
        <f t="shared" si="22"/>
        <v>34.250915974599337</v>
      </c>
      <c r="Q163" s="132">
        <v>21.554675999999997</v>
      </c>
      <c r="R163" s="11">
        <f t="shared" si="23"/>
        <v>5.0883315332849977</v>
      </c>
      <c r="S163" s="35">
        <f t="shared" si="19"/>
        <v>7.4287333831173976</v>
      </c>
      <c r="AF163" s="34"/>
    </row>
    <row r="164" spans="7:32" ht="18.5">
      <c r="G164" s="61">
        <v>2008</v>
      </c>
      <c r="H164" s="61">
        <v>6</v>
      </c>
      <c r="I164" s="48">
        <f t="shared" si="25"/>
        <v>9</v>
      </c>
      <c r="J164" s="48">
        <f t="shared" si="25"/>
        <v>160</v>
      </c>
      <c r="K164" s="130">
        <v>30</v>
      </c>
      <c r="L164" s="46">
        <v>16.8</v>
      </c>
      <c r="M164" s="56">
        <f t="shared" si="20"/>
        <v>23.4</v>
      </c>
      <c r="N164" s="36">
        <v>40.5</v>
      </c>
      <c r="O164" s="57">
        <f t="shared" si="21"/>
        <v>37.70619408562127</v>
      </c>
      <c r="P164" s="58">
        <f t="shared" si="22"/>
        <v>39.81774095441606</v>
      </c>
      <c r="Q164" s="132">
        <v>21.918944999999997</v>
      </c>
      <c r="R164" s="11">
        <f t="shared" si="23"/>
        <v>5.2964500319099992</v>
      </c>
      <c r="S164" s="35">
        <f t="shared" si="19"/>
        <v>8.9910345439825345</v>
      </c>
      <c r="AF164" s="34"/>
    </row>
    <row r="165" spans="7:32" ht="18.5">
      <c r="G165" s="61">
        <v>2008</v>
      </c>
      <c r="H165" s="61">
        <v>6</v>
      </c>
      <c r="I165" s="48">
        <f t="shared" si="25"/>
        <v>10</v>
      </c>
      <c r="J165" s="48">
        <f t="shared" si="25"/>
        <v>161</v>
      </c>
      <c r="K165" s="130">
        <v>32.9</v>
      </c>
      <c r="L165" s="46">
        <v>18.2</v>
      </c>
      <c r="M165" s="56">
        <f t="shared" si="20"/>
        <v>25.549999999999997</v>
      </c>
      <c r="N165" s="36">
        <v>34.5</v>
      </c>
      <c r="O165" s="57">
        <f t="shared" si="21"/>
        <v>34.041384857194124</v>
      </c>
      <c r="P165" s="58">
        <f t="shared" si="22"/>
        <v>40.03266859206029</v>
      </c>
      <c r="Q165" s="132">
        <v>20.882662499999999</v>
      </c>
      <c r="R165" s="11">
        <f t="shared" si="23"/>
        <v>5.3093699546343736</v>
      </c>
      <c r="S165" s="35">
        <f t="shared" si="19"/>
        <v>10.049528627050153</v>
      </c>
      <c r="AF165" s="34"/>
    </row>
    <row r="166" spans="7:32" ht="18.5">
      <c r="G166" s="61">
        <v>2008</v>
      </c>
      <c r="H166" s="61">
        <v>6</v>
      </c>
      <c r="I166" s="48">
        <f t="shared" si="25"/>
        <v>11</v>
      </c>
      <c r="J166" s="48">
        <f t="shared" si="25"/>
        <v>162</v>
      </c>
      <c r="K166" s="130">
        <v>28.6</v>
      </c>
      <c r="L166" s="46">
        <v>18.7</v>
      </c>
      <c r="M166" s="56">
        <f t="shared" si="20"/>
        <v>23.65</v>
      </c>
      <c r="N166" s="36">
        <v>33.5</v>
      </c>
      <c r="O166" s="57">
        <f t="shared" si="21"/>
        <v>40.495349866756314</v>
      </c>
      <c r="P166" s="58">
        <f t="shared" si="22"/>
        <v>32.072317094471003</v>
      </c>
      <c r="Q166" s="132">
        <v>20.386502999999998</v>
      </c>
      <c r="R166" s="11">
        <f t="shared" si="23"/>
        <v>4.9560455219377486</v>
      </c>
      <c r="S166" s="35">
        <f t="shared" si="19"/>
        <v>8.0077172067295788</v>
      </c>
      <c r="AF166" s="34"/>
    </row>
    <row r="167" spans="7:32" ht="18.5">
      <c r="G167" s="61">
        <v>2008</v>
      </c>
      <c r="H167" s="61">
        <v>6</v>
      </c>
      <c r="I167" s="48">
        <f t="shared" si="25"/>
        <v>12</v>
      </c>
      <c r="J167" s="48">
        <f t="shared" si="25"/>
        <v>163</v>
      </c>
      <c r="K167" s="130">
        <v>28.2</v>
      </c>
      <c r="L167" s="46">
        <v>17.2</v>
      </c>
      <c r="M167" s="56">
        <f t="shared" si="20"/>
        <v>22.7</v>
      </c>
      <c r="N167" s="36">
        <v>42</v>
      </c>
      <c r="O167" s="57">
        <f t="shared" si="21"/>
        <v>35.316423292925023</v>
      </c>
      <c r="P167" s="58">
        <f t="shared" si="22"/>
        <v>31.07845249777402</v>
      </c>
      <c r="Q167" s="132">
        <v>18.741012000000001</v>
      </c>
      <c r="R167" s="11">
        <f t="shared" si="23"/>
        <v>4.4515994328900002</v>
      </c>
      <c r="S167" s="35">
        <f t="shared" si="19"/>
        <v>6.8987113367537658</v>
      </c>
      <c r="AF167" s="34"/>
    </row>
    <row r="168" spans="7:32" ht="18.5">
      <c r="G168" s="61">
        <v>2008</v>
      </c>
      <c r="H168" s="61">
        <v>6</v>
      </c>
      <c r="I168" s="48">
        <f t="shared" si="25"/>
        <v>13</v>
      </c>
      <c r="J168" s="48">
        <f t="shared" si="25"/>
        <v>164</v>
      </c>
      <c r="K168" s="130">
        <v>29</v>
      </c>
      <c r="L168" s="46">
        <v>16.399999999999999</v>
      </c>
      <c r="M168" s="56">
        <f t="shared" si="20"/>
        <v>22.7</v>
      </c>
      <c r="N168" s="36">
        <v>37.5</v>
      </c>
      <c r="O168" s="57">
        <f t="shared" si="21"/>
        <v>38.482936901962745</v>
      </c>
      <c r="P168" s="58">
        <f t="shared" si="22"/>
        <v>38.790800397178458</v>
      </c>
      <c r="Q168" s="132">
        <v>21.85614</v>
      </c>
      <c r="R168" s="11">
        <f t="shared" si="23"/>
        <v>5.1915435745499989</v>
      </c>
      <c r="S168" s="35">
        <f t="shared" si="19"/>
        <v>8.9933500843436711</v>
      </c>
      <c r="AF168" s="34"/>
    </row>
    <row r="169" spans="7:32" ht="18.5">
      <c r="G169" s="61">
        <v>2008</v>
      </c>
      <c r="H169" s="61">
        <v>6</v>
      </c>
      <c r="I169" s="48">
        <f t="shared" si="25"/>
        <v>14</v>
      </c>
      <c r="J169" s="48">
        <f t="shared" si="25"/>
        <v>165</v>
      </c>
      <c r="K169" s="130">
        <v>31.6</v>
      </c>
      <c r="L169" s="46">
        <v>16.2</v>
      </c>
      <c r="M169" s="56">
        <f t="shared" si="20"/>
        <v>23.9</v>
      </c>
      <c r="N169" s="36">
        <v>39</v>
      </c>
      <c r="O169" s="57">
        <f t="shared" si="21"/>
        <v>34.128947818848474</v>
      </c>
      <c r="P169" s="58">
        <f t="shared" si="22"/>
        <v>42.046863712821327</v>
      </c>
      <c r="Q169" s="132">
        <v>21.429065999999999</v>
      </c>
      <c r="R169" s="11">
        <f t="shared" si="23"/>
        <v>5.240917386152999</v>
      </c>
      <c r="S169" s="35">
        <f t="shared" si="19"/>
        <v>9.7274373423105907</v>
      </c>
      <c r="AF169" s="34"/>
    </row>
    <row r="170" spans="7:32" ht="18.5">
      <c r="G170" s="61">
        <v>2008</v>
      </c>
      <c r="H170" s="61">
        <v>6</v>
      </c>
      <c r="I170" s="48">
        <f t="shared" si="25"/>
        <v>15</v>
      </c>
      <c r="J170" s="48">
        <f t="shared" si="25"/>
        <v>166</v>
      </c>
      <c r="K170" s="130">
        <v>33</v>
      </c>
      <c r="L170" s="46">
        <v>21</v>
      </c>
      <c r="M170" s="56">
        <f t="shared" si="20"/>
        <v>27</v>
      </c>
      <c r="N170" s="36">
        <v>40</v>
      </c>
      <c r="O170" s="57">
        <f t="shared" si="21"/>
        <v>33.087691336514681</v>
      </c>
      <c r="P170" s="58">
        <f t="shared" si="22"/>
        <v>31.764183683054092</v>
      </c>
      <c r="Q170" s="132">
        <v>18.33906</v>
      </c>
      <c r="R170" s="11">
        <f t="shared" si="23"/>
        <v>4.8186246931199985</v>
      </c>
      <c r="S170" s="35">
        <f t="shared" si="19"/>
        <v>7.7104630592425227</v>
      </c>
      <c r="AF170" s="34"/>
    </row>
    <row r="171" spans="7:32" ht="18.5">
      <c r="G171" s="61">
        <v>2008</v>
      </c>
      <c r="H171" s="61">
        <v>6</v>
      </c>
      <c r="I171" s="48">
        <f t="shared" si="25"/>
        <v>16</v>
      </c>
      <c r="J171" s="48">
        <f t="shared" si="25"/>
        <v>167</v>
      </c>
      <c r="K171" s="130">
        <v>32.4</v>
      </c>
      <c r="L171" s="46">
        <v>19.2</v>
      </c>
      <c r="M171" s="56">
        <f t="shared" si="20"/>
        <v>25.799999999999997</v>
      </c>
      <c r="N171" s="36">
        <v>39</v>
      </c>
      <c r="O171" s="57">
        <f t="shared" si="21"/>
        <v>37.295639536837996</v>
      </c>
      <c r="P171" s="58">
        <f t="shared" si="22"/>
        <v>39.384195350900924</v>
      </c>
      <c r="Q171" s="132">
        <v>21.680285999999995</v>
      </c>
      <c r="R171" s="11">
        <f t="shared" si="23"/>
        <v>5.5439526542039967</v>
      </c>
      <c r="S171" s="35">
        <f t="shared" si="19"/>
        <v>9.4077590223168581</v>
      </c>
      <c r="AF171" s="34"/>
    </row>
    <row r="172" spans="7:32" ht="18.5">
      <c r="G172" s="61">
        <v>2008</v>
      </c>
      <c r="H172" s="61">
        <v>6</v>
      </c>
      <c r="I172" s="48">
        <f t="shared" si="25"/>
        <v>17</v>
      </c>
      <c r="J172" s="48">
        <f t="shared" si="25"/>
        <v>168</v>
      </c>
      <c r="K172" s="130">
        <v>33</v>
      </c>
      <c r="L172" s="46">
        <v>17.8</v>
      </c>
      <c r="M172" s="56">
        <f t="shared" si="20"/>
        <v>25.4</v>
      </c>
      <c r="N172" s="36">
        <v>39</v>
      </c>
      <c r="O172" s="57">
        <f t="shared" si="21"/>
        <v>35.399840864987759</v>
      </c>
      <c r="P172" s="58">
        <f t="shared" si="22"/>
        <v>43.046206491825117</v>
      </c>
      <c r="Q172" s="132">
        <v>22.082237999999997</v>
      </c>
      <c r="R172" s="11">
        <f t="shared" si="23"/>
        <v>5.5949324775839981</v>
      </c>
      <c r="S172" s="35">
        <f t="shared" si="19"/>
        <v>10.179491401431084</v>
      </c>
      <c r="AF172" s="34"/>
    </row>
    <row r="173" spans="7:32" ht="18.5">
      <c r="G173" s="61">
        <v>2008</v>
      </c>
      <c r="H173" s="61">
        <v>6</v>
      </c>
      <c r="I173" s="48">
        <f t="shared" ref="I173:J188" si="26">I172+1</f>
        <v>18</v>
      </c>
      <c r="J173" s="48">
        <f t="shared" si="26"/>
        <v>169</v>
      </c>
      <c r="K173" s="130">
        <v>33.4</v>
      </c>
      <c r="L173" s="46">
        <v>18.7</v>
      </c>
      <c r="M173" s="56">
        <f t="shared" si="20"/>
        <v>26.049999999999997</v>
      </c>
      <c r="N173" s="36">
        <v>40.5</v>
      </c>
      <c r="O173" s="57">
        <f t="shared" si="21"/>
        <v>33.826386637043427</v>
      </c>
      <c r="P173" s="58">
        <f t="shared" si="22"/>
        <v>39.77983068516307</v>
      </c>
      <c r="Q173" s="132">
        <v>20.750772000000001</v>
      </c>
      <c r="R173" s="11">
        <f t="shared" si="23"/>
        <v>5.336688730653</v>
      </c>
      <c r="S173" s="35">
        <f t="shared" si="19"/>
        <v>9.3546286782647385</v>
      </c>
      <c r="AF173" s="34"/>
    </row>
    <row r="174" spans="7:32" ht="18.5">
      <c r="G174" s="61">
        <v>2008</v>
      </c>
      <c r="H174" s="61">
        <v>6</v>
      </c>
      <c r="I174" s="48">
        <f t="shared" si="26"/>
        <v>19</v>
      </c>
      <c r="J174" s="48">
        <f t="shared" si="26"/>
        <v>170</v>
      </c>
      <c r="K174" s="130">
        <v>35.200000000000003</v>
      </c>
      <c r="L174" s="46">
        <v>21</v>
      </c>
      <c r="M174" s="56">
        <f t="shared" si="20"/>
        <v>28.1</v>
      </c>
      <c r="N174" s="36">
        <v>40</v>
      </c>
      <c r="O174" s="57">
        <f t="shared" si="21"/>
        <v>37.802196326786081</v>
      </c>
      <c r="P174" s="58">
        <f t="shared" si="22"/>
        <v>42.943295027228999</v>
      </c>
      <c r="Q174" s="132">
        <v>22.7919345</v>
      </c>
      <c r="R174" s="11">
        <f t="shared" si="23"/>
        <v>6.1356685391707506</v>
      </c>
      <c r="S174" s="35">
        <f t="shared" si="19"/>
        <v>10.401989605096237</v>
      </c>
      <c r="AF174" s="34"/>
    </row>
    <row r="175" spans="7:32" ht="18.5">
      <c r="G175" s="61">
        <v>2008</v>
      </c>
      <c r="H175" s="61">
        <v>6</v>
      </c>
      <c r="I175" s="48">
        <f t="shared" si="26"/>
        <v>20</v>
      </c>
      <c r="J175" s="48">
        <f t="shared" si="26"/>
        <v>171</v>
      </c>
      <c r="K175" s="130">
        <v>36.799999999999997</v>
      </c>
      <c r="L175" s="46">
        <v>21.5</v>
      </c>
      <c r="M175" s="56">
        <f t="shared" si="20"/>
        <v>29.15</v>
      </c>
      <c r="N175" s="36">
        <v>40.5</v>
      </c>
      <c r="O175" s="57">
        <f t="shared" si="21"/>
        <v>33.477619106568575</v>
      </c>
      <c r="P175" s="58">
        <f t="shared" si="22"/>
        <v>40.976605786439926</v>
      </c>
      <c r="Q175" s="132">
        <v>20.951747999999998</v>
      </c>
      <c r="R175" s="11">
        <f t="shared" si="23"/>
        <v>5.7693099948389994</v>
      </c>
      <c r="S175" s="35">
        <f t="shared" si="19"/>
        <v>10.011041890806847</v>
      </c>
      <c r="AF175" s="34"/>
    </row>
    <row r="176" spans="7:32" ht="18.5">
      <c r="G176" s="61">
        <v>2008</v>
      </c>
      <c r="H176" s="61">
        <v>6</v>
      </c>
      <c r="I176" s="48">
        <f t="shared" si="26"/>
        <v>21</v>
      </c>
      <c r="J176" s="48">
        <f t="shared" si="26"/>
        <v>172</v>
      </c>
      <c r="K176" s="130">
        <v>37.799999999999997</v>
      </c>
      <c r="L176" s="46">
        <v>25</v>
      </c>
      <c r="M176" s="56">
        <f t="shared" si="20"/>
        <v>31.4</v>
      </c>
      <c r="N176" s="36">
        <v>40</v>
      </c>
      <c r="O176" s="57">
        <f t="shared" si="21"/>
        <v>39.190490827780856</v>
      </c>
      <c r="P176" s="58">
        <f t="shared" si="22"/>
        <v>40.131062607647586</v>
      </c>
      <c r="Q176" s="132">
        <v>22.433945999999995</v>
      </c>
      <c r="R176" s="11">
        <f t="shared" si="23"/>
        <v>6.4734945898679976</v>
      </c>
      <c r="S176" s="35">
        <f t="shared" si="19"/>
        <v>10.122655749331072</v>
      </c>
      <c r="AF176" s="34"/>
    </row>
    <row r="177" spans="7:32" ht="18.5">
      <c r="G177" s="61">
        <v>2008</v>
      </c>
      <c r="H177" s="61">
        <v>6</v>
      </c>
      <c r="I177" s="48">
        <f t="shared" si="26"/>
        <v>22</v>
      </c>
      <c r="J177" s="48">
        <f t="shared" si="26"/>
        <v>173</v>
      </c>
      <c r="K177" s="130">
        <v>36</v>
      </c>
      <c r="L177" s="46">
        <v>24.5</v>
      </c>
      <c r="M177" s="56">
        <f t="shared" si="20"/>
        <v>30.25</v>
      </c>
      <c r="N177" s="36">
        <v>39</v>
      </c>
      <c r="O177" s="57">
        <f t="shared" si="21"/>
        <v>38.058978351427172</v>
      </c>
      <c r="P177" s="58">
        <f t="shared" si="22"/>
        <v>35.014260083312998</v>
      </c>
      <c r="Q177" s="132">
        <v>20.650283999999999</v>
      </c>
      <c r="R177" s="11">
        <f t="shared" si="23"/>
        <v>5.819523647462999</v>
      </c>
      <c r="S177" s="35">
        <f t="shared" si="19"/>
        <v>8.8977304225517511</v>
      </c>
      <c r="AF177" s="34"/>
    </row>
    <row r="178" spans="7:32" ht="18.5">
      <c r="G178" s="61">
        <v>2008</v>
      </c>
      <c r="H178" s="61">
        <v>6</v>
      </c>
      <c r="I178" s="48">
        <f t="shared" si="26"/>
        <v>23</v>
      </c>
      <c r="J178" s="48">
        <f t="shared" si="26"/>
        <v>174</v>
      </c>
      <c r="K178" s="130">
        <v>34.4</v>
      </c>
      <c r="L178" s="46">
        <v>23</v>
      </c>
      <c r="M178" s="56">
        <f t="shared" si="20"/>
        <v>28.7</v>
      </c>
      <c r="N178" s="36">
        <v>41.5</v>
      </c>
      <c r="O178" s="57">
        <f t="shared" si="21"/>
        <v>40.27167514724173</v>
      </c>
      <c r="P178" s="58">
        <f t="shared" si="22"/>
        <v>36.727767734284456</v>
      </c>
      <c r="Q178" s="132">
        <v>21.755652000000001</v>
      </c>
      <c r="R178" s="11">
        <f t="shared" si="23"/>
        <v>5.9332558025699988</v>
      </c>
      <c r="S178" s="35">
        <f t="shared" si="19"/>
        <v>8.8626648719373691</v>
      </c>
      <c r="AF178" s="34"/>
    </row>
    <row r="179" spans="7:32" ht="18.5">
      <c r="G179" s="61">
        <v>2008</v>
      </c>
      <c r="H179" s="61">
        <v>6</v>
      </c>
      <c r="I179" s="48">
        <f t="shared" si="26"/>
        <v>24</v>
      </c>
      <c r="J179" s="48">
        <f t="shared" si="26"/>
        <v>175</v>
      </c>
      <c r="K179" s="130">
        <v>34.5</v>
      </c>
      <c r="L179" s="46">
        <v>21</v>
      </c>
      <c r="M179" s="56">
        <f t="shared" si="20"/>
        <v>27.75</v>
      </c>
      <c r="N179" s="36">
        <v>39</v>
      </c>
      <c r="O179" s="57">
        <f t="shared" si="21"/>
        <v>37.092582350136617</v>
      </c>
      <c r="P179" s="58">
        <f t="shared" si="22"/>
        <v>40.059988938147548</v>
      </c>
      <c r="Q179" s="132">
        <v>21.805895999999997</v>
      </c>
      <c r="R179" s="11">
        <f t="shared" si="23"/>
        <v>5.8254614708219989</v>
      </c>
      <c r="S179" s="35">
        <f t="shared" si="19"/>
        <v>9.8146090783871518</v>
      </c>
      <c r="AF179" s="34"/>
    </row>
    <row r="180" spans="7:32" ht="18.5">
      <c r="G180" s="61">
        <v>2008</v>
      </c>
      <c r="H180" s="61">
        <v>6</v>
      </c>
      <c r="I180" s="48">
        <f t="shared" si="26"/>
        <v>25</v>
      </c>
      <c r="J180" s="48">
        <f t="shared" si="26"/>
        <v>176</v>
      </c>
      <c r="K180" s="130">
        <v>36.4</v>
      </c>
      <c r="L180" s="46">
        <v>22.6</v>
      </c>
      <c r="M180" s="56">
        <f t="shared" si="20"/>
        <v>29.5</v>
      </c>
      <c r="N180" s="36">
        <v>35.5</v>
      </c>
      <c r="O180" s="57">
        <f t="shared" si="21"/>
        <v>35.588261815098143</v>
      </c>
      <c r="P180" s="58">
        <f t="shared" si="22"/>
        <v>39.289441043868344</v>
      </c>
      <c r="Q180" s="132">
        <v>21.152723999999999</v>
      </c>
      <c r="R180" s="11">
        <f t="shared" si="23"/>
        <v>5.8680723520979976</v>
      </c>
      <c r="S180" s="35">
        <f t="shared" si="19"/>
        <v>10.265189892536714</v>
      </c>
      <c r="AF180" s="34"/>
    </row>
    <row r="181" spans="7:32" ht="18.5">
      <c r="G181" s="61">
        <v>2008</v>
      </c>
      <c r="H181" s="61">
        <v>6</v>
      </c>
      <c r="I181" s="48">
        <f t="shared" si="26"/>
        <v>26</v>
      </c>
      <c r="J181" s="48">
        <f t="shared" si="26"/>
        <v>177</v>
      </c>
      <c r="K181" s="130">
        <v>37.5</v>
      </c>
      <c r="L181" s="46">
        <v>23.8</v>
      </c>
      <c r="M181" s="56">
        <f t="shared" si="20"/>
        <v>30.65</v>
      </c>
      <c r="N181" s="36">
        <v>36</v>
      </c>
      <c r="O181" s="57">
        <f t="shared" si="21"/>
        <v>35.12402534203504</v>
      </c>
      <c r="P181" s="58">
        <f t="shared" si="22"/>
        <v>38.4959317748704</v>
      </c>
      <c r="Q181" s="132">
        <v>20.801016000000001</v>
      </c>
      <c r="R181" s="11">
        <f t="shared" si="23"/>
        <v>5.9108011057979999</v>
      </c>
      <c r="S181" s="35">
        <f t="shared" si="19"/>
        <v>10.136969921373874</v>
      </c>
      <c r="AF181" s="34"/>
    </row>
    <row r="182" spans="7:32" ht="18.5">
      <c r="G182" s="61">
        <v>2008</v>
      </c>
      <c r="H182" s="61">
        <v>6</v>
      </c>
      <c r="I182" s="48">
        <f t="shared" si="26"/>
        <v>27</v>
      </c>
      <c r="J182" s="48">
        <f t="shared" si="26"/>
        <v>178</v>
      </c>
      <c r="K182" s="130">
        <v>39.4</v>
      </c>
      <c r="L182" s="46">
        <v>25</v>
      </c>
      <c r="M182" s="56">
        <f t="shared" si="20"/>
        <v>32.200000000000003</v>
      </c>
      <c r="N182" s="36">
        <v>34</v>
      </c>
      <c r="O182" s="57">
        <f t="shared" si="21"/>
        <v>33.680411382449229</v>
      </c>
      <c r="P182" s="58">
        <f t="shared" si="22"/>
        <v>38.799833912581512</v>
      </c>
      <c r="Q182" s="132">
        <v>20.449307999999998</v>
      </c>
      <c r="R182" s="11">
        <f t="shared" si="23"/>
        <v>5.9967595709999992</v>
      </c>
      <c r="S182" s="35">
        <f t="shared" si="19"/>
        <v>10.62407981293082</v>
      </c>
      <c r="AF182" s="34"/>
    </row>
    <row r="183" spans="7:32" ht="18.5">
      <c r="G183" s="61">
        <v>2008</v>
      </c>
      <c r="H183" s="61">
        <v>6</v>
      </c>
      <c r="I183" s="48">
        <f t="shared" si="26"/>
        <v>28</v>
      </c>
      <c r="J183" s="48">
        <f t="shared" si="26"/>
        <v>179</v>
      </c>
      <c r="K183" s="130">
        <v>40</v>
      </c>
      <c r="L183" s="46">
        <v>15</v>
      </c>
      <c r="M183" s="56">
        <f t="shared" si="20"/>
        <v>27.5</v>
      </c>
      <c r="N183" s="36">
        <v>36</v>
      </c>
      <c r="O183" s="57">
        <f t="shared" si="21"/>
        <v>24.462547499999996</v>
      </c>
      <c r="P183" s="58">
        <f t="shared" si="22"/>
        <v>48.925094999999992</v>
      </c>
      <c r="Q183" s="132">
        <v>19.570037999999997</v>
      </c>
      <c r="R183" s="11">
        <f t="shared" si="23"/>
        <v>5.1994557610109986</v>
      </c>
      <c r="S183" s="35">
        <f t="shared" si="19"/>
        <v>12.279633455294116</v>
      </c>
      <c r="AF183" s="34"/>
    </row>
    <row r="184" spans="7:32" ht="18.5">
      <c r="G184" s="61">
        <v>2008</v>
      </c>
      <c r="H184" s="61">
        <v>6</v>
      </c>
      <c r="I184" s="48">
        <f t="shared" si="26"/>
        <v>29</v>
      </c>
      <c r="J184" s="48">
        <f t="shared" si="26"/>
        <v>180</v>
      </c>
      <c r="K184" s="130">
        <v>38.4</v>
      </c>
      <c r="L184" s="46">
        <v>22.8</v>
      </c>
      <c r="M184" s="56">
        <f t="shared" si="20"/>
        <v>30.6</v>
      </c>
      <c r="N184" s="36">
        <v>33</v>
      </c>
      <c r="O184" s="57">
        <f t="shared" si="21"/>
        <v>29.616122801574257</v>
      </c>
      <c r="P184" s="58">
        <f t="shared" si="22"/>
        <v>36.960921256364664</v>
      </c>
      <c r="Q184" s="132">
        <v>18.715889999999998</v>
      </c>
      <c r="R184" s="11">
        <f t="shared" si="23"/>
        <v>5.3128048307399993</v>
      </c>
      <c r="S184" s="35">
        <f t="shared" si="19"/>
        <v>10.096498244453365</v>
      </c>
      <c r="AF184" s="34"/>
    </row>
    <row r="185" spans="7:32" ht="18.5">
      <c r="G185" s="61">
        <v>2008</v>
      </c>
      <c r="H185" s="62">
        <v>6</v>
      </c>
      <c r="I185" s="62">
        <f t="shared" si="26"/>
        <v>30</v>
      </c>
      <c r="J185" s="48">
        <f t="shared" si="26"/>
        <v>181</v>
      </c>
      <c r="K185" s="130">
        <v>37.200000000000003</v>
      </c>
      <c r="L185" s="46">
        <v>20</v>
      </c>
      <c r="M185" s="56">
        <f t="shared" si="20"/>
        <v>28.6</v>
      </c>
      <c r="N185" s="36">
        <v>32.5</v>
      </c>
      <c r="O185" s="57">
        <f t="shared" si="21"/>
        <v>30.930864730898996</v>
      </c>
      <c r="P185" s="58">
        <f t="shared" si="22"/>
        <v>42.560869869717031</v>
      </c>
      <c r="Q185" s="132">
        <v>20.524673999999997</v>
      </c>
      <c r="R185" s="51">
        <f t="shared" si="23"/>
        <v>5.585502683664</v>
      </c>
      <c r="S185" s="50">
        <f t="shared" si="19"/>
        <v>11.349616177319703</v>
      </c>
      <c r="AF185" s="34"/>
    </row>
    <row r="186" spans="7:32" ht="18.5">
      <c r="G186" s="61">
        <v>2008</v>
      </c>
      <c r="H186" s="61">
        <v>7</v>
      </c>
      <c r="I186" s="48">
        <v>1</v>
      </c>
      <c r="J186" s="48">
        <f t="shared" si="26"/>
        <v>182</v>
      </c>
      <c r="K186" s="130">
        <v>35.4</v>
      </c>
      <c r="L186" s="46">
        <v>21.4</v>
      </c>
      <c r="M186" s="56">
        <f t="shared" si="20"/>
        <v>28.4</v>
      </c>
      <c r="N186" s="36">
        <v>32.5</v>
      </c>
      <c r="O186" s="57">
        <f t="shared" si="21"/>
        <v>35.752779095399902</v>
      </c>
      <c r="P186" s="58">
        <f t="shared" si="22"/>
        <v>40.04311258684789</v>
      </c>
      <c r="Q186" s="132">
        <v>21.403943999999999</v>
      </c>
      <c r="R186" s="11">
        <f t="shared" si="23"/>
        <v>5.7996768780719998</v>
      </c>
      <c r="S186" s="35">
        <f t="shared" si="19"/>
        <v>10.683753548807857</v>
      </c>
      <c r="AF186" s="34"/>
    </row>
    <row r="187" spans="7:32" ht="18.5">
      <c r="G187" s="61">
        <v>2008</v>
      </c>
      <c r="H187" s="61">
        <v>7</v>
      </c>
      <c r="I187" s="48">
        <f t="shared" ref="I187:J202" si="27">I186+1</f>
        <v>2</v>
      </c>
      <c r="J187" s="48">
        <f t="shared" si="26"/>
        <v>183</v>
      </c>
      <c r="K187" s="130">
        <v>35.6</v>
      </c>
      <c r="L187" s="96">
        <v>21.5</v>
      </c>
      <c r="M187" s="56">
        <f t="shared" si="20"/>
        <v>28.55</v>
      </c>
      <c r="N187" s="36">
        <v>34.5</v>
      </c>
      <c r="O187" s="57">
        <f t="shared" si="21"/>
        <v>33.45142779130056</v>
      </c>
      <c r="P187" s="58">
        <f t="shared" si="22"/>
        <v>37.733210548587039</v>
      </c>
      <c r="Q187" s="132">
        <v>20.0976</v>
      </c>
      <c r="R187" s="11">
        <f t="shared" si="23"/>
        <v>5.4633868523999993</v>
      </c>
      <c r="S187" s="35">
        <f t="shared" si="19"/>
        <v>9.8851665685101047</v>
      </c>
      <c r="AF187" s="34"/>
    </row>
    <row r="188" spans="7:32" ht="18.5">
      <c r="G188" s="61">
        <v>2008</v>
      </c>
      <c r="H188" s="61">
        <v>7</v>
      </c>
      <c r="I188" s="48">
        <f t="shared" si="27"/>
        <v>3</v>
      </c>
      <c r="J188" s="48">
        <f t="shared" si="26"/>
        <v>184</v>
      </c>
      <c r="K188" s="130">
        <v>36.4</v>
      </c>
      <c r="L188" s="96">
        <v>22.4</v>
      </c>
      <c r="M188" s="56">
        <f t="shared" si="20"/>
        <v>29.4</v>
      </c>
      <c r="N188" s="36">
        <v>36.5</v>
      </c>
      <c r="O188" s="57">
        <f t="shared" si="21"/>
        <v>35.417072249433701</v>
      </c>
      <c r="P188" s="58">
        <f t="shared" si="22"/>
        <v>39.66712091936575</v>
      </c>
      <c r="Q188" s="132">
        <v>21.202967999999998</v>
      </c>
      <c r="R188" s="11">
        <f t="shared" si="23"/>
        <v>5.8695752255039988</v>
      </c>
      <c r="S188" s="35">
        <f t="shared" si="19"/>
        <v>10.224569628357401</v>
      </c>
      <c r="AF188" s="34"/>
    </row>
    <row r="189" spans="7:32" ht="18.5">
      <c r="G189" s="61">
        <v>2008</v>
      </c>
      <c r="H189" s="61">
        <v>7</v>
      </c>
      <c r="I189" s="48">
        <f t="shared" si="27"/>
        <v>4</v>
      </c>
      <c r="J189" s="48">
        <f t="shared" si="27"/>
        <v>185</v>
      </c>
      <c r="K189" s="130">
        <v>35</v>
      </c>
      <c r="L189" s="96">
        <v>21.2</v>
      </c>
      <c r="M189" s="56">
        <f t="shared" si="20"/>
        <v>28.1</v>
      </c>
      <c r="N189" s="36">
        <v>31.5</v>
      </c>
      <c r="O189" s="57">
        <f t="shared" si="21"/>
        <v>34.658402242732166</v>
      </c>
      <c r="P189" s="58">
        <f t="shared" si="22"/>
        <v>38.262876075976315</v>
      </c>
      <c r="Q189" s="132">
        <v>20.60004</v>
      </c>
      <c r="R189" s="11">
        <f t="shared" si="23"/>
        <v>5.5456028681400014</v>
      </c>
      <c r="S189" s="35">
        <f t="shared" si="19"/>
        <v>10.311229850698682</v>
      </c>
      <c r="AF189" s="34"/>
    </row>
    <row r="190" spans="7:32" ht="18.5">
      <c r="G190" s="61">
        <v>2008</v>
      </c>
      <c r="H190" s="61">
        <v>7</v>
      </c>
      <c r="I190" s="48">
        <f t="shared" si="27"/>
        <v>5</v>
      </c>
      <c r="J190" s="48">
        <f t="shared" si="27"/>
        <v>186</v>
      </c>
      <c r="K190" s="130">
        <v>38</v>
      </c>
      <c r="L190" s="96">
        <v>21</v>
      </c>
      <c r="M190" s="56">
        <f t="shared" si="20"/>
        <v>29.5</v>
      </c>
      <c r="N190" s="36">
        <v>32.5</v>
      </c>
      <c r="O190" s="57">
        <f t="shared" si="21"/>
        <v>32.445118351766673</v>
      </c>
      <c r="P190" s="58">
        <f t="shared" si="22"/>
        <v>44.12536095840268</v>
      </c>
      <c r="Q190" s="132">
        <v>21.403943999999999</v>
      </c>
      <c r="R190" s="11">
        <f t="shared" si="23"/>
        <v>5.937764422787998</v>
      </c>
      <c r="S190" s="35">
        <f t="shared" si="19"/>
        <v>11.871895392263836</v>
      </c>
      <c r="AF190" s="34"/>
    </row>
    <row r="191" spans="7:32" ht="18.5">
      <c r="G191" s="61">
        <v>2008</v>
      </c>
      <c r="H191" s="61">
        <v>7</v>
      </c>
      <c r="I191" s="48">
        <f t="shared" si="27"/>
        <v>6</v>
      </c>
      <c r="J191" s="48">
        <f t="shared" si="27"/>
        <v>187</v>
      </c>
      <c r="K191" s="130">
        <v>34</v>
      </c>
      <c r="L191" s="96">
        <v>20.2</v>
      </c>
      <c r="M191" s="56">
        <f t="shared" si="20"/>
        <v>27.1</v>
      </c>
      <c r="N191" s="36">
        <v>33</v>
      </c>
      <c r="O191" s="57">
        <f t="shared" si="21"/>
        <v>34.785201275327523</v>
      </c>
      <c r="P191" s="58">
        <f t="shared" si="22"/>
        <v>38.40286220796159</v>
      </c>
      <c r="Q191" s="132">
        <v>20.675405999999999</v>
      </c>
      <c r="R191" s="11">
        <f t="shared" si="23"/>
        <v>5.4446304029309998</v>
      </c>
      <c r="S191" s="35">
        <f t="shared" si="19"/>
        <v>10.042655778958407</v>
      </c>
      <c r="AF191" s="34"/>
    </row>
    <row r="192" spans="7:32" ht="18.5">
      <c r="G192" s="61">
        <v>2008</v>
      </c>
      <c r="H192" s="61">
        <v>7</v>
      </c>
      <c r="I192" s="48">
        <f t="shared" si="27"/>
        <v>7</v>
      </c>
      <c r="J192" s="48">
        <f t="shared" si="27"/>
        <v>188</v>
      </c>
      <c r="K192" s="130">
        <v>35.6</v>
      </c>
      <c r="L192" s="96">
        <v>20.6</v>
      </c>
      <c r="M192" s="56">
        <f t="shared" si="20"/>
        <v>28.1</v>
      </c>
      <c r="N192" s="36">
        <v>29.5</v>
      </c>
      <c r="O192" s="57">
        <f t="shared" si="21"/>
        <v>30.689123054554582</v>
      </c>
      <c r="P192" s="58">
        <f t="shared" si="22"/>
        <v>36.826947665465497</v>
      </c>
      <c r="Q192" s="132">
        <v>19.017353999999997</v>
      </c>
      <c r="R192" s="11">
        <f t="shared" si="23"/>
        <v>5.1195382575390003</v>
      </c>
      <c r="S192" s="35">
        <f t="shared" si="19"/>
        <v>10.169042282335178</v>
      </c>
      <c r="AF192" s="34"/>
    </row>
    <row r="193" spans="7:32" ht="18.5">
      <c r="G193" s="61">
        <v>2008</v>
      </c>
      <c r="H193" s="61">
        <v>7</v>
      </c>
      <c r="I193" s="48">
        <f t="shared" si="27"/>
        <v>8</v>
      </c>
      <c r="J193" s="48">
        <f t="shared" si="27"/>
        <v>189</v>
      </c>
      <c r="K193" s="130">
        <v>35</v>
      </c>
      <c r="L193" s="96">
        <v>21</v>
      </c>
      <c r="M193" s="56">
        <f t="shared" si="20"/>
        <v>28</v>
      </c>
      <c r="N193" s="36">
        <v>33.5</v>
      </c>
      <c r="O193" s="57">
        <f t="shared" si="21"/>
        <v>34.367988355789336</v>
      </c>
      <c r="P193" s="58">
        <f t="shared" si="22"/>
        <v>38.492146958484064</v>
      </c>
      <c r="Q193" s="132">
        <v>20.574917999999997</v>
      </c>
      <c r="R193" s="11">
        <f t="shared" si="23"/>
        <v>5.5267727484059979</v>
      </c>
      <c r="S193" s="35">
        <f t="shared" si="19"/>
        <v>10.122886238993024</v>
      </c>
      <c r="AF193" s="34"/>
    </row>
    <row r="194" spans="7:32" ht="18.5">
      <c r="G194" s="61">
        <v>2008</v>
      </c>
      <c r="H194" s="61">
        <v>7</v>
      </c>
      <c r="I194" s="48">
        <f t="shared" si="27"/>
        <v>9</v>
      </c>
      <c r="J194" s="48">
        <f t="shared" si="27"/>
        <v>190</v>
      </c>
      <c r="K194" s="130">
        <v>36.4</v>
      </c>
      <c r="L194" s="96">
        <v>20.399999999999999</v>
      </c>
      <c r="M194" s="56">
        <f t="shared" si="20"/>
        <v>28.4</v>
      </c>
      <c r="N194" s="36">
        <v>37.5</v>
      </c>
      <c r="O194" s="57">
        <f t="shared" si="21"/>
        <v>32.894118749999997</v>
      </c>
      <c r="P194" s="58">
        <f t="shared" si="22"/>
        <v>42.104471999999994</v>
      </c>
      <c r="Q194" s="132">
        <v>21.052236000000001</v>
      </c>
      <c r="R194" s="11">
        <f t="shared" si="23"/>
        <v>5.704377023268</v>
      </c>
      <c r="S194" s="35">
        <f t="shared" si="19"/>
        <v>10.566086519999997</v>
      </c>
      <c r="AF194" s="34"/>
    </row>
    <row r="195" spans="7:32" ht="18.5">
      <c r="G195" s="61">
        <v>2008</v>
      </c>
      <c r="H195" s="61">
        <v>7</v>
      </c>
      <c r="I195" s="48">
        <f t="shared" si="27"/>
        <v>10</v>
      </c>
      <c r="J195" s="48">
        <f t="shared" si="27"/>
        <v>191</v>
      </c>
      <c r="K195" s="130">
        <v>36.5</v>
      </c>
      <c r="L195" s="96">
        <v>23.6</v>
      </c>
      <c r="M195" s="56">
        <f t="shared" si="20"/>
        <v>30.05</v>
      </c>
      <c r="N195" s="36">
        <v>42.5</v>
      </c>
      <c r="O195" s="57">
        <f t="shared" si="21"/>
        <v>37.180368637439173</v>
      </c>
      <c r="P195" s="58">
        <f t="shared" si="22"/>
        <v>38.370140433837221</v>
      </c>
      <c r="Q195" s="132">
        <v>21.366260999999998</v>
      </c>
      <c r="R195" s="11">
        <f t="shared" si="23"/>
        <v>5.9962328286052502</v>
      </c>
      <c r="S195" s="35">
        <f t="shared" si="19"/>
        <v>9.2628029051480354</v>
      </c>
      <c r="AF195" s="34"/>
    </row>
    <row r="196" spans="7:32" ht="18.5">
      <c r="G196" s="61">
        <v>2008</v>
      </c>
      <c r="H196" s="61">
        <v>7</v>
      </c>
      <c r="I196" s="48">
        <f t="shared" si="27"/>
        <v>11</v>
      </c>
      <c r="J196" s="48">
        <f t="shared" si="27"/>
        <v>192</v>
      </c>
      <c r="K196" s="130">
        <v>39</v>
      </c>
      <c r="L196" s="96">
        <v>23.2</v>
      </c>
      <c r="M196" s="56">
        <f t="shared" si="20"/>
        <v>31.1</v>
      </c>
      <c r="N196" s="36">
        <v>50</v>
      </c>
      <c r="O196" s="57">
        <f t="shared" si="21"/>
        <v>32.143760735900614</v>
      </c>
      <c r="P196" s="58">
        <f t="shared" si="22"/>
        <v>40.629713570178374</v>
      </c>
      <c r="Q196" s="132">
        <v>20.443027499999999</v>
      </c>
      <c r="R196" s="11">
        <f t="shared" si="23"/>
        <v>5.8630296224587495</v>
      </c>
      <c r="S196" s="35">
        <f t="shared" si="19"/>
        <v>8.9340728531472813</v>
      </c>
      <c r="AF196" s="34"/>
    </row>
    <row r="197" spans="7:32" ht="18.5">
      <c r="G197" s="61">
        <v>2008</v>
      </c>
      <c r="H197" s="61">
        <v>7</v>
      </c>
      <c r="I197" s="48">
        <f t="shared" si="27"/>
        <v>12</v>
      </c>
      <c r="J197" s="48">
        <f t="shared" si="27"/>
        <v>193</v>
      </c>
      <c r="K197" s="130">
        <v>39.799999999999997</v>
      </c>
      <c r="L197" s="96">
        <v>22.5</v>
      </c>
      <c r="M197" s="56">
        <f t="shared" si="20"/>
        <v>31.15</v>
      </c>
      <c r="N197" s="36">
        <v>39</v>
      </c>
      <c r="O197" s="57">
        <f t="shared" si="21"/>
        <v>30.369470887965679</v>
      </c>
      <c r="P197" s="58">
        <f t="shared" si="22"/>
        <v>42.031347708944494</v>
      </c>
      <c r="Q197" s="132">
        <v>20.210649</v>
      </c>
      <c r="R197" s="11">
        <f t="shared" si="23"/>
        <v>5.8023105900457494</v>
      </c>
      <c r="S197" s="35">
        <f t="shared" ref="S197:S260" si="28">0.31*(IF(N197&gt;50,1,(1+(50-N197)/70)))*(P197+2.09)*((M197/(M197+15)))</f>
        <v>10.682767784016473</v>
      </c>
      <c r="AF197" s="34"/>
    </row>
    <row r="198" spans="7:32" ht="18.5">
      <c r="G198" s="61">
        <v>2008</v>
      </c>
      <c r="H198" s="61">
        <v>7</v>
      </c>
      <c r="I198" s="48">
        <f t="shared" si="27"/>
        <v>13</v>
      </c>
      <c r="J198" s="48">
        <f t="shared" si="27"/>
        <v>194</v>
      </c>
      <c r="K198" s="130">
        <v>37.6</v>
      </c>
      <c r="L198" s="96">
        <v>22.1</v>
      </c>
      <c r="M198" s="56">
        <f t="shared" ref="M198:M261" si="29">(K198+L198)/2</f>
        <v>29.85</v>
      </c>
      <c r="N198" s="36">
        <v>38</v>
      </c>
      <c r="O198" s="57">
        <f t="shared" ref="O198:O261" si="30">((Q198)/(0.16*(K198-(L198))^0.5))</f>
        <v>33.001705314221816</v>
      </c>
      <c r="P198" s="58">
        <f t="shared" ref="P198:P261" si="31">0.16*((K198-L198)^1/2)*O198</f>
        <v>40.922114589635051</v>
      </c>
      <c r="Q198" s="132">
        <v>20.788454999999999</v>
      </c>
      <c r="R198" s="11">
        <f t="shared" ref="R198:R261" si="32">0.0023*0.408*O198*(K198-L198)^0.5*(M198+17.8)</f>
        <v>5.809692350598751</v>
      </c>
      <c r="S198" s="35">
        <f t="shared" si="28"/>
        <v>10.395615032051413</v>
      </c>
      <c r="AF198" s="34"/>
    </row>
    <row r="199" spans="7:32" ht="18.5">
      <c r="G199" s="61">
        <v>2008</v>
      </c>
      <c r="H199" s="61">
        <v>7</v>
      </c>
      <c r="I199" s="48">
        <f t="shared" si="27"/>
        <v>14</v>
      </c>
      <c r="J199" s="48">
        <f t="shared" si="27"/>
        <v>195</v>
      </c>
      <c r="K199" s="130">
        <v>39.200000000000003</v>
      </c>
      <c r="L199" s="96">
        <v>20.5</v>
      </c>
      <c r="M199" s="56">
        <f t="shared" si="29"/>
        <v>29.85</v>
      </c>
      <c r="N199" s="36">
        <v>40.5</v>
      </c>
      <c r="O199" s="57">
        <f t="shared" si="30"/>
        <v>28.248345889083215</v>
      </c>
      <c r="P199" s="58">
        <f t="shared" si="31"/>
        <v>42.259525450068494</v>
      </c>
      <c r="Q199" s="132">
        <v>19.544916000000001</v>
      </c>
      <c r="R199" s="11">
        <f t="shared" si="32"/>
        <v>5.4621639260009998</v>
      </c>
      <c r="S199" s="35">
        <f t="shared" si="28"/>
        <v>10.392060052014843</v>
      </c>
      <c r="AF199" s="34"/>
    </row>
    <row r="200" spans="7:32" ht="18.5">
      <c r="G200" s="61">
        <v>2008</v>
      </c>
      <c r="H200" s="61">
        <v>7</v>
      </c>
      <c r="I200" s="48">
        <f t="shared" si="27"/>
        <v>15</v>
      </c>
      <c r="J200" s="48">
        <f t="shared" si="27"/>
        <v>196</v>
      </c>
      <c r="K200" s="130">
        <v>36.200000000000003</v>
      </c>
      <c r="L200" s="96">
        <v>23</v>
      </c>
      <c r="M200" s="56">
        <f t="shared" si="29"/>
        <v>29.6</v>
      </c>
      <c r="N200" s="36">
        <v>40</v>
      </c>
      <c r="O200" s="57">
        <f t="shared" si="30"/>
        <v>32.865972036807996</v>
      </c>
      <c r="P200" s="58">
        <f t="shared" si="31"/>
        <v>34.706466470869252</v>
      </c>
      <c r="Q200" s="132">
        <v>19.105280999999998</v>
      </c>
      <c r="R200" s="11">
        <f t="shared" si="32"/>
        <v>5.311287223281</v>
      </c>
      <c r="S200" s="35">
        <f t="shared" si="28"/>
        <v>8.6520019560972763</v>
      </c>
      <c r="AF200" s="34"/>
    </row>
    <row r="201" spans="7:32" ht="18.5">
      <c r="G201" s="61">
        <v>2008</v>
      </c>
      <c r="H201" s="61">
        <v>7</v>
      </c>
      <c r="I201" s="48">
        <f t="shared" si="27"/>
        <v>16</v>
      </c>
      <c r="J201" s="48">
        <f t="shared" si="27"/>
        <v>197</v>
      </c>
      <c r="K201" s="130">
        <v>35</v>
      </c>
      <c r="L201" s="96">
        <v>21</v>
      </c>
      <c r="M201" s="56">
        <f t="shared" si="29"/>
        <v>28</v>
      </c>
      <c r="N201" s="36">
        <v>36</v>
      </c>
      <c r="O201" s="57">
        <f t="shared" si="30"/>
        <v>32.731417481704135</v>
      </c>
      <c r="P201" s="58">
        <f t="shared" si="31"/>
        <v>36.659187579508632</v>
      </c>
      <c r="Q201" s="132">
        <v>19.59516</v>
      </c>
      <c r="R201" s="11">
        <f t="shared" si="32"/>
        <v>5.2635930937199982</v>
      </c>
      <c r="S201" s="35">
        <f t="shared" si="28"/>
        <v>9.386314833213067</v>
      </c>
      <c r="AF201" s="34"/>
    </row>
    <row r="202" spans="7:32" ht="18.5">
      <c r="G202" s="61">
        <v>2008</v>
      </c>
      <c r="H202" s="61">
        <v>7</v>
      </c>
      <c r="I202" s="48">
        <f t="shared" si="27"/>
        <v>17</v>
      </c>
      <c r="J202" s="48">
        <f t="shared" si="27"/>
        <v>198</v>
      </c>
      <c r="K202" s="130">
        <v>39</v>
      </c>
      <c r="L202" s="96">
        <v>21.5</v>
      </c>
      <c r="M202" s="56">
        <f t="shared" si="29"/>
        <v>30.25</v>
      </c>
      <c r="N202" s="36">
        <v>33.5</v>
      </c>
      <c r="O202" s="57">
        <f t="shared" si="30"/>
        <v>28.56273963391833</v>
      </c>
      <c r="P202" s="58">
        <f t="shared" si="31"/>
        <v>39.987835487485668</v>
      </c>
      <c r="Q202" s="132">
        <v>19.117842</v>
      </c>
      <c r="R202" s="11">
        <f t="shared" si="32"/>
        <v>5.3876611870065005</v>
      </c>
      <c r="S202" s="35">
        <f t="shared" si="28"/>
        <v>10.7755624459533</v>
      </c>
      <c r="AF202" s="34"/>
    </row>
    <row r="203" spans="7:32" ht="18.5">
      <c r="G203" s="61">
        <v>2008</v>
      </c>
      <c r="H203" s="61">
        <v>7</v>
      </c>
      <c r="I203" s="48">
        <f t="shared" ref="I203:J218" si="33">I202+1</f>
        <v>18</v>
      </c>
      <c r="J203" s="48">
        <f t="shared" si="33"/>
        <v>199</v>
      </c>
      <c r="K203" s="130">
        <v>37</v>
      </c>
      <c r="L203" s="96">
        <v>21</v>
      </c>
      <c r="M203" s="56">
        <f t="shared" si="29"/>
        <v>29</v>
      </c>
      <c r="N203" s="36">
        <v>33.5</v>
      </c>
      <c r="O203" s="57">
        <f t="shared" si="30"/>
        <v>30.578184374999996</v>
      </c>
      <c r="P203" s="58">
        <f t="shared" si="31"/>
        <v>39.140075999999993</v>
      </c>
      <c r="Q203" s="132">
        <v>19.570037999999997</v>
      </c>
      <c r="R203" s="11">
        <f t="shared" si="32"/>
        <v>5.3716231703159982</v>
      </c>
      <c r="S203" s="35">
        <f t="shared" si="28"/>
        <v>10.409724074759739</v>
      </c>
      <c r="AF203" s="34"/>
    </row>
    <row r="204" spans="7:32" ht="18.5">
      <c r="G204" s="61">
        <v>2008</v>
      </c>
      <c r="H204" s="61">
        <v>7</v>
      </c>
      <c r="I204" s="48">
        <f t="shared" si="33"/>
        <v>19</v>
      </c>
      <c r="J204" s="48">
        <f t="shared" si="33"/>
        <v>200</v>
      </c>
      <c r="K204" s="130">
        <v>36.4</v>
      </c>
      <c r="L204" s="96">
        <v>20.5</v>
      </c>
      <c r="M204" s="56">
        <f t="shared" si="29"/>
        <v>28.45</v>
      </c>
      <c r="N204" s="36">
        <v>35</v>
      </c>
      <c r="O204" s="57">
        <f t="shared" si="30"/>
        <v>31.156551990097057</v>
      </c>
      <c r="P204" s="58">
        <f t="shared" si="31"/>
        <v>39.631134131403456</v>
      </c>
      <c r="Q204" s="132">
        <v>19.877782499999999</v>
      </c>
      <c r="R204" s="11">
        <f t="shared" si="32"/>
        <v>5.3919727392656238</v>
      </c>
      <c r="S204" s="35">
        <f t="shared" si="28"/>
        <v>10.283268489269302</v>
      </c>
      <c r="AF204" s="34"/>
    </row>
    <row r="205" spans="7:32" ht="18.5">
      <c r="G205" s="61">
        <v>2008</v>
      </c>
      <c r="H205" s="61">
        <v>7</v>
      </c>
      <c r="I205" s="48">
        <f t="shared" si="33"/>
        <v>20</v>
      </c>
      <c r="J205" s="48">
        <f t="shared" si="33"/>
        <v>201</v>
      </c>
      <c r="K205" s="130">
        <v>37</v>
      </c>
      <c r="L205" s="96">
        <v>23.6</v>
      </c>
      <c r="M205" s="56">
        <f t="shared" si="29"/>
        <v>30.3</v>
      </c>
      <c r="N205" s="36">
        <v>34.5</v>
      </c>
      <c r="O205" s="57">
        <f t="shared" si="30"/>
        <v>30.182055128579631</v>
      </c>
      <c r="P205" s="58">
        <f t="shared" si="31"/>
        <v>32.355163097837362</v>
      </c>
      <c r="Q205" s="132">
        <v>17.677513999999999</v>
      </c>
      <c r="R205" s="11">
        <f t="shared" si="32"/>
        <v>4.9869416032410001</v>
      </c>
      <c r="S205" s="35">
        <f t="shared" si="28"/>
        <v>8.7237345164357745</v>
      </c>
      <c r="AF205" s="34"/>
    </row>
    <row r="206" spans="7:32" ht="18.5">
      <c r="G206" s="61">
        <v>2008</v>
      </c>
      <c r="H206" s="61">
        <v>7</v>
      </c>
      <c r="I206" s="48">
        <f t="shared" si="33"/>
        <v>21</v>
      </c>
      <c r="J206" s="48">
        <f t="shared" si="33"/>
        <v>202</v>
      </c>
      <c r="K206" s="130">
        <v>39.200000000000003</v>
      </c>
      <c r="L206" s="96">
        <v>22.6</v>
      </c>
      <c r="M206" s="56">
        <f t="shared" si="29"/>
        <v>30.900000000000002</v>
      </c>
      <c r="N206" s="36">
        <v>36</v>
      </c>
      <c r="O206" s="57">
        <f t="shared" si="30"/>
        <v>29.988366379190239</v>
      </c>
      <c r="P206" s="58">
        <f t="shared" si="31"/>
        <v>39.824550551564641</v>
      </c>
      <c r="Q206" s="132">
        <v>19.549102999999999</v>
      </c>
      <c r="R206" s="11">
        <f t="shared" si="32"/>
        <v>5.5837223189265002</v>
      </c>
      <c r="S206" s="35">
        <f t="shared" si="28"/>
        <v>10.4967184244036</v>
      </c>
      <c r="AF206" s="34"/>
    </row>
    <row r="207" spans="7:32" ht="18.5">
      <c r="G207" s="61">
        <v>2008</v>
      </c>
      <c r="H207" s="61">
        <v>7</v>
      </c>
      <c r="I207" s="48">
        <f t="shared" si="33"/>
        <v>22</v>
      </c>
      <c r="J207" s="48">
        <f t="shared" si="33"/>
        <v>203</v>
      </c>
      <c r="K207" s="130">
        <v>37.200000000000003</v>
      </c>
      <c r="L207" s="96">
        <v>22.4</v>
      </c>
      <c r="M207" s="56">
        <f t="shared" si="29"/>
        <v>29.8</v>
      </c>
      <c r="N207" s="36">
        <v>33</v>
      </c>
      <c r="O207" s="57">
        <f t="shared" si="30"/>
        <v>32.324257109009075</v>
      </c>
      <c r="P207" s="58">
        <f t="shared" si="31"/>
        <v>38.27192041706676</v>
      </c>
      <c r="Q207" s="132">
        <v>19.896623999999999</v>
      </c>
      <c r="R207" s="11">
        <f t="shared" si="32"/>
        <v>5.5546201085759987</v>
      </c>
      <c r="S207" s="35">
        <f t="shared" si="28"/>
        <v>10.344106380969087</v>
      </c>
      <c r="AF207" s="34"/>
    </row>
    <row r="208" spans="7:32" ht="18.5">
      <c r="G208" s="61">
        <v>2008</v>
      </c>
      <c r="H208" s="61">
        <v>7</v>
      </c>
      <c r="I208" s="48">
        <f t="shared" si="33"/>
        <v>23</v>
      </c>
      <c r="J208" s="48">
        <f t="shared" si="33"/>
        <v>204</v>
      </c>
      <c r="K208" s="130">
        <v>38</v>
      </c>
      <c r="L208" s="96">
        <v>22.6</v>
      </c>
      <c r="M208" s="56">
        <f t="shared" si="29"/>
        <v>30.3</v>
      </c>
      <c r="N208" s="36">
        <v>36</v>
      </c>
      <c r="O208" s="57">
        <f t="shared" si="30"/>
        <v>29.627767713783463</v>
      </c>
      <c r="P208" s="58">
        <f t="shared" si="31"/>
        <v>36.501409823381223</v>
      </c>
      <c r="Q208" s="132">
        <v>18.602840999999998</v>
      </c>
      <c r="R208" s="11">
        <f t="shared" si="32"/>
        <v>5.2479823645664991</v>
      </c>
      <c r="S208" s="35">
        <f t="shared" si="28"/>
        <v>9.6023605952588049</v>
      </c>
      <c r="AF208" s="34"/>
    </row>
    <row r="209" spans="7:32" ht="18.5">
      <c r="G209" s="61">
        <v>2008</v>
      </c>
      <c r="H209" s="61">
        <v>7</v>
      </c>
      <c r="I209" s="48">
        <f t="shared" si="33"/>
        <v>24</v>
      </c>
      <c r="J209" s="48">
        <f t="shared" si="33"/>
        <v>205</v>
      </c>
      <c r="K209" s="130">
        <v>40</v>
      </c>
      <c r="L209" s="96">
        <v>21.8</v>
      </c>
      <c r="M209" s="56">
        <f t="shared" si="29"/>
        <v>30.9</v>
      </c>
      <c r="N209" s="36">
        <v>41</v>
      </c>
      <c r="O209" s="57">
        <f t="shared" si="30"/>
        <v>28.707352185614898</v>
      </c>
      <c r="P209" s="58">
        <f t="shared" si="31"/>
        <v>41.797904782255287</v>
      </c>
      <c r="Q209" s="132">
        <v>19.59516</v>
      </c>
      <c r="R209" s="11">
        <f t="shared" si="32"/>
        <v>5.5968773725799998</v>
      </c>
      <c r="S209" s="35">
        <f t="shared" si="28"/>
        <v>10.336687504770822</v>
      </c>
      <c r="AF209" s="34"/>
    </row>
    <row r="210" spans="7:32" ht="18.5">
      <c r="G210" s="61">
        <v>2008</v>
      </c>
      <c r="H210" s="61">
        <v>7</v>
      </c>
      <c r="I210" s="48">
        <f t="shared" si="33"/>
        <v>25</v>
      </c>
      <c r="J210" s="48">
        <f t="shared" si="33"/>
        <v>206</v>
      </c>
      <c r="K210" s="130">
        <v>39.799999999999997</v>
      </c>
      <c r="L210" s="96">
        <v>22.2</v>
      </c>
      <c r="M210" s="56">
        <f t="shared" si="29"/>
        <v>31</v>
      </c>
      <c r="N210" s="36">
        <v>34</v>
      </c>
      <c r="O210" s="57">
        <f t="shared" si="30"/>
        <v>27.732952173074342</v>
      </c>
      <c r="P210" s="58">
        <f t="shared" si="31"/>
        <v>39.047996659688671</v>
      </c>
      <c r="Q210" s="132">
        <v>18.615402</v>
      </c>
      <c r="R210" s="11">
        <f t="shared" si="32"/>
        <v>5.3279514372239989</v>
      </c>
      <c r="S210" s="35">
        <f t="shared" si="28"/>
        <v>10.558667304151024</v>
      </c>
      <c r="AF210" s="34"/>
    </row>
    <row r="211" spans="7:32" ht="18.5">
      <c r="G211" s="61">
        <v>2008</v>
      </c>
      <c r="H211" s="61">
        <v>7</v>
      </c>
      <c r="I211" s="48">
        <f t="shared" si="33"/>
        <v>26</v>
      </c>
      <c r="J211" s="48">
        <f t="shared" si="33"/>
        <v>207</v>
      </c>
      <c r="K211" s="130">
        <v>38.200000000000003</v>
      </c>
      <c r="L211" s="96">
        <v>22</v>
      </c>
      <c r="M211" s="56">
        <f t="shared" si="29"/>
        <v>30.1</v>
      </c>
      <c r="N211" s="36">
        <v>34</v>
      </c>
      <c r="O211" s="57">
        <f t="shared" si="30"/>
        <v>29.208789356526971</v>
      </c>
      <c r="P211" s="58">
        <f t="shared" si="31"/>
        <v>37.854591006058961</v>
      </c>
      <c r="Q211" s="132">
        <v>18.810097499999998</v>
      </c>
      <c r="R211" s="11">
        <f t="shared" si="32"/>
        <v>5.2843865260162497</v>
      </c>
      <c r="S211" s="35">
        <f t="shared" si="28"/>
        <v>10.153365906325027</v>
      </c>
      <c r="AF211" s="34"/>
    </row>
    <row r="212" spans="7:32" ht="18.5">
      <c r="G212" s="61">
        <v>2008</v>
      </c>
      <c r="H212" s="61">
        <v>7</v>
      </c>
      <c r="I212" s="48">
        <f t="shared" si="33"/>
        <v>27</v>
      </c>
      <c r="J212" s="48">
        <f t="shared" si="33"/>
        <v>208</v>
      </c>
      <c r="K212" s="130">
        <v>33.799999999999997</v>
      </c>
      <c r="L212" s="96">
        <v>20.6</v>
      </c>
      <c r="M212" s="56">
        <f t="shared" si="29"/>
        <v>27.2</v>
      </c>
      <c r="N212" s="36">
        <v>38.5</v>
      </c>
      <c r="O212" s="57">
        <f t="shared" si="30"/>
        <v>33.406175390470196</v>
      </c>
      <c r="P212" s="58">
        <f t="shared" si="31"/>
        <v>35.276921212336511</v>
      </c>
      <c r="Q212" s="132">
        <v>19.419305999999999</v>
      </c>
      <c r="R212" s="11">
        <f t="shared" si="32"/>
        <v>5.1252403360499992</v>
      </c>
      <c r="S212" s="35">
        <f t="shared" si="28"/>
        <v>8.6929069710519116</v>
      </c>
      <c r="AF212" s="34"/>
    </row>
    <row r="213" spans="7:32" ht="18.5">
      <c r="G213" s="61">
        <v>2008</v>
      </c>
      <c r="H213" s="61">
        <v>7</v>
      </c>
      <c r="I213" s="48">
        <f t="shared" si="33"/>
        <v>28</v>
      </c>
      <c r="J213" s="48">
        <f t="shared" si="33"/>
        <v>209</v>
      </c>
      <c r="K213" s="130">
        <v>33.200000000000003</v>
      </c>
      <c r="L213" s="96">
        <v>18</v>
      </c>
      <c r="M213" s="56">
        <f t="shared" si="29"/>
        <v>25.6</v>
      </c>
      <c r="N213" s="36">
        <v>32</v>
      </c>
      <c r="O213" s="57">
        <f t="shared" si="30"/>
        <v>30.506688800032116</v>
      </c>
      <c r="P213" s="58">
        <f t="shared" si="31"/>
        <v>37.096133580839059</v>
      </c>
      <c r="Q213" s="132">
        <v>19.029914999999999</v>
      </c>
      <c r="R213" s="11">
        <f t="shared" si="32"/>
        <v>4.8438935940150003</v>
      </c>
      <c r="S213" s="35">
        <f t="shared" si="28"/>
        <v>9.6292546574888842</v>
      </c>
      <c r="AF213" s="34"/>
    </row>
    <row r="214" spans="7:32" ht="18.5">
      <c r="G214" s="61">
        <v>2008</v>
      </c>
      <c r="H214" s="61">
        <v>7</v>
      </c>
      <c r="I214" s="48">
        <f t="shared" si="33"/>
        <v>29</v>
      </c>
      <c r="J214" s="48">
        <f t="shared" si="33"/>
        <v>210</v>
      </c>
      <c r="K214" s="130">
        <v>35</v>
      </c>
      <c r="L214" s="96">
        <v>21.6</v>
      </c>
      <c r="M214" s="56">
        <f t="shared" si="29"/>
        <v>28.3</v>
      </c>
      <c r="N214" s="36">
        <v>28.5</v>
      </c>
      <c r="O214" s="57">
        <f t="shared" si="30"/>
        <v>33.027260704414473</v>
      </c>
      <c r="P214" s="58">
        <f t="shared" si="31"/>
        <v>35.40522347513231</v>
      </c>
      <c r="Q214" s="132">
        <v>19.34394</v>
      </c>
      <c r="R214" s="11">
        <f t="shared" si="32"/>
        <v>5.2301467934100003</v>
      </c>
      <c r="S214" s="35">
        <f t="shared" si="28"/>
        <v>9.9302283050416431</v>
      </c>
      <c r="AF214" s="34"/>
    </row>
    <row r="215" spans="7:32" ht="18.5">
      <c r="G215" s="61">
        <v>2008</v>
      </c>
      <c r="H215" s="61">
        <v>7</v>
      </c>
      <c r="I215" s="48">
        <f t="shared" si="33"/>
        <v>30</v>
      </c>
      <c r="J215" s="48">
        <f t="shared" si="33"/>
        <v>211</v>
      </c>
      <c r="K215" s="130">
        <v>35</v>
      </c>
      <c r="L215" s="96">
        <v>22</v>
      </c>
      <c r="M215" s="56">
        <f t="shared" si="29"/>
        <v>28.5</v>
      </c>
      <c r="N215" s="36">
        <v>34.5</v>
      </c>
      <c r="O215" s="57">
        <f t="shared" si="30"/>
        <v>31.114640363993477</v>
      </c>
      <c r="P215" s="58">
        <f t="shared" si="31"/>
        <v>32.359225978553219</v>
      </c>
      <c r="Q215" s="132">
        <v>17.949669</v>
      </c>
      <c r="R215" s="11">
        <f t="shared" si="32"/>
        <v>4.8742236421155001</v>
      </c>
      <c r="S215" s="35">
        <f t="shared" si="28"/>
        <v>8.5460384023002494</v>
      </c>
      <c r="AF215" s="34"/>
    </row>
    <row r="216" spans="7:32" ht="18.5">
      <c r="G216" s="61">
        <v>2008</v>
      </c>
      <c r="H216" s="62">
        <v>7</v>
      </c>
      <c r="I216" s="62">
        <f t="shared" si="33"/>
        <v>31</v>
      </c>
      <c r="J216" s="48">
        <f t="shared" si="33"/>
        <v>212</v>
      </c>
      <c r="K216" s="130">
        <v>39</v>
      </c>
      <c r="L216" s="96">
        <v>23</v>
      </c>
      <c r="M216" s="56">
        <f t="shared" si="29"/>
        <v>31</v>
      </c>
      <c r="N216" s="36">
        <v>27.5</v>
      </c>
      <c r="O216" s="57">
        <f t="shared" si="30"/>
        <v>29.0473125</v>
      </c>
      <c r="P216" s="58">
        <f t="shared" si="31"/>
        <v>37.18056</v>
      </c>
      <c r="Q216" s="132">
        <v>18.59028</v>
      </c>
      <c r="R216" s="51">
        <f t="shared" si="32"/>
        <v>5.3207612193599996</v>
      </c>
      <c r="S216" s="50">
        <f t="shared" si="28"/>
        <v>10.841174704347827</v>
      </c>
      <c r="AF216" s="34"/>
    </row>
    <row r="217" spans="7:32" ht="18.5">
      <c r="G217" s="61">
        <v>2008</v>
      </c>
      <c r="H217" s="61">
        <v>8</v>
      </c>
      <c r="I217" s="48">
        <v>1</v>
      </c>
      <c r="J217" s="48">
        <f t="shared" si="33"/>
        <v>213</v>
      </c>
      <c r="K217" s="130">
        <v>37.4</v>
      </c>
      <c r="L217" s="94">
        <v>22</v>
      </c>
      <c r="M217" s="56">
        <f t="shared" si="29"/>
        <v>29.7</v>
      </c>
      <c r="N217" s="36">
        <v>33</v>
      </c>
      <c r="O217" s="57">
        <f t="shared" si="30"/>
        <v>28.847563162238863</v>
      </c>
      <c r="P217" s="58">
        <f t="shared" si="31"/>
        <v>35.54019781587828</v>
      </c>
      <c r="Q217" s="132">
        <v>18.112962</v>
      </c>
      <c r="R217" s="11">
        <f t="shared" si="32"/>
        <v>5.0460448011749994</v>
      </c>
      <c r="S217" s="35">
        <f t="shared" si="28"/>
        <v>9.6331502468196994</v>
      </c>
      <c r="AF217" s="34"/>
    </row>
    <row r="218" spans="7:32" ht="18.5">
      <c r="G218" s="61">
        <v>2008</v>
      </c>
      <c r="H218" s="61">
        <v>8</v>
      </c>
      <c r="I218" s="48">
        <f t="shared" ref="I218:J233" si="34">I217+1</f>
        <v>2</v>
      </c>
      <c r="J218" s="48">
        <f t="shared" si="33"/>
        <v>214</v>
      </c>
      <c r="K218" s="130">
        <v>38.200000000000003</v>
      </c>
      <c r="L218" s="97">
        <v>22.6</v>
      </c>
      <c r="M218" s="56">
        <f t="shared" si="29"/>
        <v>30.400000000000002</v>
      </c>
      <c r="N218" s="36">
        <v>36.5</v>
      </c>
      <c r="O218" s="57">
        <f t="shared" si="30"/>
        <v>31.106867237895102</v>
      </c>
      <c r="P218" s="58">
        <f t="shared" si="31"/>
        <v>38.821370312893094</v>
      </c>
      <c r="Q218" s="132">
        <v>19.657964999999997</v>
      </c>
      <c r="R218" s="11">
        <f t="shared" si="32"/>
        <v>5.557169099744999</v>
      </c>
      <c r="S218" s="35">
        <f t="shared" si="28"/>
        <v>10.130056936657278</v>
      </c>
      <c r="AF218" s="34"/>
    </row>
    <row r="219" spans="7:32" ht="18.5">
      <c r="G219" s="61">
        <v>2008</v>
      </c>
      <c r="H219" s="61">
        <v>8</v>
      </c>
      <c r="I219" s="48">
        <f t="shared" si="34"/>
        <v>3</v>
      </c>
      <c r="J219" s="48">
        <f t="shared" si="34"/>
        <v>215</v>
      </c>
      <c r="K219" s="130">
        <v>38.200000000000003</v>
      </c>
      <c r="L219" s="97">
        <v>22.8</v>
      </c>
      <c r="M219" s="56">
        <f t="shared" si="29"/>
        <v>30.5</v>
      </c>
      <c r="N219" s="36">
        <v>40.5</v>
      </c>
      <c r="O219" s="57">
        <f t="shared" si="30"/>
        <v>28.867568407150262</v>
      </c>
      <c r="P219" s="58">
        <f t="shared" si="31"/>
        <v>35.564844277609126</v>
      </c>
      <c r="Q219" s="132">
        <v>18.125522999999998</v>
      </c>
      <c r="R219" s="11">
        <f t="shared" si="32"/>
        <v>5.1345890926784987</v>
      </c>
      <c r="S219" s="35">
        <f t="shared" si="28"/>
        <v>8.8866910314791667</v>
      </c>
      <c r="AF219" s="34"/>
    </row>
    <row r="220" spans="7:32" ht="18.5">
      <c r="G220" s="61">
        <v>2008</v>
      </c>
      <c r="H220" s="61">
        <v>8</v>
      </c>
      <c r="I220" s="48">
        <f t="shared" si="34"/>
        <v>4</v>
      </c>
      <c r="J220" s="48">
        <f t="shared" si="34"/>
        <v>216</v>
      </c>
      <c r="K220" s="130">
        <v>37</v>
      </c>
      <c r="L220" s="97">
        <v>23.8</v>
      </c>
      <c r="M220" s="56">
        <f t="shared" si="29"/>
        <v>30.4</v>
      </c>
      <c r="N220" s="36">
        <v>63.5</v>
      </c>
      <c r="O220" s="57">
        <f t="shared" si="30"/>
        <v>32.909188305100969</v>
      </c>
      <c r="P220" s="58">
        <f t="shared" si="31"/>
        <v>34.752102850186624</v>
      </c>
      <c r="Q220" s="132">
        <v>19.130402999999998</v>
      </c>
      <c r="R220" s="11">
        <f t="shared" si="32"/>
        <v>5.4080310152789988</v>
      </c>
      <c r="S220" s="35">
        <f t="shared" si="28"/>
        <v>7.6475765916334524</v>
      </c>
      <c r="AF220" s="34"/>
    </row>
    <row r="221" spans="7:32" ht="18.5">
      <c r="G221" s="61">
        <v>2008</v>
      </c>
      <c r="H221" s="61">
        <v>8</v>
      </c>
      <c r="I221" s="48">
        <f t="shared" si="34"/>
        <v>5</v>
      </c>
      <c r="J221" s="48">
        <f t="shared" si="34"/>
        <v>217</v>
      </c>
      <c r="K221" s="130">
        <v>37.200000000000003</v>
      </c>
      <c r="L221" s="97">
        <v>22.4</v>
      </c>
      <c r="M221" s="56">
        <f t="shared" si="29"/>
        <v>29.8</v>
      </c>
      <c r="N221" s="36">
        <v>43</v>
      </c>
      <c r="O221" s="57">
        <f t="shared" si="30"/>
        <v>28.763283077745132</v>
      </c>
      <c r="P221" s="58">
        <f t="shared" si="31"/>
        <v>34.055727164050246</v>
      </c>
      <c r="Q221" s="132">
        <v>17.704729499999999</v>
      </c>
      <c r="R221" s="11">
        <f t="shared" si="32"/>
        <v>4.9427001534329991</v>
      </c>
      <c r="S221" s="35">
        <f t="shared" si="28"/>
        <v>8.1987868369563799</v>
      </c>
      <c r="AF221" s="34"/>
    </row>
    <row r="222" spans="7:32" ht="18.5">
      <c r="G222" s="61">
        <v>2008</v>
      </c>
      <c r="H222" s="61">
        <v>8</v>
      </c>
      <c r="I222" s="48">
        <f t="shared" si="34"/>
        <v>6</v>
      </c>
      <c r="J222" s="48">
        <f t="shared" si="34"/>
        <v>218</v>
      </c>
      <c r="K222" s="130">
        <v>37.799999999999997</v>
      </c>
      <c r="L222" s="97">
        <v>22.6</v>
      </c>
      <c r="M222" s="56">
        <f t="shared" si="29"/>
        <v>30.2</v>
      </c>
      <c r="N222" s="36">
        <v>48</v>
      </c>
      <c r="O222" s="57">
        <f t="shared" si="30"/>
        <v>28.704478471581375</v>
      </c>
      <c r="P222" s="58">
        <f t="shared" si="31"/>
        <v>34.904645821442948</v>
      </c>
      <c r="Q222" s="132">
        <v>17.905705499999996</v>
      </c>
      <c r="R222" s="11">
        <f t="shared" si="32"/>
        <v>5.040814212359999</v>
      </c>
      <c r="S222" s="35">
        <f t="shared" si="28"/>
        <v>7.8814029522708955</v>
      </c>
      <c r="AF222" s="34"/>
    </row>
    <row r="223" spans="7:32" ht="18.5">
      <c r="G223" s="61">
        <v>2008</v>
      </c>
      <c r="H223" s="61">
        <v>8</v>
      </c>
      <c r="I223" s="48">
        <f t="shared" si="34"/>
        <v>7</v>
      </c>
      <c r="J223" s="48">
        <f t="shared" si="34"/>
        <v>219</v>
      </c>
      <c r="K223" s="130">
        <v>35</v>
      </c>
      <c r="L223" s="97">
        <v>22</v>
      </c>
      <c r="M223" s="56">
        <f t="shared" si="29"/>
        <v>28.5</v>
      </c>
      <c r="N223" s="36">
        <v>38</v>
      </c>
      <c r="O223" s="57">
        <f t="shared" si="30"/>
        <v>31.702530699772222</v>
      </c>
      <c r="P223" s="58">
        <f t="shared" si="31"/>
        <v>32.970631927763115</v>
      </c>
      <c r="Q223" s="132">
        <v>18.288816000000001</v>
      </c>
      <c r="R223" s="11">
        <f t="shared" si="32"/>
        <v>4.9663188403919998</v>
      </c>
      <c r="S223" s="35">
        <f t="shared" si="28"/>
        <v>8.3416669992468115</v>
      </c>
      <c r="AF223" s="34"/>
    </row>
    <row r="224" spans="7:32" ht="18.5">
      <c r="G224" s="61">
        <v>2008</v>
      </c>
      <c r="H224" s="61">
        <v>8</v>
      </c>
      <c r="I224" s="48">
        <f t="shared" si="34"/>
        <v>8</v>
      </c>
      <c r="J224" s="48">
        <f t="shared" si="34"/>
        <v>220</v>
      </c>
      <c r="K224" s="130">
        <v>36.4</v>
      </c>
      <c r="L224" s="97">
        <v>21.6</v>
      </c>
      <c r="M224" s="56">
        <f t="shared" si="29"/>
        <v>29</v>
      </c>
      <c r="N224" s="36">
        <v>40</v>
      </c>
      <c r="O224" s="57">
        <f t="shared" si="30"/>
        <v>27.926607230857915</v>
      </c>
      <c r="P224" s="58">
        <f t="shared" si="31"/>
        <v>33.065102961335761</v>
      </c>
      <c r="Q224" s="132">
        <v>17.189728500000001</v>
      </c>
      <c r="R224" s="11">
        <f t="shared" si="32"/>
        <v>4.7182710581369998</v>
      </c>
      <c r="S224" s="35">
        <f t="shared" si="28"/>
        <v>8.208944821361257</v>
      </c>
      <c r="AF224" s="34"/>
    </row>
    <row r="225" spans="7:32" ht="18.5">
      <c r="G225" s="61">
        <v>2008</v>
      </c>
      <c r="H225" s="61">
        <v>8</v>
      </c>
      <c r="I225" s="48">
        <f t="shared" si="34"/>
        <v>9</v>
      </c>
      <c r="J225" s="48">
        <f t="shared" si="34"/>
        <v>221</v>
      </c>
      <c r="K225" s="130">
        <v>38</v>
      </c>
      <c r="L225" s="97">
        <v>21.4</v>
      </c>
      <c r="M225" s="56">
        <f t="shared" si="29"/>
        <v>29.7</v>
      </c>
      <c r="N225" s="36">
        <v>56</v>
      </c>
      <c r="O225" s="57">
        <f t="shared" si="30"/>
        <v>25.922691519899722</v>
      </c>
      <c r="P225" s="58">
        <f t="shared" si="31"/>
        <v>34.425334338426829</v>
      </c>
      <c r="Q225" s="132">
        <v>16.898731999999999</v>
      </c>
      <c r="R225" s="11">
        <f t="shared" si="32"/>
        <v>4.7077755010499995</v>
      </c>
      <c r="S225" s="35">
        <f t="shared" si="28"/>
        <v>7.5211785962840212</v>
      </c>
      <c r="AF225" s="34"/>
    </row>
    <row r="226" spans="7:32" ht="18.5">
      <c r="G226" s="61">
        <v>2008</v>
      </c>
      <c r="H226" s="61">
        <v>8</v>
      </c>
      <c r="I226" s="48">
        <f t="shared" si="34"/>
        <v>10</v>
      </c>
      <c r="J226" s="48">
        <f t="shared" si="34"/>
        <v>222</v>
      </c>
      <c r="K226" s="130">
        <v>36.6</v>
      </c>
      <c r="L226" s="97">
        <v>22</v>
      </c>
      <c r="M226" s="56">
        <f t="shared" si="29"/>
        <v>29.3</v>
      </c>
      <c r="N226" s="36">
        <v>49</v>
      </c>
      <c r="O226" s="57">
        <f t="shared" si="30"/>
        <v>28.606915003589322</v>
      </c>
      <c r="P226" s="58">
        <f t="shared" si="31"/>
        <v>33.41287672419233</v>
      </c>
      <c r="Q226" s="132">
        <v>17.489099</v>
      </c>
      <c r="R226" s="11">
        <f t="shared" si="32"/>
        <v>4.8312149414084997</v>
      </c>
      <c r="S226" s="35">
        <f t="shared" si="28"/>
        <v>7.3832817411462646</v>
      </c>
      <c r="AF226" s="34"/>
    </row>
    <row r="227" spans="7:32" ht="18.5">
      <c r="G227" s="61">
        <v>2008</v>
      </c>
      <c r="H227" s="61">
        <v>8</v>
      </c>
      <c r="I227" s="48">
        <f t="shared" si="34"/>
        <v>11</v>
      </c>
      <c r="J227" s="48">
        <f t="shared" si="34"/>
        <v>223</v>
      </c>
      <c r="K227" s="130">
        <v>35.4</v>
      </c>
      <c r="L227" s="97">
        <v>21.6</v>
      </c>
      <c r="M227" s="56">
        <f t="shared" si="29"/>
        <v>28.5</v>
      </c>
      <c r="N227" s="36">
        <v>38</v>
      </c>
      <c r="O227" s="57">
        <f t="shared" si="30"/>
        <v>29.914005106455715</v>
      </c>
      <c r="P227" s="58">
        <f t="shared" si="31"/>
        <v>33.025061637527102</v>
      </c>
      <c r="Q227" s="132">
        <v>17.780095499999998</v>
      </c>
      <c r="R227" s="11">
        <f t="shared" si="32"/>
        <v>4.8281760429772484</v>
      </c>
      <c r="S227" s="35">
        <f t="shared" si="28"/>
        <v>8.3546169801442574</v>
      </c>
      <c r="AF227" s="34"/>
    </row>
    <row r="228" spans="7:32" ht="18.5">
      <c r="G228" s="61">
        <v>2008</v>
      </c>
      <c r="H228" s="61">
        <v>8</v>
      </c>
      <c r="I228" s="48">
        <f t="shared" si="34"/>
        <v>12</v>
      </c>
      <c r="J228" s="48">
        <f t="shared" si="34"/>
        <v>224</v>
      </c>
      <c r="K228" s="130">
        <v>37</v>
      </c>
      <c r="L228" s="97">
        <v>22</v>
      </c>
      <c r="M228" s="56">
        <f t="shared" si="29"/>
        <v>29.5</v>
      </c>
      <c r="N228" s="36">
        <v>29</v>
      </c>
      <c r="O228" s="57">
        <f t="shared" si="30"/>
        <v>27.952642465145818</v>
      </c>
      <c r="P228" s="58">
        <f t="shared" si="31"/>
        <v>33.543170958174983</v>
      </c>
      <c r="Q228" s="132">
        <v>17.321618999999998</v>
      </c>
      <c r="R228" s="11">
        <f t="shared" si="32"/>
        <v>4.8052682740754991</v>
      </c>
      <c r="S228" s="35">
        <f t="shared" si="28"/>
        <v>9.5196618637362551</v>
      </c>
      <c r="AF228" s="34"/>
    </row>
    <row r="229" spans="7:32" ht="18.5">
      <c r="G229" s="61">
        <v>2008</v>
      </c>
      <c r="H229" s="61">
        <v>8</v>
      </c>
      <c r="I229" s="48">
        <f t="shared" si="34"/>
        <v>13</v>
      </c>
      <c r="J229" s="48">
        <f t="shared" si="34"/>
        <v>225</v>
      </c>
      <c r="K229" s="130">
        <v>34.4</v>
      </c>
      <c r="L229" s="97">
        <v>20.399999999999999</v>
      </c>
      <c r="M229" s="56">
        <f t="shared" si="29"/>
        <v>27.4</v>
      </c>
      <c r="N229" s="36">
        <v>30</v>
      </c>
      <c r="O229" s="57">
        <f t="shared" si="30"/>
        <v>29.773000901627025</v>
      </c>
      <c r="P229" s="58">
        <f t="shared" si="31"/>
        <v>33.345761009822269</v>
      </c>
      <c r="Q229" s="132">
        <v>17.824058999999998</v>
      </c>
      <c r="R229" s="11">
        <f t="shared" si="32"/>
        <v>4.7251223927819987</v>
      </c>
      <c r="S229" s="35">
        <f t="shared" si="28"/>
        <v>9.1270963145447208</v>
      </c>
      <c r="AF229" s="34"/>
    </row>
    <row r="230" spans="7:32" ht="18.5">
      <c r="G230" s="61">
        <v>2008</v>
      </c>
      <c r="H230" s="61">
        <v>8</v>
      </c>
      <c r="I230" s="48">
        <f t="shared" si="34"/>
        <v>14</v>
      </c>
      <c r="J230" s="48">
        <f t="shared" si="34"/>
        <v>226</v>
      </c>
      <c r="K230" s="130">
        <v>36</v>
      </c>
      <c r="L230" s="97">
        <v>21.4</v>
      </c>
      <c r="M230" s="56">
        <f t="shared" si="29"/>
        <v>28.7</v>
      </c>
      <c r="N230" s="36">
        <v>33</v>
      </c>
      <c r="O230" s="57">
        <f t="shared" si="30"/>
        <v>28.921954048397826</v>
      </c>
      <c r="P230" s="58">
        <f t="shared" si="31"/>
        <v>33.780842328528664</v>
      </c>
      <c r="Q230" s="132">
        <v>17.681701</v>
      </c>
      <c r="R230" s="11">
        <f t="shared" si="32"/>
        <v>4.8221977009724997</v>
      </c>
      <c r="S230" s="35">
        <f t="shared" si="28"/>
        <v>9.07663645803596</v>
      </c>
      <c r="AF230" s="34"/>
    </row>
    <row r="231" spans="7:32" ht="18.5">
      <c r="G231" s="61">
        <v>2008</v>
      </c>
      <c r="H231" s="61">
        <v>8</v>
      </c>
      <c r="I231" s="48">
        <f t="shared" si="34"/>
        <v>15</v>
      </c>
      <c r="J231" s="48">
        <f t="shared" si="34"/>
        <v>227</v>
      </c>
      <c r="K231" s="130">
        <v>37.6</v>
      </c>
      <c r="L231" s="97">
        <v>22.4</v>
      </c>
      <c r="M231" s="56">
        <f t="shared" si="29"/>
        <v>30</v>
      </c>
      <c r="N231" s="36">
        <v>41.5</v>
      </c>
      <c r="O231" s="57">
        <f t="shared" si="30"/>
        <v>28.452773118445794</v>
      </c>
      <c r="P231" s="58">
        <f t="shared" si="31"/>
        <v>34.598572112030091</v>
      </c>
      <c r="Q231" s="132">
        <v>17.748692999999999</v>
      </c>
      <c r="R231" s="11">
        <f t="shared" si="32"/>
        <v>4.9757928364709993</v>
      </c>
      <c r="S231" s="35">
        <f t="shared" si="28"/>
        <v>8.5030133556785916</v>
      </c>
      <c r="AF231" s="34"/>
    </row>
    <row r="232" spans="7:32" ht="18.5">
      <c r="G232" s="61">
        <v>2008</v>
      </c>
      <c r="H232" s="61">
        <v>8</v>
      </c>
      <c r="I232" s="48">
        <f t="shared" si="34"/>
        <v>16</v>
      </c>
      <c r="J232" s="48">
        <f t="shared" si="34"/>
        <v>228</v>
      </c>
      <c r="K232" s="130">
        <v>37.4</v>
      </c>
      <c r="L232" s="97">
        <v>22.8</v>
      </c>
      <c r="M232" s="56">
        <f t="shared" si="29"/>
        <v>30.1</v>
      </c>
      <c r="N232" s="36">
        <v>47</v>
      </c>
      <c r="O232" s="57">
        <f t="shared" si="30"/>
        <v>28.26105692178869</v>
      </c>
      <c r="P232" s="58">
        <f t="shared" si="31"/>
        <v>33.008914484649189</v>
      </c>
      <c r="Q232" s="132">
        <v>17.277655499999998</v>
      </c>
      <c r="R232" s="11">
        <f t="shared" si="32"/>
        <v>4.8538722314092499</v>
      </c>
      <c r="S232" s="35">
        <f t="shared" si="28"/>
        <v>7.5730382917665793</v>
      </c>
      <c r="AF232" s="34"/>
    </row>
    <row r="233" spans="7:32" ht="18.5">
      <c r="G233" s="61">
        <v>2008</v>
      </c>
      <c r="H233" s="61">
        <v>8</v>
      </c>
      <c r="I233" s="48">
        <f t="shared" si="34"/>
        <v>17</v>
      </c>
      <c r="J233" s="48">
        <f t="shared" si="34"/>
        <v>229</v>
      </c>
      <c r="K233" s="130">
        <v>34.6</v>
      </c>
      <c r="L233" s="97">
        <v>22</v>
      </c>
      <c r="M233" s="56">
        <f t="shared" si="29"/>
        <v>28.3</v>
      </c>
      <c r="N233" s="36">
        <v>52.5</v>
      </c>
      <c r="O233" s="57">
        <f t="shared" si="30"/>
        <v>31.671014737707274</v>
      </c>
      <c r="P233" s="58">
        <f t="shared" si="31"/>
        <v>31.92438285560894</v>
      </c>
      <c r="Q233" s="132">
        <v>17.987352000000001</v>
      </c>
      <c r="R233" s="11">
        <f t="shared" si="32"/>
        <v>4.8633572780280003</v>
      </c>
      <c r="S233" s="35">
        <f t="shared" si="28"/>
        <v>6.8916438982045571</v>
      </c>
      <c r="AF233" s="34"/>
    </row>
    <row r="234" spans="7:32" ht="18.5">
      <c r="G234" s="61">
        <v>2008</v>
      </c>
      <c r="H234" s="61">
        <v>8</v>
      </c>
      <c r="I234" s="48">
        <f t="shared" ref="I234:J249" si="35">I233+1</f>
        <v>18</v>
      </c>
      <c r="J234" s="48">
        <f t="shared" si="35"/>
        <v>230</v>
      </c>
      <c r="K234" s="130">
        <v>36.200000000000003</v>
      </c>
      <c r="L234" s="97">
        <v>20.8</v>
      </c>
      <c r="M234" s="56">
        <f t="shared" si="29"/>
        <v>28.5</v>
      </c>
      <c r="N234" s="36">
        <v>48.5</v>
      </c>
      <c r="O234" s="57">
        <f t="shared" si="30"/>
        <v>25.496684639579357</v>
      </c>
      <c r="P234" s="58">
        <f t="shared" si="31"/>
        <v>31.411915475961774</v>
      </c>
      <c r="Q234" s="132">
        <v>16.0089945</v>
      </c>
      <c r="R234" s="11">
        <f t="shared" si="32"/>
        <v>4.3472344519777497</v>
      </c>
      <c r="S234" s="35">
        <f t="shared" si="28"/>
        <v>6.9501621546646106</v>
      </c>
      <c r="AF234" s="34"/>
    </row>
    <row r="235" spans="7:32" ht="18.5">
      <c r="G235" s="61">
        <v>2008</v>
      </c>
      <c r="H235" s="61">
        <v>8</v>
      </c>
      <c r="I235" s="48">
        <f t="shared" si="35"/>
        <v>19</v>
      </c>
      <c r="J235" s="48">
        <f t="shared" si="35"/>
        <v>231</v>
      </c>
      <c r="K235" s="130">
        <v>39</v>
      </c>
      <c r="L235" s="97">
        <v>23.8</v>
      </c>
      <c r="M235" s="56">
        <f t="shared" si="29"/>
        <v>31.4</v>
      </c>
      <c r="N235" s="36">
        <v>51</v>
      </c>
      <c r="O235" s="57">
        <f t="shared" si="30"/>
        <v>25.522922807947662</v>
      </c>
      <c r="P235" s="58">
        <f t="shared" si="31"/>
        <v>31.035874134464358</v>
      </c>
      <c r="Q235" s="132">
        <v>15.921067499999999</v>
      </c>
      <c r="R235" s="11">
        <f t="shared" si="32"/>
        <v>4.5941513956649995</v>
      </c>
      <c r="S235" s="35">
        <f t="shared" si="28"/>
        <v>6.9492943712257764</v>
      </c>
      <c r="AF235" s="34"/>
    </row>
    <row r="236" spans="7:32" ht="18.5">
      <c r="G236" s="61">
        <v>2008</v>
      </c>
      <c r="H236" s="61">
        <v>8</v>
      </c>
      <c r="I236" s="48">
        <f t="shared" si="35"/>
        <v>20</v>
      </c>
      <c r="J236" s="48">
        <f t="shared" si="35"/>
        <v>232</v>
      </c>
      <c r="K236" s="130">
        <v>40</v>
      </c>
      <c r="L236" s="97">
        <v>22.4</v>
      </c>
      <c r="M236" s="56">
        <f t="shared" si="29"/>
        <v>31.2</v>
      </c>
      <c r="N236" s="36">
        <v>54</v>
      </c>
      <c r="O236" s="57">
        <f t="shared" si="30"/>
        <v>22.798906925907936</v>
      </c>
      <c r="P236" s="58">
        <f t="shared" si="31"/>
        <v>32.100860951678378</v>
      </c>
      <c r="Q236" s="132">
        <v>15.303484999999998</v>
      </c>
      <c r="R236" s="11">
        <f t="shared" si="32"/>
        <v>4.3979920367249994</v>
      </c>
      <c r="S236" s="35">
        <f t="shared" si="28"/>
        <v>7.157878942091628</v>
      </c>
      <c r="AF236" s="34"/>
    </row>
    <row r="237" spans="7:32" ht="18.5">
      <c r="G237" s="61">
        <v>2008</v>
      </c>
      <c r="H237" s="61">
        <v>8</v>
      </c>
      <c r="I237" s="48">
        <f t="shared" si="35"/>
        <v>21</v>
      </c>
      <c r="J237" s="48">
        <f t="shared" si="35"/>
        <v>233</v>
      </c>
      <c r="K237" s="130">
        <v>41.4</v>
      </c>
      <c r="L237" s="97">
        <v>23.4</v>
      </c>
      <c r="M237" s="56">
        <f t="shared" si="29"/>
        <v>32.4</v>
      </c>
      <c r="N237" s="36">
        <v>53.5</v>
      </c>
      <c r="O237" s="57">
        <f t="shared" si="30"/>
        <v>24.012154519541031</v>
      </c>
      <c r="P237" s="58">
        <f t="shared" si="31"/>
        <v>34.577502508139084</v>
      </c>
      <c r="Q237" s="132">
        <v>16.299990999999999</v>
      </c>
      <c r="R237" s="11">
        <f t="shared" si="32"/>
        <v>4.7990922501929996</v>
      </c>
      <c r="S237" s="35">
        <f t="shared" si="28"/>
        <v>7.7697973669145339</v>
      </c>
      <c r="AF237" s="34"/>
    </row>
    <row r="238" spans="7:32" ht="18.5">
      <c r="G238" s="61">
        <v>2008</v>
      </c>
      <c r="H238" s="61">
        <v>8</v>
      </c>
      <c r="I238" s="48">
        <f t="shared" si="35"/>
        <v>22</v>
      </c>
      <c r="J238" s="48">
        <f t="shared" si="35"/>
        <v>234</v>
      </c>
      <c r="K238" s="130">
        <v>42</v>
      </c>
      <c r="L238" s="97">
        <v>21.8</v>
      </c>
      <c r="M238" s="56">
        <f t="shared" si="29"/>
        <v>31.9</v>
      </c>
      <c r="N238" s="36">
        <v>50.5</v>
      </c>
      <c r="O238" s="57">
        <f t="shared" si="30"/>
        <v>25.677094709093552</v>
      </c>
      <c r="P238" s="58">
        <f t="shared" si="31"/>
        <v>41.494185049895179</v>
      </c>
      <c r="Q238" s="132">
        <v>18.464669999999998</v>
      </c>
      <c r="R238" s="11">
        <f t="shared" si="32"/>
        <v>5.3822758906350003</v>
      </c>
      <c r="S238" s="35">
        <f t="shared" si="28"/>
        <v>9.1898508733137199</v>
      </c>
      <c r="AF238" s="34"/>
    </row>
    <row r="239" spans="7:32" ht="18.5">
      <c r="G239" s="61">
        <v>2008</v>
      </c>
      <c r="H239" s="61">
        <v>8</v>
      </c>
      <c r="I239" s="48">
        <f t="shared" si="35"/>
        <v>23</v>
      </c>
      <c r="J239" s="48">
        <f t="shared" si="35"/>
        <v>235</v>
      </c>
      <c r="K239" s="130">
        <v>40</v>
      </c>
      <c r="L239" s="97">
        <v>24</v>
      </c>
      <c r="M239" s="56">
        <f t="shared" si="29"/>
        <v>32</v>
      </c>
      <c r="N239" s="36">
        <v>50.5</v>
      </c>
      <c r="O239" s="57">
        <f t="shared" si="30"/>
        <v>21.412579687499999</v>
      </c>
      <c r="P239" s="58">
        <f t="shared" si="31"/>
        <v>27.408102</v>
      </c>
      <c r="Q239" s="132">
        <v>13.704051</v>
      </c>
      <c r="R239" s="11">
        <f t="shared" si="32"/>
        <v>4.0026381039269987</v>
      </c>
      <c r="S239" s="35">
        <f t="shared" si="28"/>
        <v>6.225982379574468</v>
      </c>
      <c r="AF239" s="34"/>
    </row>
    <row r="240" spans="7:32" ht="18.5">
      <c r="G240" s="61">
        <v>2008</v>
      </c>
      <c r="H240" s="61">
        <v>8</v>
      </c>
      <c r="I240" s="48">
        <f t="shared" si="35"/>
        <v>24</v>
      </c>
      <c r="J240" s="48">
        <f t="shared" si="35"/>
        <v>236</v>
      </c>
      <c r="K240" s="130">
        <v>38.4</v>
      </c>
      <c r="L240" s="97">
        <v>25.4</v>
      </c>
      <c r="M240" s="56">
        <f t="shared" si="29"/>
        <v>31.9</v>
      </c>
      <c r="N240" s="36">
        <v>47.5</v>
      </c>
      <c r="O240" s="57">
        <f t="shared" si="30"/>
        <v>16.646005988994411</v>
      </c>
      <c r="P240" s="58">
        <f t="shared" si="31"/>
        <v>17.311846228554188</v>
      </c>
      <c r="Q240" s="132">
        <v>9.6028845</v>
      </c>
      <c r="R240" s="11">
        <f t="shared" si="32"/>
        <v>2.7991496043472499</v>
      </c>
      <c r="S240" s="35">
        <f t="shared" si="28"/>
        <v>4.2370399507089553</v>
      </c>
      <c r="AF240" s="34"/>
    </row>
    <row r="241" spans="7:32" ht="18.5">
      <c r="G241" s="61">
        <v>2008</v>
      </c>
      <c r="H241" s="61">
        <v>8</v>
      </c>
      <c r="I241" s="48">
        <f t="shared" si="35"/>
        <v>25</v>
      </c>
      <c r="J241" s="48">
        <f t="shared" si="35"/>
        <v>237</v>
      </c>
      <c r="K241" s="130">
        <v>35.200000000000003</v>
      </c>
      <c r="L241" s="97">
        <v>23.8</v>
      </c>
      <c r="M241" s="56">
        <f t="shared" si="29"/>
        <v>29.5</v>
      </c>
      <c r="N241" s="36">
        <v>36</v>
      </c>
      <c r="O241" s="57">
        <f t="shared" si="30"/>
        <v>14.036182388694142</v>
      </c>
      <c r="P241" s="58">
        <f t="shared" si="31"/>
        <v>12.800998338489059</v>
      </c>
      <c r="Q241" s="132">
        <v>7.5826569999999993</v>
      </c>
      <c r="R241" s="11">
        <f t="shared" si="32"/>
        <v>2.1035390003264993</v>
      </c>
      <c r="S241" s="35">
        <f t="shared" si="28"/>
        <v>3.6722205790242453</v>
      </c>
      <c r="AF241" s="34"/>
    </row>
    <row r="242" spans="7:32" ht="18.5">
      <c r="G242" s="61">
        <v>2008</v>
      </c>
      <c r="H242" s="61">
        <v>8</v>
      </c>
      <c r="I242" s="48">
        <f t="shared" si="35"/>
        <v>26</v>
      </c>
      <c r="J242" s="48">
        <f t="shared" si="35"/>
        <v>238</v>
      </c>
      <c r="K242" s="130">
        <v>36</v>
      </c>
      <c r="L242" s="97">
        <v>20.6</v>
      </c>
      <c r="M242" s="56">
        <f t="shared" si="29"/>
        <v>28.3</v>
      </c>
      <c r="N242" s="36">
        <v>42</v>
      </c>
      <c r="O242" s="57">
        <f t="shared" si="30"/>
        <v>21.455625167476544</v>
      </c>
      <c r="P242" s="58">
        <f t="shared" si="31"/>
        <v>26.433330206331103</v>
      </c>
      <c r="Q242" s="132">
        <v>13.471672499999999</v>
      </c>
      <c r="R242" s="11">
        <f t="shared" si="32"/>
        <v>3.6424236596962487</v>
      </c>
      <c r="S242" s="35">
        <f t="shared" si="28"/>
        <v>6.4395723260346882</v>
      </c>
      <c r="AF242" s="34"/>
    </row>
    <row r="243" spans="7:32" ht="18.5">
      <c r="G243" s="61">
        <v>2008</v>
      </c>
      <c r="H243" s="61">
        <v>8</v>
      </c>
      <c r="I243" s="48">
        <f t="shared" si="35"/>
        <v>27</v>
      </c>
      <c r="J243" s="48">
        <f t="shared" si="35"/>
        <v>239</v>
      </c>
      <c r="K243" s="130">
        <v>38</v>
      </c>
      <c r="L243" s="97">
        <v>25</v>
      </c>
      <c r="M243" s="56">
        <f t="shared" si="29"/>
        <v>31.5</v>
      </c>
      <c r="N243" s="36">
        <v>39</v>
      </c>
      <c r="O243" s="57">
        <f t="shared" si="30"/>
        <v>20.518098509216131</v>
      </c>
      <c r="P243" s="58">
        <f t="shared" si="31"/>
        <v>21.338822449584775</v>
      </c>
      <c r="Q243" s="132">
        <v>11.836649</v>
      </c>
      <c r="R243" s="11">
        <f t="shared" si="32"/>
        <v>3.4225019567804993</v>
      </c>
      <c r="S243" s="35">
        <f t="shared" si="28"/>
        <v>5.6932038552490987</v>
      </c>
      <c r="AF243" s="34"/>
    </row>
    <row r="244" spans="7:32" ht="18.5">
      <c r="G244" s="61">
        <v>2008</v>
      </c>
      <c r="H244" s="61">
        <v>8</v>
      </c>
      <c r="I244" s="48">
        <f t="shared" si="35"/>
        <v>28</v>
      </c>
      <c r="J244" s="48">
        <f t="shared" si="35"/>
        <v>240</v>
      </c>
      <c r="K244" s="130">
        <v>41</v>
      </c>
      <c r="L244" s="97">
        <v>22.5</v>
      </c>
      <c r="M244" s="56">
        <f t="shared" si="29"/>
        <v>31.75</v>
      </c>
      <c r="N244" s="36">
        <v>40.5</v>
      </c>
      <c r="O244" s="57">
        <f t="shared" si="30"/>
        <v>18.434855702046566</v>
      </c>
      <c r="P244" s="58">
        <f t="shared" si="31"/>
        <v>27.283586439028916</v>
      </c>
      <c r="Q244" s="132">
        <v>12.68661</v>
      </c>
      <c r="R244" s="11">
        <f t="shared" si="32"/>
        <v>3.6868652470574999</v>
      </c>
      <c r="S244" s="35">
        <f t="shared" si="28"/>
        <v>7.0234399388321753</v>
      </c>
      <c r="AF244" s="34"/>
    </row>
    <row r="245" spans="7:32" ht="18.5">
      <c r="G245" s="61">
        <v>2008</v>
      </c>
      <c r="H245" s="61">
        <v>8</v>
      </c>
      <c r="I245" s="48">
        <f t="shared" si="35"/>
        <v>29</v>
      </c>
      <c r="J245" s="48">
        <f t="shared" si="35"/>
        <v>241</v>
      </c>
      <c r="K245" s="130">
        <v>40.200000000000003</v>
      </c>
      <c r="L245" s="97">
        <v>23.8</v>
      </c>
      <c r="M245" s="56">
        <f t="shared" si="29"/>
        <v>32</v>
      </c>
      <c r="N245" s="36">
        <v>47</v>
      </c>
      <c r="O245" s="57">
        <f t="shared" si="30"/>
        <v>17.951192148773981</v>
      </c>
      <c r="P245" s="58">
        <f t="shared" si="31"/>
        <v>23.551964099191469</v>
      </c>
      <c r="Q245" s="132">
        <v>11.631486000000001</v>
      </c>
      <c r="R245" s="11">
        <f t="shared" si="32"/>
        <v>3.397289536421999</v>
      </c>
      <c r="S245" s="35">
        <f t="shared" si="28"/>
        <v>5.6440379094439193</v>
      </c>
      <c r="AF245" s="34"/>
    </row>
    <row r="246" spans="7:32" ht="18.5">
      <c r="G246" s="61">
        <v>2008</v>
      </c>
      <c r="H246" s="61">
        <v>8</v>
      </c>
      <c r="I246" s="48">
        <f t="shared" si="35"/>
        <v>30</v>
      </c>
      <c r="J246" s="48">
        <f t="shared" si="35"/>
        <v>242</v>
      </c>
      <c r="K246" s="130">
        <v>40</v>
      </c>
      <c r="L246" s="97">
        <v>27.8</v>
      </c>
      <c r="M246" s="56">
        <f t="shared" si="29"/>
        <v>33.9</v>
      </c>
      <c r="N246" s="36">
        <v>47.5</v>
      </c>
      <c r="O246" s="57">
        <f t="shared" si="30"/>
        <v>23.794882065788748</v>
      </c>
      <c r="P246" s="58">
        <f t="shared" si="31"/>
        <v>23.223804896209817</v>
      </c>
      <c r="Q246" s="132">
        <v>13.297912</v>
      </c>
      <c r="R246" s="11">
        <f t="shared" si="32"/>
        <v>4.0321995255959999</v>
      </c>
      <c r="S246" s="35">
        <f t="shared" si="28"/>
        <v>5.6344292243454577</v>
      </c>
      <c r="AF246" s="34"/>
    </row>
    <row r="247" spans="7:32" ht="18.5">
      <c r="G247" s="61">
        <v>2008</v>
      </c>
      <c r="H247" s="62">
        <v>8</v>
      </c>
      <c r="I247" s="62">
        <f t="shared" si="35"/>
        <v>31</v>
      </c>
      <c r="J247" s="48">
        <f t="shared" si="35"/>
        <v>243</v>
      </c>
      <c r="K247" s="130">
        <v>36</v>
      </c>
      <c r="L247" s="97">
        <v>21.2</v>
      </c>
      <c r="M247" s="56">
        <f t="shared" si="29"/>
        <v>28.6</v>
      </c>
      <c r="N247" s="36">
        <v>48.5</v>
      </c>
      <c r="O247" s="57">
        <f t="shared" si="30"/>
        <v>21.916825842850855</v>
      </c>
      <c r="P247" s="58">
        <f t="shared" si="31"/>
        <v>25.949521797935414</v>
      </c>
      <c r="Q247" s="132">
        <v>13.490513999999999</v>
      </c>
      <c r="R247" s="51">
        <f t="shared" si="32"/>
        <v>3.6712545179039995</v>
      </c>
      <c r="S247" s="50">
        <f t="shared" si="28"/>
        <v>5.8239795604932567</v>
      </c>
      <c r="AF247" s="34"/>
    </row>
    <row r="248" spans="7:32" ht="18.5">
      <c r="G248" s="61">
        <v>2008</v>
      </c>
      <c r="H248" s="61">
        <v>9</v>
      </c>
      <c r="I248" s="48">
        <v>1</v>
      </c>
      <c r="J248" s="48">
        <f t="shared" si="35"/>
        <v>244</v>
      </c>
      <c r="K248" s="130">
        <v>35.200000000000003</v>
      </c>
      <c r="L248" s="97">
        <v>21</v>
      </c>
      <c r="M248" s="56">
        <f t="shared" si="29"/>
        <v>28.1</v>
      </c>
      <c r="N248" s="36">
        <v>58.5</v>
      </c>
      <c r="O248" s="57">
        <f t="shared" si="30"/>
        <v>23.250069496110921</v>
      </c>
      <c r="P248" s="58">
        <f t="shared" si="31"/>
        <v>26.412078947582014</v>
      </c>
      <c r="Q248" s="132">
        <v>14.018075999999999</v>
      </c>
      <c r="R248" s="11">
        <f t="shared" si="32"/>
        <v>3.7737151224660002</v>
      </c>
      <c r="S248" s="35">
        <f t="shared" si="28"/>
        <v>5.7605941928628059</v>
      </c>
      <c r="AF248" s="34"/>
    </row>
    <row r="249" spans="7:32" ht="18.5">
      <c r="G249" s="61">
        <v>2008</v>
      </c>
      <c r="H249" s="61">
        <v>9</v>
      </c>
      <c r="I249" s="48">
        <f t="shared" ref="I249:J264" si="36">I248+1</f>
        <v>2</v>
      </c>
      <c r="J249" s="48">
        <f t="shared" si="35"/>
        <v>245</v>
      </c>
      <c r="K249" s="130">
        <v>36.200000000000003</v>
      </c>
      <c r="L249" s="46">
        <v>21.2</v>
      </c>
      <c r="M249" s="56">
        <f t="shared" si="29"/>
        <v>28.700000000000003</v>
      </c>
      <c r="N249" s="36">
        <v>56</v>
      </c>
      <c r="O249" s="57">
        <f t="shared" si="30"/>
        <v>23.608057233072145</v>
      </c>
      <c r="P249" s="58">
        <f t="shared" si="31"/>
        <v>28.329668679686584</v>
      </c>
      <c r="Q249" s="132">
        <v>14.629377999999997</v>
      </c>
      <c r="R249" s="11">
        <f t="shared" si="32"/>
        <v>3.9897605416049986</v>
      </c>
      <c r="S249" s="35">
        <f t="shared" si="28"/>
        <v>6.1932217904615916</v>
      </c>
      <c r="AF249" s="34"/>
    </row>
    <row r="250" spans="7:32" ht="18.5">
      <c r="G250" s="61">
        <v>2008</v>
      </c>
      <c r="H250" s="61">
        <v>9</v>
      </c>
      <c r="I250" s="48">
        <f t="shared" si="36"/>
        <v>3</v>
      </c>
      <c r="J250" s="48">
        <f t="shared" si="36"/>
        <v>246</v>
      </c>
      <c r="K250" s="130">
        <v>35.4</v>
      </c>
      <c r="L250" s="46">
        <v>19.600000000000001</v>
      </c>
      <c r="M250" s="56">
        <f t="shared" si="29"/>
        <v>27.5</v>
      </c>
      <c r="N250" s="36">
        <v>51.5</v>
      </c>
      <c r="O250" s="57">
        <f t="shared" si="30"/>
        <v>22.378509266456401</v>
      </c>
      <c r="P250" s="58">
        <f t="shared" si="31"/>
        <v>28.286435712800888</v>
      </c>
      <c r="Q250" s="132">
        <v>14.232450399999999</v>
      </c>
      <c r="R250" s="11">
        <f t="shared" si="32"/>
        <v>3.7813414682987991</v>
      </c>
      <c r="S250" s="35">
        <f t="shared" si="28"/>
        <v>6.0931556341559432</v>
      </c>
      <c r="AF250" s="34"/>
    </row>
    <row r="251" spans="7:32" ht="18.5">
      <c r="G251" s="61">
        <v>2008</v>
      </c>
      <c r="H251" s="61">
        <v>9</v>
      </c>
      <c r="I251" s="48">
        <f t="shared" si="36"/>
        <v>4</v>
      </c>
      <c r="J251" s="48">
        <f t="shared" si="36"/>
        <v>247</v>
      </c>
      <c r="K251" s="130">
        <v>36.4</v>
      </c>
      <c r="L251" s="46">
        <v>19.8</v>
      </c>
      <c r="M251" s="56">
        <f t="shared" si="29"/>
        <v>28.1</v>
      </c>
      <c r="N251" s="36">
        <v>54</v>
      </c>
      <c r="O251" s="57">
        <f t="shared" si="30"/>
        <v>22.775486652518438</v>
      </c>
      <c r="P251" s="58">
        <f t="shared" si="31"/>
        <v>30.245846274544483</v>
      </c>
      <c r="Q251" s="132">
        <v>14.847102</v>
      </c>
      <c r="R251" s="11">
        <f t="shared" si="32"/>
        <v>3.9968918232570005</v>
      </c>
      <c r="S251" s="35">
        <f t="shared" si="28"/>
        <v>6.5354421553957538</v>
      </c>
      <c r="AF251" s="34"/>
    </row>
    <row r="252" spans="7:32" ht="18.5">
      <c r="G252" s="61">
        <v>2008</v>
      </c>
      <c r="H252" s="61">
        <v>9</v>
      </c>
      <c r="I252" s="48">
        <f t="shared" si="36"/>
        <v>5</v>
      </c>
      <c r="J252" s="48">
        <f t="shared" si="36"/>
        <v>248</v>
      </c>
      <c r="K252" s="130">
        <v>36.6</v>
      </c>
      <c r="L252" s="46">
        <v>20</v>
      </c>
      <c r="M252" s="56">
        <f t="shared" si="29"/>
        <v>28.3</v>
      </c>
      <c r="N252" s="36">
        <v>61</v>
      </c>
      <c r="O252" s="57">
        <f t="shared" si="30"/>
        <v>22.688777946988548</v>
      </c>
      <c r="P252" s="58">
        <f t="shared" si="31"/>
        <v>30.130697113600792</v>
      </c>
      <c r="Q252" s="132">
        <v>14.790577499999999</v>
      </c>
      <c r="R252" s="11">
        <f t="shared" si="32"/>
        <v>3.9990245774287505</v>
      </c>
      <c r="S252" s="35">
        <f t="shared" si="28"/>
        <v>6.5282257685362541</v>
      </c>
      <c r="AF252" s="34"/>
    </row>
    <row r="253" spans="7:32" ht="18.5">
      <c r="G253" s="61">
        <v>2008</v>
      </c>
      <c r="H253" s="61">
        <v>9</v>
      </c>
      <c r="I253" s="48">
        <f t="shared" si="36"/>
        <v>6</v>
      </c>
      <c r="J253" s="48">
        <f t="shared" si="36"/>
        <v>249</v>
      </c>
      <c r="K253" s="130">
        <v>39</v>
      </c>
      <c r="L253" s="46">
        <v>21</v>
      </c>
      <c r="M253" s="56">
        <f t="shared" si="29"/>
        <v>30</v>
      </c>
      <c r="N253" s="36">
        <v>59</v>
      </c>
      <c r="O253" s="57">
        <f t="shared" si="30"/>
        <v>20.113957330650734</v>
      </c>
      <c r="P253" s="58">
        <f t="shared" si="31"/>
        <v>28.964098556137056</v>
      </c>
      <c r="Q253" s="132">
        <v>13.653807</v>
      </c>
      <c r="R253" s="11">
        <f t="shared" si="32"/>
        <v>3.8278038310289992</v>
      </c>
      <c r="S253" s="35">
        <f t="shared" si="28"/>
        <v>6.417847034934991</v>
      </c>
      <c r="AF253" s="34"/>
    </row>
    <row r="254" spans="7:32" ht="18.5">
      <c r="G254" s="61">
        <v>2008</v>
      </c>
      <c r="H254" s="61">
        <v>9</v>
      </c>
      <c r="I254" s="48">
        <f t="shared" si="36"/>
        <v>7</v>
      </c>
      <c r="J254" s="48">
        <f t="shared" si="36"/>
        <v>250</v>
      </c>
      <c r="K254" s="130">
        <v>38.4</v>
      </c>
      <c r="L254" s="46">
        <v>20.8</v>
      </c>
      <c r="M254" s="56">
        <f t="shared" si="29"/>
        <v>29.6</v>
      </c>
      <c r="N254" s="36">
        <v>61.5</v>
      </c>
      <c r="O254" s="57">
        <f t="shared" si="30"/>
        <v>20.650008585011832</v>
      </c>
      <c r="P254" s="58">
        <f t="shared" si="31"/>
        <v>29.075212087696659</v>
      </c>
      <c r="Q254" s="132">
        <v>13.8610635</v>
      </c>
      <c r="R254" s="11">
        <f t="shared" si="32"/>
        <v>3.8533895140634997</v>
      </c>
      <c r="S254" s="35">
        <f t="shared" si="28"/>
        <v>6.4119279398364251</v>
      </c>
      <c r="AF254" s="34"/>
    </row>
    <row r="255" spans="7:32" ht="18.5">
      <c r="G255" s="61">
        <v>2008</v>
      </c>
      <c r="H255" s="61">
        <v>9</v>
      </c>
      <c r="I255" s="48">
        <f t="shared" si="36"/>
        <v>8</v>
      </c>
      <c r="J255" s="48">
        <f t="shared" si="36"/>
        <v>251</v>
      </c>
      <c r="K255" s="130">
        <v>36.799999999999997</v>
      </c>
      <c r="L255" s="46">
        <v>24.2</v>
      </c>
      <c r="M255" s="56">
        <f t="shared" si="29"/>
        <v>30.5</v>
      </c>
      <c r="N255" s="36">
        <v>57</v>
      </c>
      <c r="O255" s="57">
        <f t="shared" si="30"/>
        <v>25.013908986275791</v>
      </c>
      <c r="P255" s="58">
        <f t="shared" si="31"/>
        <v>25.214020258165991</v>
      </c>
      <c r="Q255" s="132">
        <v>14.206491</v>
      </c>
      <c r="R255" s="11">
        <f t="shared" si="32"/>
        <v>4.0244076672344997</v>
      </c>
      <c r="S255" s="35">
        <f t="shared" si="28"/>
        <v>5.6738354184826241</v>
      </c>
      <c r="AF255" s="34"/>
    </row>
    <row r="256" spans="7:32" ht="18.5">
      <c r="G256" s="61">
        <v>2008</v>
      </c>
      <c r="H256" s="61">
        <v>9</v>
      </c>
      <c r="I256" s="48">
        <f t="shared" si="36"/>
        <v>9</v>
      </c>
      <c r="J256" s="48">
        <f t="shared" si="36"/>
        <v>252</v>
      </c>
      <c r="K256" s="130">
        <v>36</v>
      </c>
      <c r="L256" s="46">
        <v>20.2</v>
      </c>
      <c r="M256" s="56">
        <f t="shared" si="29"/>
        <v>28.1</v>
      </c>
      <c r="N256" s="36">
        <v>56</v>
      </c>
      <c r="O256" s="57">
        <f t="shared" si="30"/>
        <v>20.42190390225575</v>
      </c>
      <c r="P256" s="58">
        <f t="shared" si="31"/>
        <v>25.813286532451269</v>
      </c>
      <c r="Q256" s="132">
        <v>12.988073999999999</v>
      </c>
      <c r="R256" s="11">
        <f t="shared" si="32"/>
        <v>3.4964349790589995</v>
      </c>
      <c r="S256" s="35">
        <f t="shared" si="28"/>
        <v>5.6395714381480984</v>
      </c>
      <c r="AF256" s="34"/>
    </row>
    <row r="257" spans="7:32" ht="18.5">
      <c r="G257" s="61">
        <v>2008</v>
      </c>
      <c r="H257" s="61">
        <v>9</v>
      </c>
      <c r="I257" s="48">
        <f t="shared" si="36"/>
        <v>10</v>
      </c>
      <c r="J257" s="48">
        <f t="shared" si="36"/>
        <v>253</v>
      </c>
      <c r="K257" s="130">
        <v>35.200000000000003</v>
      </c>
      <c r="L257" s="46">
        <v>21.2</v>
      </c>
      <c r="M257" s="56">
        <f t="shared" si="29"/>
        <v>28.200000000000003</v>
      </c>
      <c r="N257" s="36">
        <v>58.5</v>
      </c>
      <c r="O257" s="57">
        <f t="shared" si="30"/>
        <v>24.254819621057678</v>
      </c>
      <c r="P257" s="58">
        <f t="shared" si="31"/>
        <v>27.165397975584607</v>
      </c>
      <c r="Q257" s="132">
        <v>14.520515999999999</v>
      </c>
      <c r="R257" s="11">
        <f t="shared" si="32"/>
        <v>3.91749001164</v>
      </c>
      <c r="S257" s="35">
        <f t="shared" si="28"/>
        <v>5.9201548403370516</v>
      </c>
      <c r="AF257" s="34"/>
    </row>
    <row r="258" spans="7:32" ht="18.5">
      <c r="G258" s="61">
        <v>2008</v>
      </c>
      <c r="H258" s="61">
        <v>9</v>
      </c>
      <c r="I258" s="48">
        <f t="shared" si="36"/>
        <v>11</v>
      </c>
      <c r="J258" s="48">
        <f t="shared" si="36"/>
        <v>254</v>
      </c>
      <c r="K258" s="130">
        <v>33.4</v>
      </c>
      <c r="L258" s="46">
        <v>20.8</v>
      </c>
      <c r="M258" s="56">
        <f t="shared" si="29"/>
        <v>27.1</v>
      </c>
      <c r="N258" s="36">
        <v>58.5</v>
      </c>
      <c r="O258" s="57">
        <f t="shared" si="30"/>
        <v>23.001295619563948</v>
      </c>
      <c r="P258" s="58">
        <f t="shared" si="31"/>
        <v>23.185305984520454</v>
      </c>
      <c r="Q258" s="132">
        <v>13.06344</v>
      </c>
      <c r="R258" s="11">
        <f t="shared" si="32"/>
        <v>3.4401066944400003</v>
      </c>
      <c r="S258" s="35">
        <f t="shared" si="28"/>
        <v>5.043654289215115</v>
      </c>
      <c r="AF258" s="34"/>
    </row>
    <row r="259" spans="7:32" ht="18.5">
      <c r="G259" s="61">
        <v>2008</v>
      </c>
      <c r="H259" s="61">
        <v>9</v>
      </c>
      <c r="I259" s="48">
        <f t="shared" si="36"/>
        <v>12</v>
      </c>
      <c r="J259" s="48">
        <f t="shared" si="36"/>
        <v>255</v>
      </c>
      <c r="K259" s="130">
        <v>33</v>
      </c>
      <c r="L259" s="46">
        <v>19.399999999999999</v>
      </c>
      <c r="M259" s="56">
        <f t="shared" si="29"/>
        <v>26.2</v>
      </c>
      <c r="N259" s="36">
        <v>59</v>
      </c>
      <c r="O259" s="57">
        <f t="shared" si="30"/>
        <v>20.308748129295108</v>
      </c>
      <c r="P259" s="58">
        <f t="shared" si="31"/>
        <v>22.095917964673077</v>
      </c>
      <c r="Q259" s="132">
        <v>11.983193999999999</v>
      </c>
      <c r="R259" s="11">
        <f t="shared" si="32"/>
        <v>3.0923830436399995</v>
      </c>
      <c r="S259" s="35">
        <f t="shared" si="28"/>
        <v>4.7679132453658912</v>
      </c>
      <c r="AF259" s="34"/>
    </row>
    <row r="260" spans="7:32" ht="18.5">
      <c r="G260" s="61">
        <v>2008</v>
      </c>
      <c r="H260" s="61">
        <v>9</v>
      </c>
      <c r="I260" s="48">
        <f t="shared" si="36"/>
        <v>13</v>
      </c>
      <c r="J260" s="48">
        <f t="shared" si="36"/>
        <v>256</v>
      </c>
      <c r="K260" s="130">
        <v>33.799999999999997</v>
      </c>
      <c r="L260" s="46">
        <v>19</v>
      </c>
      <c r="M260" s="56">
        <f t="shared" si="29"/>
        <v>26.4</v>
      </c>
      <c r="N260" s="36">
        <v>60.5</v>
      </c>
      <c r="O260" s="57">
        <f t="shared" si="30"/>
        <v>21.957639298796575</v>
      </c>
      <c r="P260" s="58">
        <f t="shared" si="31"/>
        <v>25.997844929775138</v>
      </c>
      <c r="Q260" s="132">
        <v>13.515635999999999</v>
      </c>
      <c r="R260" s="11">
        <f t="shared" si="32"/>
        <v>3.5036988671880001</v>
      </c>
      <c r="S260" s="35">
        <f t="shared" si="28"/>
        <v>5.5524377513352583</v>
      </c>
      <c r="AF260" s="34"/>
    </row>
    <row r="261" spans="7:32" ht="18.5">
      <c r="G261" s="61">
        <v>2008</v>
      </c>
      <c r="H261" s="61">
        <v>9</v>
      </c>
      <c r="I261" s="48">
        <f t="shared" si="36"/>
        <v>14</v>
      </c>
      <c r="J261" s="48">
        <f t="shared" si="36"/>
        <v>257</v>
      </c>
      <c r="K261" s="130">
        <v>34.200000000000003</v>
      </c>
      <c r="L261" s="46">
        <v>20.399999999999999</v>
      </c>
      <c r="M261" s="56">
        <f t="shared" si="29"/>
        <v>27.3</v>
      </c>
      <c r="N261" s="36">
        <v>48</v>
      </c>
      <c r="O261" s="57">
        <f t="shared" si="30"/>
        <v>23.41555468594343</v>
      </c>
      <c r="P261" s="58">
        <f t="shared" si="31"/>
        <v>25.850772373281554</v>
      </c>
      <c r="Q261" s="132">
        <v>13.917587999999999</v>
      </c>
      <c r="R261" s="11">
        <f t="shared" si="32"/>
        <v>3.6813620782619991</v>
      </c>
      <c r="S261" s="35">
        <f t="shared" ref="S261:S324" si="37">0.31*(IF(N261&gt;50,1,(1+(50-N261)/70)))*(P261+2.09)*((M261/(M261+15)))</f>
        <v>5.7498542637101959</v>
      </c>
      <c r="AF261" s="34"/>
    </row>
    <row r="262" spans="7:32" ht="18.5">
      <c r="G262" s="61">
        <v>2008</v>
      </c>
      <c r="H262" s="61">
        <v>9</v>
      </c>
      <c r="I262" s="48">
        <f t="shared" si="36"/>
        <v>15</v>
      </c>
      <c r="J262" s="48">
        <f t="shared" si="36"/>
        <v>258</v>
      </c>
      <c r="K262" s="130">
        <v>32.799999999999997</v>
      </c>
      <c r="L262" s="46">
        <v>16.600000000000001</v>
      </c>
      <c r="M262" s="56">
        <f t="shared" ref="M262:M325" si="38">(K262+L262)/2</f>
        <v>24.7</v>
      </c>
      <c r="N262" s="36">
        <v>51.5</v>
      </c>
      <c r="O262" s="57">
        <f t="shared" ref="O262:O325" si="39">((Q262)/(0.16*(K262-(L262))^0.5))</f>
        <v>19.134438970786622</v>
      </c>
      <c r="P262" s="58">
        <f t="shared" ref="P262:P325" si="40">0.16*((K262-L262)^1/2)*O262</f>
        <v>24.798232906139454</v>
      </c>
      <c r="Q262" s="132">
        <v>12.322341</v>
      </c>
      <c r="R262" s="11">
        <f t="shared" ref="R262:R325" si="41">0.0023*0.408*O262*(K262-L262)^0.5*(M262+17.8)</f>
        <v>3.0714975235124999</v>
      </c>
      <c r="S262" s="35">
        <f t="shared" si="37"/>
        <v>5.1859747950203969</v>
      </c>
      <c r="AF262" s="34"/>
    </row>
    <row r="263" spans="7:32" ht="18.5">
      <c r="G263" s="61">
        <v>2008</v>
      </c>
      <c r="H263" s="61">
        <v>9</v>
      </c>
      <c r="I263" s="48">
        <f t="shared" si="36"/>
        <v>16</v>
      </c>
      <c r="J263" s="48">
        <f t="shared" si="36"/>
        <v>259</v>
      </c>
      <c r="K263" s="130">
        <v>35</v>
      </c>
      <c r="L263" s="46">
        <v>22.4</v>
      </c>
      <c r="M263" s="56">
        <f t="shared" si="38"/>
        <v>28.7</v>
      </c>
      <c r="N263" s="36">
        <v>55</v>
      </c>
      <c r="O263" s="57">
        <f t="shared" si="39"/>
        <v>22.861223627008904</v>
      </c>
      <c r="P263" s="58">
        <f t="shared" si="40"/>
        <v>23.044113416024981</v>
      </c>
      <c r="Q263" s="132">
        <v>12.983886999999999</v>
      </c>
      <c r="R263" s="11">
        <f t="shared" si="41"/>
        <v>3.5409981223574998</v>
      </c>
      <c r="S263" s="35">
        <f t="shared" si="37"/>
        <v>5.1171214430749252</v>
      </c>
      <c r="AF263" s="34"/>
    </row>
    <row r="264" spans="7:32" ht="18.5">
      <c r="G264" s="61">
        <v>2008</v>
      </c>
      <c r="H264" s="61">
        <v>9</v>
      </c>
      <c r="I264" s="48">
        <f t="shared" si="36"/>
        <v>17</v>
      </c>
      <c r="J264" s="48">
        <f t="shared" si="36"/>
        <v>260</v>
      </c>
      <c r="K264" s="130">
        <v>35.200000000000003</v>
      </c>
      <c r="L264" s="46">
        <v>20.2</v>
      </c>
      <c r="M264" s="56">
        <f t="shared" si="38"/>
        <v>27.700000000000003</v>
      </c>
      <c r="N264" s="36">
        <v>52</v>
      </c>
      <c r="O264" s="57">
        <f t="shared" si="39"/>
        <v>19.945902962801654</v>
      </c>
      <c r="P264" s="58">
        <f t="shared" si="40"/>
        <v>23.935083555361992</v>
      </c>
      <c r="Q264" s="132">
        <v>12.360023999999999</v>
      </c>
      <c r="R264" s="11">
        <f t="shared" si="41"/>
        <v>3.2983651045799993</v>
      </c>
      <c r="S264" s="35">
        <f t="shared" si="37"/>
        <v>5.2336625875853269</v>
      </c>
      <c r="AF264" s="34"/>
    </row>
    <row r="265" spans="7:32" ht="18.5">
      <c r="G265" s="61">
        <v>2008</v>
      </c>
      <c r="H265" s="61">
        <v>9</v>
      </c>
      <c r="I265" s="48">
        <f t="shared" ref="I265:J280" si="42">I264+1</f>
        <v>18</v>
      </c>
      <c r="J265" s="48">
        <f t="shared" si="42"/>
        <v>261</v>
      </c>
      <c r="K265" s="130">
        <v>34.200000000000003</v>
      </c>
      <c r="L265" s="46">
        <v>20</v>
      </c>
      <c r="M265" s="56">
        <f t="shared" si="38"/>
        <v>27.1</v>
      </c>
      <c r="N265" s="36">
        <v>54.5</v>
      </c>
      <c r="O265" s="57">
        <f t="shared" si="39"/>
        <v>22.000065759760872</v>
      </c>
      <c r="P265" s="58">
        <f t="shared" si="40"/>
        <v>24.99207470308836</v>
      </c>
      <c r="Q265" s="132">
        <v>13.264415999999999</v>
      </c>
      <c r="R265" s="11">
        <f t="shared" si="41"/>
        <v>3.4930314128159998</v>
      </c>
      <c r="S265" s="35">
        <f t="shared" si="37"/>
        <v>5.404192626618654</v>
      </c>
      <c r="AF265" s="34"/>
    </row>
    <row r="266" spans="7:32" ht="18.5">
      <c r="G266" s="61">
        <v>2008</v>
      </c>
      <c r="H266" s="61">
        <v>9</v>
      </c>
      <c r="I266" s="48">
        <f t="shared" si="42"/>
        <v>19</v>
      </c>
      <c r="J266" s="48">
        <f t="shared" si="42"/>
        <v>262</v>
      </c>
      <c r="K266" s="130">
        <v>31.5</v>
      </c>
      <c r="L266" s="46">
        <v>19</v>
      </c>
      <c r="M266" s="56">
        <f t="shared" si="38"/>
        <v>25.25</v>
      </c>
      <c r="N266" s="36">
        <v>47</v>
      </c>
      <c r="O266" s="57">
        <f t="shared" si="39"/>
        <v>21.427748471843188</v>
      </c>
      <c r="P266" s="58">
        <f t="shared" si="40"/>
        <v>21.427748471843188</v>
      </c>
      <c r="Q266" s="132">
        <v>12.121364999999999</v>
      </c>
      <c r="R266" s="11">
        <f t="shared" si="41"/>
        <v>3.0605022364612497</v>
      </c>
      <c r="S266" s="35">
        <f t="shared" si="37"/>
        <v>4.7695538100886372</v>
      </c>
      <c r="AF266" s="34"/>
    </row>
    <row r="267" spans="7:32" ht="18.5">
      <c r="G267" s="61">
        <v>2008</v>
      </c>
      <c r="H267" s="61">
        <v>9</v>
      </c>
      <c r="I267" s="48">
        <f t="shared" si="42"/>
        <v>20</v>
      </c>
      <c r="J267" s="48">
        <f t="shared" si="42"/>
        <v>263</v>
      </c>
      <c r="K267" s="130">
        <v>28.6</v>
      </c>
      <c r="L267" s="46">
        <v>20.6</v>
      </c>
      <c r="M267" s="56">
        <f t="shared" si="38"/>
        <v>24.6</v>
      </c>
      <c r="N267" s="36">
        <v>46</v>
      </c>
      <c r="O267" s="57">
        <f t="shared" si="39"/>
        <v>27.867175473744247</v>
      </c>
      <c r="P267" s="58">
        <f t="shared" si="40"/>
        <v>17.834992303196319</v>
      </c>
      <c r="Q267" s="132">
        <v>12.611243999999999</v>
      </c>
      <c r="R267" s="11">
        <f t="shared" si="41"/>
        <v>3.1361137129439998</v>
      </c>
      <c r="S267" s="35">
        <f t="shared" si="37"/>
        <v>4.0563316581922653</v>
      </c>
      <c r="AF267" s="34"/>
    </row>
    <row r="268" spans="7:32" ht="18.5">
      <c r="G268" s="61">
        <v>2008</v>
      </c>
      <c r="H268" s="61">
        <v>9</v>
      </c>
      <c r="I268" s="48">
        <f t="shared" si="42"/>
        <v>21</v>
      </c>
      <c r="J268" s="48">
        <f t="shared" si="42"/>
        <v>264</v>
      </c>
      <c r="K268" s="130">
        <v>28.5</v>
      </c>
      <c r="L268" s="46">
        <v>15.5</v>
      </c>
      <c r="M268" s="56">
        <f t="shared" si="38"/>
        <v>22</v>
      </c>
      <c r="N268" s="36">
        <v>52.5</v>
      </c>
      <c r="O268" s="57">
        <f t="shared" si="39"/>
        <v>20.59793546839596</v>
      </c>
      <c r="P268" s="58">
        <f t="shared" si="40"/>
        <v>21.421852887131799</v>
      </c>
      <c r="Q268" s="132">
        <v>11.882705999999999</v>
      </c>
      <c r="R268" s="11">
        <f t="shared" si="41"/>
        <v>2.7737444134619995</v>
      </c>
      <c r="S268" s="35">
        <f t="shared" si="37"/>
        <v>4.3338063970334826</v>
      </c>
      <c r="AF268" s="34"/>
    </row>
    <row r="269" spans="7:32" ht="18.5">
      <c r="G269" s="61">
        <v>2008</v>
      </c>
      <c r="H269" s="61">
        <v>9</v>
      </c>
      <c r="I269" s="48">
        <f t="shared" si="42"/>
        <v>22</v>
      </c>
      <c r="J269" s="48">
        <f t="shared" si="42"/>
        <v>265</v>
      </c>
      <c r="K269" s="130">
        <v>30</v>
      </c>
      <c r="L269" s="46">
        <v>16.5</v>
      </c>
      <c r="M269" s="56">
        <f t="shared" si="38"/>
        <v>23.25</v>
      </c>
      <c r="N269" s="36">
        <v>48.5</v>
      </c>
      <c r="O269" s="57">
        <f t="shared" si="39"/>
        <v>19.988543080963595</v>
      </c>
      <c r="P269" s="58">
        <f t="shared" si="40"/>
        <v>21.587626527440683</v>
      </c>
      <c r="Q269" s="132">
        <v>11.750815499999998</v>
      </c>
      <c r="R269" s="11">
        <f t="shared" si="41"/>
        <v>2.8291057758528741</v>
      </c>
      <c r="S269" s="35">
        <f t="shared" si="37"/>
        <v>4.5572135438101968</v>
      </c>
      <c r="AF269" s="34"/>
    </row>
    <row r="270" spans="7:32" ht="18.5">
      <c r="G270" s="61">
        <v>2008</v>
      </c>
      <c r="H270" s="61">
        <v>9</v>
      </c>
      <c r="I270" s="48">
        <f t="shared" si="42"/>
        <v>23</v>
      </c>
      <c r="J270" s="48">
        <f t="shared" si="42"/>
        <v>266</v>
      </c>
      <c r="K270" s="130">
        <v>27</v>
      </c>
      <c r="L270" s="46">
        <v>16.2</v>
      </c>
      <c r="M270" s="56">
        <f t="shared" si="38"/>
        <v>21.6</v>
      </c>
      <c r="N270" s="36">
        <v>48.5</v>
      </c>
      <c r="O270" s="57">
        <f t="shared" si="39"/>
        <v>18.338551889150427</v>
      </c>
      <c r="P270" s="58">
        <f t="shared" si="40"/>
        <v>15.844508832225971</v>
      </c>
      <c r="Q270" s="132">
        <v>9.6426610000000004</v>
      </c>
      <c r="R270" s="11">
        <f t="shared" si="41"/>
        <v>2.2282357465410003</v>
      </c>
      <c r="S270" s="35">
        <f t="shared" si="37"/>
        <v>3.3514430860858058</v>
      </c>
      <c r="AF270" s="34"/>
    </row>
    <row r="271" spans="7:32" ht="18.5">
      <c r="G271" s="61">
        <v>2008</v>
      </c>
      <c r="H271" s="61">
        <v>9</v>
      </c>
      <c r="I271" s="48">
        <f t="shared" si="42"/>
        <v>24</v>
      </c>
      <c r="J271" s="48">
        <f t="shared" si="42"/>
        <v>267</v>
      </c>
      <c r="K271" s="130">
        <v>23</v>
      </c>
      <c r="L271" s="46">
        <v>15</v>
      </c>
      <c r="M271" s="56">
        <f t="shared" si="38"/>
        <v>19</v>
      </c>
      <c r="N271" s="36">
        <v>53.5</v>
      </c>
      <c r="O271" s="57">
        <f t="shared" si="39"/>
        <v>27.520223587865953</v>
      </c>
      <c r="P271" s="58">
        <f t="shared" si="40"/>
        <v>17.612943096234211</v>
      </c>
      <c r="Q271" s="132">
        <v>12.454231499999999</v>
      </c>
      <c r="R271" s="11">
        <f t="shared" si="41"/>
        <v>2.688021693107999</v>
      </c>
      <c r="S271" s="35">
        <f t="shared" si="37"/>
        <v>3.413245142259397</v>
      </c>
      <c r="AF271" s="34"/>
    </row>
    <row r="272" spans="7:32" ht="18.5">
      <c r="G272" s="61">
        <v>2008</v>
      </c>
      <c r="H272" s="61">
        <v>9</v>
      </c>
      <c r="I272" s="48">
        <f t="shared" si="42"/>
        <v>25</v>
      </c>
      <c r="J272" s="48">
        <f t="shared" si="42"/>
        <v>268</v>
      </c>
      <c r="K272" s="130">
        <v>22.5</v>
      </c>
      <c r="L272" s="46">
        <v>14.5</v>
      </c>
      <c r="M272" s="56">
        <f t="shared" si="38"/>
        <v>18.5</v>
      </c>
      <c r="N272" s="36">
        <v>54.5</v>
      </c>
      <c r="O272" s="57">
        <f t="shared" si="39"/>
        <v>14.100124642093702</v>
      </c>
      <c r="P272" s="58">
        <f t="shared" si="40"/>
        <v>9.02407977093997</v>
      </c>
      <c r="Q272" s="132">
        <v>6.3809879999999994</v>
      </c>
      <c r="R272" s="11">
        <f t="shared" si="41"/>
        <v>1.3585091547059995</v>
      </c>
      <c r="S272" s="35">
        <f t="shared" si="37"/>
        <v>1.9026641040698724</v>
      </c>
      <c r="AF272" s="34"/>
    </row>
    <row r="273" spans="7:32" ht="18.5">
      <c r="G273" s="61">
        <v>2008</v>
      </c>
      <c r="H273" s="61">
        <v>9</v>
      </c>
      <c r="I273" s="48">
        <f t="shared" si="42"/>
        <v>26</v>
      </c>
      <c r="J273" s="48">
        <f t="shared" si="42"/>
        <v>269</v>
      </c>
      <c r="K273" s="130">
        <v>27.5</v>
      </c>
      <c r="L273" s="46">
        <v>15</v>
      </c>
      <c r="M273" s="56">
        <f t="shared" si="38"/>
        <v>21.25</v>
      </c>
      <c r="N273" s="36">
        <v>48</v>
      </c>
      <c r="O273" s="57">
        <f t="shared" si="39"/>
        <v>21.179793524068835</v>
      </c>
      <c r="P273" s="58">
        <f t="shared" si="40"/>
        <v>21.179793524068835</v>
      </c>
      <c r="Q273" s="132">
        <v>11.981100499999998</v>
      </c>
      <c r="R273" s="11">
        <f t="shared" si="41"/>
        <v>2.7440104805891248</v>
      </c>
      <c r="S273" s="35">
        <f t="shared" si="37"/>
        <v>4.3495026870801361</v>
      </c>
      <c r="AF273" s="34"/>
    </row>
    <row r="274" spans="7:32" ht="18.5">
      <c r="G274" s="61">
        <v>2008</v>
      </c>
      <c r="H274" s="61">
        <v>9</v>
      </c>
      <c r="I274" s="48">
        <f t="shared" si="42"/>
        <v>27</v>
      </c>
      <c r="J274" s="48">
        <f t="shared" si="42"/>
        <v>270</v>
      </c>
      <c r="K274" s="130">
        <v>27.3</v>
      </c>
      <c r="L274" s="46">
        <v>17.8</v>
      </c>
      <c r="M274" s="56">
        <f t="shared" si="38"/>
        <v>22.55</v>
      </c>
      <c r="N274" s="36">
        <v>48</v>
      </c>
      <c r="O274" s="57">
        <f t="shared" si="39"/>
        <v>16.836192775179235</v>
      </c>
      <c r="P274" s="58">
        <f t="shared" si="40"/>
        <v>12.795506509136219</v>
      </c>
      <c r="Q274" s="132">
        <v>8.3028209999999998</v>
      </c>
      <c r="R274" s="11">
        <f t="shared" si="41"/>
        <v>1.9648854224077494</v>
      </c>
      <c r="S274" s="35">
        <f t="shared" si="37"/>
        <v>2.8503380613096465</v>
      </c>
      <c r="AF274" s="34"/>
    </row>
    <row r="275" spans="7:32" ht="18.5">
      <c r="G275" s="61">
        <v>2008</v>
      </c>
      <c r="H275" s="61">
        <v>9</v>
      </c>
      <c r="I275" s="48">
        <f t="shared" si="42"/>
        <v>28</v>
      </c>
      <c r="J275" s="48">
        <f t="shared" si="42"/>
        <v>271</v>
      </c>
      <c r="K275" s="130">
        <v>23.6</v>
      </c>
      <c r="L275" s="46">
        <v>16.2</v>
      </c>
      <c r="M275" s="56">
        <f t="shared" si="38"/>
        <v>19.899999999999999</v>
      </c>
      <c r="N275" s="36">
        <v>49</v>
      </c>
      <c r="O275" s="57">
        <f t="shared" si="39"/>
        <v>5.0215480345404231</v>
      </c>
      <c r="P275" s="58">
        <f t="shared" si="40"/>
        <v>2.9727564364479315</v>
      </c>
      <c r="Q275" s="132">
        <v>2.1856140000000002</v>
      </c>
      <c r="R275" s="11">
        <f t="shared" si="41"/>
        <v>0.48326220434700001</v>
      </c>
      <c r="S275" s="35">
        <f t="shared" si="37"/>
        <v>0.90768819337198403</v>
      </c>
      <c r="AF275" s="34"/>
    </row>
    <row r="276" spans="7:32" ht="18.5">
      <c r="G276" s="61">
        <v>2008</v>
      </c>
      <c r="H276" s="61">
        <v>9</v>
      </c>
      <c r="I276" s="48">
        <f t="shared" si="42"/>
        <v>29</v>
      </c>
      <c r="J276" s="48">
        <f t="shared" si="42"/>
        <v>272</v>
      </c>
      <c r="K276" s="130">
        <v>26.5</v>
      </c>
      <c r="L276" s="46">
        <v>15</v>
      </c>
      <c r="M276" s="56">
        <f t="shared" si="38"/>
        <v>20.75</v>
      </c>
      <c r="N276" s="36">
        <v>50.5</v>
      </c>
      <c r="O276" s="57">
        <f t="shared" si="39"/>
        <v>19.237841246980523</v>
      </c>
      <c r="P276" s="58">
        <f t="shared" si="40"/>
        <v>17.698813947222082</v>
      </c>
      <c r="Q276" s="132">
        <v>10.438191</v>
      </c>
      <c r="R276" s="11">
        <f t="shared" si="41"/>
        <v>2.3600306227882499</v>
      </c>
      <c r="S276" s="35">
        <f t="shared" si="37"/>
        <v>3.5606026773568122</v>
      </c>
      <c r="AF276" s="34"/>
    </row>
    <row r="277" spans="7:32" ht="18.5">
      <c r="G277" s="61">
        <v>2008</v>
      </c>
      <c r="H277" s="62">
        <v>9</v>
      </c>
      <c r="I277" s="62">
        <f t="shared" si="42"/>
        <v>30</v>
      </c>
      <c r="J277" s="48">
        <f t="shared" si="42"/>
        <v>273</v>
      </c>
      <c r="K277" s="130">
        <v>23.4</v>
      </c>
      <c r="L277" s="46">
        <v>14</v>
      </c>
      <c r="M277" s="56">
        <f t="shared" si="38"/>
        <v>18.7</v>
      </c>
      <c r="N277" s="36">
        <v>44</v>
      </c>
      <c r="O277" s="57">
        <f t="shared" si="39"/>
        <v>13.827194311990986</v>
      </c>
      <c r="P277" s="58">
        <f t="shared" si="40"/>
        <v>10.398050122617221</v>
      </c>
      <c r="Q277" s="132">
        <v>6.78294</v>
      </c>
      <c r="R277" s="51">
        <f t="shared" si="41"/>
        <v>1.45204092315</v>
      </c>
      <c r="S277" s="50">
        <f t="shared" si="37"/>
        <v>2.3322955568553256</v>
      </c>
      <c r="AF277" s="34"/>
    </row>
    <row r="278" spans="7:32" ht="18.5">
      <c r="G278" s="61">
        <v>2008</v>
      </c>
      <c r="H278" s="61">
        <v>10</v>
      </c>
      <c r="I278" s="48">
        <v>1</v>
      </c>
      <c r="J278" s="48">
        <f t="shared" si="42"/>
        <v>274</v>
      </c>
      <c r="K278" s="130">
        <v>23</v>
      </c>
      <c r="L278" s="46">
        <v>15.2</v>
      </c>
      <c r="M278" s="56">
        <f t="shared" si="38"/>
        <v>19.100000000000001</v>
      </c>
      <c r="N278" s="36">
        <v>45</v>
      </c>
      <c r="O278" s="57">
        <f t="shared" si="39"/>
        <v>23.527857958629362</v>
      </c>
      <c r="P278" s="58">
        <f t="shared" si="40"/>
        <v>14.681383366184724</v>
      </c>
      <c r="Q278" s="132">
        <v>10.513556999999999</v>
      </c>
      <c r="R278" s="11">
        <f t="shared" si="41"/>
        <v>2.2753282356044995</v>
      </c>
      <c r="S278" s="35">
        <f t="shared" si="37"/>
        <v>3.1201307366311188</v>
      </c>
      <c r="AF278" s="34"/>
    </row>
    <row r="279" spans="7:32" ht="18.5">
      <c r="G279" s="61">
        <v>2008</v>
      </c>
      <c r="H279" s="61">
        <v>10</v>
      </c>
      <c r="I279" s="48">
        <f t="shared" ref="I279:J294" si="43">I278+1</f>
        <v>2</v>
      </c>
      <c r="J279" s="48">
        <f t="shared" si="42"/>
        <v>275</v>
      </c>
      <c r="K279" s="130">
        <v>29.4</v>
      </c>
      <c r="L279" s="56">
        <v>13.2</v>
      </c>
      <c r="M279" s="56">
        <f t="shared" si="38"/>
        <v>21.299999999999997</v>
      </c>
      <c r="N279" s="36">
        <v>57</v>
      </c>
      <c r="O279" s="57">
        <f t="shared" si="39"/>
        <v>21.475043126234528</v>
      </c>
      <c r="P279" s="58">
        <f t="shared" si="40"/>
        <v>27.831655891599951</v>
      </c>
      <c r="Q279" s="132">
        <v>13.829661</v>
      </c>
      <c r="R279" s="11">
        <f t="shared" si="41"/>
        <v>3.1714386050114998</v>
      </c>
      <c r="S279" s="35">
        <f t="shared" si="37"/>
        <v>5.4427739353232631</v>
      </c>
      <c r="AF279" s="34"/>
    </row>
    <row r="280" spans="7:32" ht="18.5">
      <c r="G280" s="61">
        <v>2008</v>
      </c>
      <c r="H280" s="61">
        <v>10</v>
      </c>
      <c r="I280" s="48">
        <f t="shared" si="43"/>
        <v>3</v>
      </c>
      <c r="J280" s="48">
        <f t="shared" si="42"/>
        <v>276</v>
      </c>
      <c r="K280" s="130">
        <v>26.5</v>
      </c>
      <c r="L280" s="56">
        <v>12.5</v>
      </c>
      <c r="M280" s="56">
        <f t="shared" si="38"/>
        <v>19.5</v>
      </c>
      <c r="N280" s="36">
        <v>72</v>
      </c>
      <c r="O280" s="57">
        <f t="shared" si="39"/>
        <v>21.121555725373177</v>
      </c>
      <c r="P280" s="58">
        <f t="shared" si="40"/>
        <v>23.65614241241796</v>
      </c>
      <c r="Q280" s="132">
        <v>12.644739999999999</v>
      </c>
      <c r="R280" s="11">
        <f t="shared" si="41"/>
        <v>2.7662202237299987</v>
      </c>
      <c r="S280" s="35">
        <f t="shared" si="37"/>
        <v>4.5111719096541032</v>
      </c>
      <c r="AF280" s="34"/>
    </row>
    <row r="281" spans="7:32" ht="18.5">
      <c r="G281" s="61">
        <v>2008</v>
      </c>
      <c r="H281" s="61">
        <v>10</v>
      </c>
      <c r="I281" s="48">
        <f t="shared" si="43"/>
        <v>4</v>
      </c>
      <c r="J281" s="48">
        <f t="shared" si="43"/>
        <v>277</v>
      </c>
      <c r="K281" s="130">
        <v>27</v>
      </c>
      <c r="L281" s="56">
        <v>14</v>
      </c>
      <c r="M281" s="56">
        <f t="shared" si="38"/>
        <v>20.5</v>
      </c>
      <c r="N281" s="36">
        <v>66</v>
      </c>
      <c r="O281" s="57">
        <f t="shared" si="39"/>
        <v>22.677325359761515</v>
      </c>
      <c r="P281" s="58">
        <f t="shared" si="40"/>
        <v>23.584418374151976</v>
      </c>
      <c r="Q281" s="132">
        <v>13.082281499999999</v>
      </c>
      <c r="R281" s="11">
        <f t="shared" si="41"/>
        <v>2.9386663522042493</v>
      </c>
      <c r="S281" s="35">
        <f t="shared" si="37"/>
        <v>4.5960825004996</v>
      </c>
      <c r="AF281" s="34"/>
    </row>
    <row r="282" spans="7:32" ht="18.5">
      <c r="G282" s="61">
        <v>2008</v>
      </c>
      <c r="H282" s="61">
        <v>10</v>
      </c>
      <c r="I282" s="48">
        <f t="shared" si="43"/>
        <v>5</v>
      </c>
      <c r="J282" s="48">
        <f t="shared" si="43"/>
        <v>278</v>
      </c>
      <c r="K282" s="130">
        <v>29.2</v>
      </c>
      <c r="L282" s="56">
        <v>14.2</v>
      </c>
      <c r="M282" s="56">
        <f t="shared" si="38"/>
        <v>21.7</v>
      </c>
      <c r="N282" s="36">
        <v>56</v>
      </c>
      <c r="O282" s="57">
        <f t="shared" si="39"/>
        <v>17.391854412686811</v>
      </c>
      <c r="P282" s="58">
        <f t="shared" si="40"/>
        <v>20.870225295224174</v>
      </c>
      <c r="Q282" s="132">
        <v>10.777337999999999</v>
      </c>
      <c r="R282" s="11">
        <f t="shared" si="41"/>
        <v>2.4967589511149995</v>
      </c>
      <c r="S282" s="35">
        <f t="shared" si="37"/>
        <v>4.2085404785006268</v>
      </c>
      <c r="AF282" s="34"/>
    </row>
    <row r="283" spans="7:32" ht="18.5">
      <c r="G283" s="61">
        <v>2008</v>
      </c>
      <c r="H283" s="61">
        <v>10</v>
      </c>
      <c r="I283" s="48">
        <f t="shared" si="43"/>
        <v>6</v>
      </c>
      <c r="J283" s="48">
        <f t="shared" si="43"/>
        <v>279</v>
      </c>
      <c r="K283" s="130">
        <v>27.4</v>
      </c>
      <c r="L283" s="56">
        <v>16.2</v>
      </c>
      <c r="M283" s="56">
        <f t="shared" si="38"/>
        <v>21.799999999999997</v>
      </c>
      <c r="N283" s="36">
        <v>58</v>
      </c>
      <c r="O283" s="57">
        <f t="shared" si="39"/>
        <v>19.720551181762485</v>
      </c>
      <c r="P283" s="58">
        <f t="shared" si="40"/>
        <v>17.669613858859183</v>
      </c>
      <c r="Q283" s="132">
        <v>10.559613999999998</v>
      </c>
      <c r="R283" s="11">
        <f t="shared" si="41"/>
        <v>2.4525125899559987</v>
      </c>
      <c r="S283" s="35">
        <f t="shared" si="37"/>
        <v>3.6286812624502813</v>
      </c>
      <c r="AF283" s="34"/>
    </row>
    <row r="284" spans="7:32" ht="18.5">
      <c r="G284" s="61">
        <v>2008</v>
      </c>
      <c r="H284" s="61">
        <v>10</v>
      </c>
      <c r="I284" s="48">
        <f t="shared" si="43"/>
        <v>7</v>
      </c>
      <c r="J284" s="48">
        <f t="shared" si="43"/>
        <v>280</v>
      </c>
      <c r="K284" s="130">
        <v>27</v>
      </c>
      <c r="L284" s="56">
        <v>15</v>
      </c>
      <c r="M284" s="56">
        <f t="shared" si="38"/>
        <v>21</v>
      </c>
      <c r="N284" s="36">
        <v>57.5</v>
      </c>
      <c r="O284" s="57">
        <f t="shared" si="39"/>
        <v>19.535335569914832</v>
      </c>
      <c r="P284" s="58">
        <f t="shared" si="40"/>
        <v>18.753922147118239</v>
      </c>
      <c r="Q284" s="132">
        <v>10.827582</v>
      </c>
      <c r="R284" s="11">
        <f t="shared" si="41"/>
        <v>2.463946215083999</v>
      </c>
      <c r="S284" s="35">
        <f t="shared" si="37"/>
        <v>3.7692759216038816</v>
      </c>
      <c r="AF284" s="34"/>
    </row>
    <row r="285" spans="7:32" ht="18.5">
      <c r="G285" s="61">
        <v>2008</v>
      </c>
      <c r="H285" s="61">
        <v>10</v>
      </c>
      <c r="I285" s="48">
        <f t="shared" si="43"/>
        <v>8</v>
      </c>
      <c r="J285" s="48">
        <f t="shared" si="43"/>
        <v>281</v>
      </c>
      <c r="K285" s="130">
        <v>25.4</v>
      </c>
      <c r="L285" s="56">
        <v>14.8</v>
      </c>
      <c r="M285" s="56">
        <f t="shared" si="38"/>
        <v>20.100000000000001</v>
      </c>
      <c r="N285" s="36">
        <v>57</v>
      </c>
      <c r="O285" s="57">
        <f t="shared" si="39"/>
        <v>19.338628412394097</v>
      </c>
      <c r="P285" s="58">
        <f t="shared" si="40"/>
        <v>16.399156893710192</v>
      </c>
      <c r="Q285" s="132">
        <v>10.073922</v>
      </c>
      <c r="R285" s="11">
        <f t="shared" si="41"/>
        <v>2.2392666408870001</v>
      </c>
      <c r="S285" s="35">
        <f t="shared" si="37"/>
        <v>3.2822204160885526</v>
      </c>
      <c r="AF285" s="34"/>
    </row>
    <row r="286" spans="7:32" ht="18.5">
      <c r="G286" s="61">
        <v>2008</v>
      </c>
      <c r="H286" s="61">
        <v>10</v>
      </c>
      <c r="I286" s="48">
        <f t="shared" si="43"/>
        <v>9</v>
      </c>
      <c r="J286" s="48">
        <f t="shared" si="43"/>
        <v>282</v>
      </c>
      <c r="K286" s="130">
        <v>26</v>
      </c>
      <c r="L286" s="56">
        <v>14</v>
      </c>
      <c r="M286" s="56">
        <f t="shared" si="38"/>
        <v>20</v>
      </c>
      <c r="N286" s="36">
        <v>53.5</v>
      </c>
      <c r="O286" s="57">
        <f t="shared" si="39"/>
        <v>24.339849654395046</v>
      </c>
      <c r="P286" s="58">
        <f t="shared" si="40"/>
        <v>23.366255668219242</v>
      </c>
      <c r="Q286" s="132">
        <v>13.490513999999999</v>
      </c>
      <c r="R286" s="11">
        <f t="shared" si="41"/>
        <v>2.9908064822579989</v>
      </c>
      <c r="S286" s="35">
        <f t="shared" si="37"/>
        <v>4.5093938612274087</v>
      </c>
      <c r="AF286" s="34"/>
    </row>
    <row r="287" spans="7:32" ht="18.5">
      <c r="G287" s="61">
        <v>2008</v>
      </c>
      <c r="H287" s="61">
        <v>10</v>
      </c>
      <c r="I287" s="48">
        <f t="shared" si="43"/>
        <v>10</v>
      </c>
      <c r="J287" s="48">
        <f t="shared" si="43"/>
        <v>283</v>
      </c>
      <c r="K287" s="130">
        <v>26</v>
      </c>
      <c r="L287" s="56">
        <v>14</v>
      </c>
      <c r="M287" s="56">
        <f t="shared" si="38"/>
        <v>20</v>
      </c>
      <c r="N287" s="36">
        <v>57.5</v>
      </c>
      <c r="O287" s="57">
        <f t="shared" si="39"/>
        <v>18.500400932220192</v>
      </c>
      <c r="P287" s="58">
        <f t="shared" si="40"/>
        <v>17.760384894931384</v>
      </c>
      <c r="Q287" s="132">
        <v>10.253962999999999</v>
      </c>
      <c r="R287" s="11">
        <f t="shared" si="41"/>
        <v>2.273272835210999</v>
      </c>
      <c r="S287" s="35">
        <f t="shared" si="37"/>
        <v>3.5163538956735594</v>
      </c>
      <c r="AF287" s="34"/>
    </row>
    <row r="288" spans="7:32" ht="18.5">
      <c r="G288" s="61">
        <v>2008</v>
      </c>
      <c r="H288" s="61">
        <v>10</v>
      </c>
      <c r="I288" s="48">
        <f t="shared" si="43"/>
        <v>11</v>
      </c>
      <c r="J288" s="48">
        <f t="shared" si="43"/>
        <v>284</v>
      </c>
      <c r="K288" s="130">
        <v>27.4</v>
      </c>
      <c r="L288" s="56">
        <v>15</v>
      </c>
      <c r="M288" s="56">
        <f t="shared" si="38"/>
        <v>21.2</v>
      </c>
      <c r="N288" s="36">
        <v>55</v>
      </c>
      <c r="O288" s="57">
        <f t="shared" si="39"/>
        <v>17.23347602432036</v>
      </c>
      <c r="P288" s="58">
        <f t="shared" si="40"/>
        <v>17.095608216125797</v>
      </c>
      <c r="Q288" s="132">
        <v>9.7096529999999994</v>
      </c>
      <c r="R288" s="11">
        <f t="shared" si="41"/>
        <v>2.2209374789549994</v>
      </c>
      <c r="S288" s="35">
        <f t="shared" si="37"/>
        <v>3.4830888728281417</v>
      </c>
      <c r="AF288" s="34"/>
    </row>
    <row r="289" spans="7:32" ht="18.5">
      <c r="G289" s="61">
        <v>2008</v>
      </c>
      <c r="H289" s="61">
        <v>10</v>
      </c>
      <c r="I289" s="48">
        <f t="shared" si="43"/>
        <v>12</v>
      </c>
      <c r="J289" s="48">
        <f t="shared" si="43"/>
        <v>285</v>
      </c>
      <c r="K289" s="130">
        <v>28.4</v>
      </c>
      <c r="L289" s="56">
        <v>16.8</v>
      </c>
      <c r="M289" s="56">
        <f t="shared" si="38"/>
        <v>22.6</v>
      </c>
      <c r="N289" s="36">
        <v>53</v>
      </c>
      <c r="O289" s="57">
        <f t="shared" si="39"/>
        <v>14.014539036915961</v>
      </c>
      <c r="P289" s="58">
        <f t="shared" si="40"/>
        <v>13.00549222625801</v>
      </c>
      <c r="Q289" s="132">
        <v>7.6370879999999994</v>
      </c>
      <c r="R289" s="11">
        <f t="shared" si="41"/>
        <v>1.8095774532479998</v>
      </c>
      <c r="S289" s="35">
        <f t="shared" si="37"/>
        <v>2.8127398547117983</v>
      </c>
      <c r="AF289" s="34"/>
    </row>
    <row r="290" spans="7:32" ht="18.5">
      <c r="G290" s="61">
        <v>2008</v>
      </c>
      <c r="H290" s="61">
        <v>10</v>
      </c>
      <c r="I290" s="48">
        <f t="shared" si="43"/>
        <v>13</v>
      </c>
      <c r="J290" s="48">
        <f t="shared" si="43"/>
        <v>286</v>
      </c>
      <c r="K290" s="130">
        <v>27</v>
      </c>
      <c r="L290" s="56">
        <v>16.2</v>
      </c>
      <c r="M290" s="56">
        <f t="shared" si="38"/>
        <v>21.6</v>
      </c>
      <c r="N290" s="36">
        <v>49</v>
      </c>
      <c r="O290" s="57">
        <f t="shared" si="39"/>
        <v>22.288148822289202</v>
      </c>
      <c r="P290" s="58">
        <f t="shared" si="40"/>
        <v>19.256960582457872</v>
      </c>
      <c r="Q290" s="132">
        <v>11.719412999999998</v>
      </c>
      <c r="R290" s="11">
        <f t="shared" si="41"/>
        <v>2.7081336754529994</v>
      </c>
      <c r="S290" s="35">
        <f t="shared" si="37"/>
        <v>3.9612359922989033</v>
      </c>
      <c r="AF290" s="34"/>
    </row>
    <row r="291" spans="7:32" ht="18.5">
      <c r="G291" s="61">
        <v>2008</v>
      </c>
      <c r="H291" s="61">
        <v>10</v>
      </c>
      <c r="I291" s="48">
        <f t="shared" si="43"/>
        <v>14</v>
      </c>
      <c r="J291" s="48">
        <f t="shared" si="43"/>
        <v>287</v>
      </c>
      <c r="K291" s="130">
        <v>32.4</v>
      </c>
      <c r="L291" s="56">
        <v>16.8</v>
      </c>
      <c r="M291" s="56">
        <f t="shared" si="38"/>
        <v>24.6</v>
      </c>
      <c r="N291" s="36">
        <v>51</v>
      </c>
      <c r="O291" s="57">
        <f t="shared" si="39"/>
        <v>17.080618474822916</v>
      </c>
      <c r="P291" s="58">
        <f t="shared" si="40"/>
        <v>21.316611856578994</v>
      </c>
      <c r="Q291" s="132">
        <v>10.794086</v>
      </c>
      <c r="R291" s="11">
        <f t="shared" si="41"/>
        <v>2.6842301301360001</v>
      </c>
      <c r="S291" s="35">
        <f t="shared" si="37"/>
        <v>4.5075460105624092</v>
      </c>
      <c r="AF291" s="34"/>
    </row>
    <row r="292" spans="7:32" ht="18.5">
      <c r="G292" s="61">
        <v>2008</v>
      </c>
      <c r="H292" s="61">
        <v>10</v>
      </c>
      <c r="I292" s="48">
        <f t="shared" si="43"/>
        <v>15</v>
      </c>
      <c r="J292" s="48">
        <f t="shared" si="43"/>
        <v>288</v>
      </c>
      <c r="K292" s="130">
        <v>32</v>
      </c>
      <c r="L292" s="56">
        <v>16</v>
      </c>
      <c r="M292" s="56">
        <f t="shared" si="38"/>
        <v>24</v>
      </c>
      <c r="N292" s="36">
        <v>57.5</v>
      </c>
      <c r="O292" s="57">
        <f t="shared" si="39"/>
        <v>10.9319953125</v>
      </c>
      <c r="P292" s="58">
        <f t="shared" si="40"/>
        <v>13.992953999999999</v>
      </c>
      <c r="Q292" s="132">
        <v>6.9964769999999996</v>
      </c>
      <c r="R292" s="11">
        <f t="shared" si="41"/>
        <v>1.7152353118889998</v>
      </c>
      <c r="S292" s="35">
        <f t="shared" si="37"/>
        <v>3.0681327630769233</v>
      </c>
      <c r="AF292" s="34"/>
    </row>
    <row r="293" spans="7:32" ht="18.5">
      <c r="G293" s="61">
        <v>2008</v>
      </c>
      <c r="H293" s="61">
        <v>10</v>
      </c>
      <c r="I293" s="48">
        <f t="shared" si="43"/>
        <v>16</v>
      </c>
      <c r="J293" s="48">
        <f t="shared" si="43"/>
        <v>289</v>
      </c>
      <c r="K293" s="130">
        <v>31.6</v>
      </c>
      <c r="L293" s="56">
        <v>15.8</v>
      </c>
      <c r="M293" s="56">
        <f t="shared" si="38"/>
        <v>23.700000000000003</v>
      </c>
      <c r="N293" s="36">
        <v>74</v>
      </c>
      <c r="O293" s="57">
        <f t="shared" si="39"/>
        <v>6.5702966132982716</v>
      </c>
      <c r="P293" s="58">
        <f t="shared" si="40"/>
        <v>8.3048549192090153</v>
      </c>
      <c r="Q293" s="132">
        <v>4.1786259999999995</v>
      </c>
      <c r="R293" s="11">
        <f t="shared" si="41"/>
        <v>1.0170671218349998</v>
      </c>
      <c r="S293" s="35">
        <f t="shared" si="37"/>
        <v>1.9734108292358821</v>
      </c>
      <c r="AF293" s="34"/>
    </row>
    <row r="294" spans="7:32" ht="18.5">
      <c r="G294" s="61">
        <v>2008</v>
      </c>
      <c r="H294" s="61">
        <v>10</v>
      </c>
      <c r="I294" s="48">
        <f t="shared" si="43"/>
        <v>17</v>
      </c>
      <c r="J294" s="48">
        <f t="shared" si="43"/>
        <v>290</v>
      </c>
      <c r="K294" s="130">
        <v>20.8</v>
      </c>
      <c r="L294" s="56">
        <v>10.8</v>
      </c>
      <c r="M294" s="56">
        <f t="shared" si="38"/>
        <v>15.8</v>
      </c>
      <c r="N294" s="36">
        <v>63.5</v>
      </c>
      <c r="O294" s="57">
        <f t="shared" si="39"/>
        <v>10.501337111628517</v>
      </c>
      <c r="P294" s="58">
        <f t="shared" si="40"/>
        <v>8.4010696893028136</v>
      </c>
      <c r="Q294" s="132">
        <v>5.3133030000000003</v>
      </c>
      <c r="R294" s="11">
        <f t="shared" si="41"/>
        <v>1.047060742392</v>
      </c>
      <c r="S294" s="35">
        <f t="shared" si="37"/>
        <v>1.6683525759157527</v>
      </c>
      <c r="AF294" s="34"/>
    </row>
    <row r="295" spans="7:32" ht="18.5">
      <c r="G295" s="61">
        <v>2008</v>
      </c>
      <c r="H295" s="61">
        <v>10</v>
      </c>
      <c r="I295" s="48">
        <f t="shared" ref="I295:J310" si="44">I294+1</f>
        <v>18</v>
      </c>
      <c r="J295" s="48">
        <f t="shared" si="44"/>
        <v>291</v>
      </c>
      <c r="K295" s="130">
        <v>25.2</v>
      </c>
      <c r="L295" s="56">
        <v>13.2</v>
      </c>
      <c r="M295" s="56">
        <f t="shared" si="38"/>
        <v>19.2</v>
      </c>
      <c r="N295" s="36">
        <v>62.5</v>
      </c>
      <c r="O295" s="57">
        <f t="shared" si="39"/>
        <v>20.056580022476364</v>
      </c>
      <c r="P295" s="58">
        <f t="shared" si="40"/>
        <v>19.254316821577309</v>
      </c>
      <c r="Q295" s="132">
        <v>11.116484999999999</v>
      </c>
      <c r="R295" s="11">
        <f t="shared" si="41"/>
        <v>2.4123328274249998</v>
      </c>
      <c r="S295" s="35">
        <f t="shared" si="37"/>
        <v>3.7146600503517</v>
      </c>
      <c r="AF295" s="34"/>
    </row>
    <row r="296" spans="7:32" ht="18.5">
      <c r="G296" s="61">
        <v>2008</v>
      </c>
      <c r="H296" s="61">
        <v>10</v>
      </c>
      <c r="I296" s="48">
        <f t="shared" si="44"/>
        <v>19</v>
      </c>
      <c r="J296" s="48">
        <f t="shared" si="44"/>
        <v>292</v>
      </c>
      <c r="K296" s="130">
        <v>28</v>
      </c>
      <c r="L296" s="56">
        <v>13.2</v>
      </c>
      <c r="M296" s="56">
        <f t="shared" si="38"/>
        <v>20.6</v>
      </c>
      <c r="N296" s="36">
        <v>64</v>
      </c>
      <c r="O296" s="57">
        <f t="shared" si="39"/>
        <v>19.831938468290399</v>
      </c>
      <c r="P296" s="58">
        <f t="shared" si="40"/>
        <v>23.481015146455835</v>
      </c>
      <c r="Q296" s="132">
        <v>12.207198500000001</v>
      </c>
      <c r="R296" s="11">
        <f t="shared" si="41"/>
        <v>2.7492564173759999</v>
      </c>
      <c r="S296" s="35">
        <f t="shared" si="37"/>
        <v>4.5869804136310943</v>
      </c>
      <c r="AF296" s="34"/>
    </row>
    <row r="297" spans="7:32" ht="18.5">
      <c r="G297" s="61">
        <v>2008</v>
      </c>
      <c r="H297" s="61">
        <v>10</v>
      </c>
      <c r="I297" s="48">
        <f t="shared" si="44"/>
        <v>20</v>
      </c>
      <c r="J297" s="48">
        <f t="shared" si="44"/>
        <v>293</v>
      </c>
      <c r="K297" s="130">
        <v>27</v>
      </c>
      <c r="L297" s="56">
        <v>13</v>
      </c>
      <c r="M297" s="56">
        <f t="shared" si="38"/>
        <v>20</v>
      </c>
      <c r="N297" s="36">
        <v>61</v>
      </c>
      <c r="O297" s="57">
        <f t="shared" si="39"/>
        <v>16.477611022840797</v>
      </c>
      <c r="P297" s="58">
        <f t="shared" si="40"/>
        <v>18.454924345581695</v>
      </c>
      <c r="Q297" s="132">
        <v>9.864571999999999</v>
      </c>
      <c r="R297" s="11">
        <f t="shared" si="41"/>
        <v>2.1869460186839991</v>
      </c>
      <c r="S297" s="35">
        <f t="shared" si="37"/>
        <v>3.6393865983601854</v>
      </c>
      <c r="AF297" s="34"/>
    </row>
    <row r="298" spans="7:32" ht="18.5">
      <c r="G298" s="61">
        <v>2008</v>
      </c>
      <c r="H298" s="61">
        <v>10</v>
      </c>
      <c r="I298" s="48">
        <f t="shared" si="44"/>
        <v>21</v>
      </c>
      <c r="J298" s="48">
        <f t="shared" si="44"/>
        <v>294</v>
      </c>
      <c r="K298" s="130">
        <v>28</v>
      </c>
      <c r="L298" s="56">
        <v>14</v>
      </c>
      <c r="M298" s="56">
        <f t="shared" si="38"/>
        <v>21</v>
      </c>
      <c r="N298" s="36">
        <v>72</v>
      </c>
      <c r="O298" s="57">
        <f t="shared" si="39"/>
        <v>15.379569880826365</v>
      </c>
      <c r="P298" s="58">
        <f t="shared" si="40"/>
        <v>17.225118266525531</v>
      </c>
      <c r="Q298" s="132">
        <v>9.2072129999999994</v>
      </c>
      <c r="R298" s="11">
        <f t="shared" si="41"/>
        <v>2.0952118047059995</v>
      </c>
      <c r="S298" s="35">
        <f t="shared" si="37"/>
        <v>3.4928172198633671</v>
      </c>
      <c r="AF298" s="34"/>
    </row>
    <row r="299" spans="7:32" ht="18.5">
      <c r="G299" s="61">
        <v>2008</v>
      </c>
      <c r="H299" s="61">
        <v>10</v>
      </c>
      <c r="I299" s="48">
        <f t="shared" si="44"/>
        <v>22</v>
      </c>
      <c r="J299" s="48">
        <f t="shared" si="44"/>
        <v>295</v>
      </c>
      <c r="K299" s="130">
        <v>27.6</v>
      </c>
      <c r="L299" s="56">
        <v>14.2</v>
      </c>
      <c r="M299" s="56">
        <f t="shared" si="38"/>
        <v>20.9</v>
      </c>
      <c r="N299" s="36">
        <v>59</v>
      </c>
      <c r="O299" s="57">
        <f t="shared" si="39"/>
        <v>14.647804585139662</v>
      </c>
      <c r="P299" s="58">
        <f t="shared" si="40"/>
        <v>15.702446515269722</v>
      </c>
      <c r="Q299" s="132">
        <v>8.5791629999999994</v>
      </c>
      <c r="R299" s="11">
        <f t="shared" si="41"/>
        <v>1.9472598115064998</v>
      </c>
      <c r="S299" s="35">
        <f t="shared" si="37"/>
        <v>3.2110657652488173</v>
      </c>
      <c r="AF299" s="34"/>
    </row>
    <row r="300" spans="7:32" ht="18.5">
      <c r="G300" s="61">
        <v>2008</v>
      </c>
      <c r="H300" s="61">
        <v>10</v>
      </c>
      <c r="I300" s="48">
        <f t="shared" si="44"/>
        <v>23</v>
      </c>
      <c r="J300" s="48">
        <f t="shared" si="44"/>
        <v>296</v>
      </c>
      <c r="K300" s="130">
        <v>24</v>
      </c>
      <c r="L300" s="56">
        <v>12.4</v>
      </c>
      <c r="M300" s="56">
        <f t="shared" si="38"/>
        <v>18.2</v>
      </c>
      <c r="N300" s="36">
        <v>67</v>
      </c>
      <c r="O300" s="57">
        <f t="shared" si="39"/>
        <v>15.993016998541982</v>
      </c>
      <c r="P300" s="58">
        <f t="shared" si="40"/>
        <v>14.841519774646958</v>
      </c>
      <c r="Q300" s="132">
        <v>8.7152405000000002</v>
      </c>
      <c r="R300" s="11">
        <f t="shared" si="41"/>
        <v>1.8401358791699998</v>
      </c>
      <c r="S300" s="35">
        <f t="shared" si="37"/>
        <v>2.8773383906192205</v>
      </c>
      <c r="AF300" s="34"/>
    </row>
    <row r="301" spans="7:32" ht="18.5">
      <c r="G301" s="61">
        <v>2008</v>
      </c>
      <c r="H301" s="61">
        <v>10</v>
      </c>
      <c r="I301" s="48">
        <f t="shared" si="44"/>
        <v>24</v>
      </c>
      <c r="J301" s="48">
        <f t="shared" si="44"/>
        <v>297</v>
      </c>
      <c r="K301" s="130">
        <v>24</v>
      </c>
      <c r="L301" s="56">
        <v>10.8</v>
      </c>
      <c r="M301" s="56">
        <f t="shared" si="38"/>
        <v>17.399999999999999</v>
      </c>
      <c r="N301" s="36">
        <v>73</v>
      </c>
      <c r="O301" s="57">
        <f t="shared" si="39"/>
        <v>12.403069000084017</v>
      </c>
      <c r="P301" s="58">
        <f t="shared" si="40"/>
        <v>13.097640864088723</v>
      </c>
      <c r="Q301" s="132">
        <v>7.2100139999999993</v>
      </c>
      <c r="R301" s="11">
        <f t="shared" si="41"/>
        <v>1.488492970272</v>
      </c>
      <c r="S301" s="35">
        <f t="shared" si="37"/>
        <v>2.5284609512621778</v>
      </c>
      <c r="AF301" s="34"/>
    </row>
    <row r="302" spans="7:32" ht="18.5">
      <c r="G302" s="61">
        <v>2008</v>
      </c>
      <c r="H302" s="61">
        <v>10</v>
      </c>
      <c r="I302" s="48">
        <f t="shared" si="44"/>
        <v>25</v>
      </c>
      <c r="J302" s="48">
        <f t="shared" si="44"/>
        <v>298</v>
      </c>
      <c r="K302" s="130">
        <v>23.8</v>
      </c>
      <c r="L302" s="56">
        <v>11.2</v>
      </c>
      <c r="M302" s="56">
        <f t="shared" si="38"/>
        <v>17.5</v>
      </c>
      <c r="N302" s="36">
        <v>73.5</v>
      </c>
      <c r="O302" s="57">
        <f t="shared" si="39"/>
        <v>15.282591608767964</v>
      </c>
      <c r="P302" s="58">
        <f t="shared" si="40"/>
        <v>15.404852341638112</v>
      </c>
      <c r="Q302" s="132">
        <v>8.6796509999999998</v>
      </c>
      <c r="R302" s="11">
        <f t="shared" si="41"/>
        <v>1.7969872049594995</v>
      </c>
      <c r="S302" s="35">
        <f t="shared" si="37"/>
        <v>2.9202945831811311</v>
      </c>
      <c r="AF302" s="34"/>
    </row>
    <row r="303" spans="7:32" ht="18.5">
      <c r="G303" s="61">
        <v>2008</v>
      </c>
      <c r="H303" s="61">
        <v>10</v>
      </c>
      <c r="I303" s="48">
        <f t="shared" si="44"/>
        <v>26</v>
      </c>
      <c r="J303" s="48">
        <f t="shared" si="44"/>
        <v>299</v>
      </c>
      <c r="K303" s="130">
        <v>25</v>
      </c>
      <c r="L303" s="56">
        <v>11</v>
      </c>
      <c r="M303" s="56">
        <f t="shared" si="38"/>
        <v>18</v>
      </c>
      <c r="N303" s="36">
        <v>60</v>
      </c>
      <c r="O303" s="57">
        <f t="shared" si="39"/>
        <v>14.41441269867355</v>
      </c>
      <c r="P303" s="58">
        <f t="shared" si="40"/>
        <v>16.144142222514379</v>
      </c>
      <c r="Q303" s="132">
        <v>8.6294069999999987</v>
      </c>
      <c r="R303" s="11">
        <f t="shared" si="41"/>
        <v>1.8118906995689994</v>
      </c>
      <c r="S303" s="35">
        <f t="shared" si="37"/>
        <v>3.0832276848978859</v>
      </c>
      <c r="AF303" s="34"/>
    </row>
    <row r="304" spans="7:32" ht="18.5">
      <c r="G304" s="61">
        <v>2008</v>
      </c>
      <c r="H304" s="61">
        <v>10</v>
      </c>
      <c r="I304" s="48">
        <f t="shared" si="44"/>
        <v>27</v>
      </c>
      <c r="J304" s="48">
        <f t="shared" si="44"/>
        <v>300</v>
      </c>
      <c r="K304" s="130">
        <v>20.8</v>
      </c>
      <c r="L304" s="56">
        <v>12</v>
      </c>
      <c r="M304" s="56">
        <f t="shared" si="38"/>
        <v>16.399999999999999</v>
      </c>
      <c r="N304" s="36">
        <v>67</v>
      </c>
      <c r="O304" s="57">
        <f t="shared" si="39"/>
        <v>9.5536669829271332</v>
      </c>
      <c r="P304" s="58">
        <f t="shared" si="40"/>
        <v>6.7257815559807028</v>
      </c>
      <c r="Q304" s="132">
        <v>4.5345209999999998</v>
      </c>
      <c r="R304" s="11">
        <f t="shared" si="41"/>
        <v>0.90954782574299986</v>
      </c>
      <c r="S304" s="35">
        <f t="shared" si="37"/>
        <v>1.4273704914205696</v>
      </c>
      <c r="AF304" s="34"/>
    </row>
    <row r="305" spans="7:32" ht="18.5">
      <c r="G305" s="61">
        <v>2008</v>
      </c>
      <c r="H305" s="61">
        <v>10</v>
      </c>
      <c r="I305" s="48">
        <f t="shared" si="44"/>
        <v>28</v>
      </c>
      <c r="J305" s="48">
        <f t="shared" si="44"/>
        <v>301</v>
      </c>
      <c r="K305" s="130">
        <v>19</v>
      </c>
      <c r="L305" s="56">
        <v>10</v>
      </c>
      <c r="M305" s="56">
        <f t="shared" si="38"/>
        <v>14.5</v>
      </c>
      <c r="N305" s="36">
        <v>67</v>
      </c>
      <c r="O305" s="57">
        <f t="shared" si="39"/>
        <v>14.078787499999999</v>
      </c>
      <c r="P305" s="58">
        <f t="shared" si="40"/>
        <v>10.136726999999999</v>
      </c>
      <c r="Q305" s="132">
        <v>6.7578179999999994</v>
      </c>
      <c r="R305" s="11">
        <f t="shared" si="41"/>
        <v>1.2801976630109997</v>
      </c>
      <c r="S305" s="35">
        <f t="shared" si="37"/>
        <v>1.8630216225423726</v>
      </c>
      <c r="AF305" s="34"/>
    </row>
    <row r="306" spans="7:32" ht="18.5">
      <c r="G306" s="61">
        <v>2008</v>
      </c>
      <c r="H306" s="61">
        <v>10</v>
      </c>
      <c r="I306" s="48">
        <f t="shared" si="44"/>
        <v>29</v>
      </c>
      <c r="J306" s="48">
        <f t="shared" si="44"/>
        <v>302</v>
      </c>
      <c r="K306" s="130">
        <v>22</v>
      </c>
      <c r="L306" s="56">
        <v>11</v>
      </c>
      <c r="M306" s="56">
        <f t="shared" si="38"/>
        <v>16.5</v>
      </c>
      <c r="N306" s="36">
        <v>65</v>
      </c>
      <c r="O306" s="57">
        <f t="shared" si="39"/>
        <v>10.320348897932512</v>
      </c>
      <c r="P306" s="58">
        <f t="shared" si="40"/>
        <v>9.0819070301806111</v>
      </c>
      <c r="Q306" s="132">
        <v>5.4765959999999998</v>
      </c>
      <c r="R306" s="11">
        <f t="shared" si="41"/>
        <v>1.1017240790219998</v>
      </c>
      <c r="S306" s="35">
        <f t="shared" si="37"/>
        <v>1.814104903472185</v>
      </c>
      <c r="AF306" s="34"/>
    </row>
    <row r="307" spans="7:32" ht="18.5">
      <c r="G307" s="61">
        <v>2008</v>
      </c>
      <c r="H307" s="61">
        <v>10</v>
      </c>
      <c r="I307" s="48">
        <f t="shared" si="44"/>
        <v>30</v>
      </c>
      <c r="J307" s="48">
        <f t="shared" si="44"/>
        <v>303</v>
      </c>
      <c r="K307" s="130">
        <v>18.8</v>
      </c>
      <c r="L307" s="56">
        <v>11.4</v>
      </c>
      <c r="M307" s="56">
        <f t="shared" si="38"/>
        <v>15.100000000000001</v>
      </c>
      <c r="N307" s="36">
        <v>60.5</v>
      </c>
      <c r="O307" s="57">
        <f t="shared" si="39"/>
        <v>13.03486127739899</v>
      </c>
      <c r="P307" s="58">
        <f t="shared" si="40"/>
        <v>7.7166378762202035</v>
      </c>
      <c r="Q307" s="132">
        <v>5.6733849999999997</v>
      </c>
      <c r="R307" s="11">
        <f t="shared" si="41"/>
        <v>1.0947278595225001</v>
      </c>
      <c r="S307" s="35">
        <f t="shared" si="37"/>
        <v>1.5250788006175011</v>
      </c>
      <c r="AF307" s="34"/>
    </row>
    <row r="308" spans="7:32" ht="18.5">
      <c r="G308" s="61">
        <v>2008</v>
      </c>
      <c r="H308" s="63">
        <v>10</v>
      </c>
      <c r="I308" s="62">
        <f t="shared" si="44"/>
        <v>31</v>
      </c>
      <c r="J308" s="48">
        <f t="shared" si="44"/>
        <v>304</v>
      </c>
      <c r="K308" s="130">
        <v>22.6</v>
      </c>
      <c r="L308" s="56">
        <v>12.4</v>
      </c>
      <c r="M308" s="56">
        <f t="shared" si="38"/>
        <v>17.5</v>
      </c>
      <c r="N308" s="36">
        <v>65.5</v>
      </c>
      <c r="O308" s="57">
        <f t="shared" si="39"/>
        <v>17.551019908465253</v>
      </c>
      <c r="P308" s="58">
        <f t="shared" si="40"/>
        <v>14.321632245307647</v>
      </c>
      <c r="Q308" s="132">
        <v>8.9685539999999992</v>
      </c>
      <c r="R308" s="51">
        <f t="shared" si="41"/>
        <v>1.8568000931129998</v>
      </c>
      <c r="S308" s="50">
        <f t="shared" si="37"/>
        <v>2.7394801517167378</v>
      </c>
      <c r="AF308" s="34"/>
    </row>
    <row r="309" spans="7:32" ht="18.5">
      <c r="G309" s="61">
        <v>2008</v>
      </c>
      <c r="H309" s="61">
        <v>11</v>
      </c>
      <c r="I309" s="48">
        <v>1</v>
      </c>
      <c r="J309" s="48">
        <f t="shared" si="44"/>
        <v>305</v>
      </c>
      <c r="K309" s="130">
        <v>24</v>
      </c>
      <c r="L309" s="56">
        <v>12.8</v>
      </c>
      <c r="M309" s="56">
        <f t="shared" si="38"/>
        <v>18.399999999999999</v>
      </c>
      <c r="N309" s="36">
        <v>57.5</v>
      </c>
      <c r="O309" s="57">
        <f t="shared" si="39"/>
        <v>14.614476668800194</v>
      </c>
      <c r="P309" s="58">
        <f t="shared" si="40"/>
        <v>13.094571095244973</v>
      </c>
      <c r="Q309" s="132">
        <v>7.8255029999999994</v>
      </c>
      <c r="R309" s="11">
        <f t="shared" si="41"/>
        <v>1.6614560184389997</v>
      </c>
      <c r="S309" s="35">
        <f t="shared" si="37"/>
        <v>2.5931974109963272</v>
      </c>
      <c r="AF309" s="34"/>
    </row>
    <row r="310" spans="7:32" ht="18.5">
      <c r="G310" s="61">
        <v>2008</v>
      </c>
      <c r="H310" s="61">
        <v>11</v>
      </c>
      <c r="I310" s="48">
        <f t="shared" ref="I310:J325" si="45">I309+1</f>
        <v>2</v>
      </c>
      <c r="J310" s="48">
        <f t="shared" si="44"/>
        <v>306</v>
      </c>
      <c r="K310" s="130">
        <v>22.8</v>
      </c>
      <c r="L310" s="98">
        <v>12.5</v>
      </c>
      <c r="M310" s="56">
        <f t="shared" si="38"/>
        <v>17.649999999999999</v>
      </c>
      <c r="N310" s="36">
        <v>60.5</v>
      </c>
      <c r="O310" s="57">
        <f t="shared" si="39"/>
        <v>16.584993836930128</v>
      </c>
      <c r="P310" s="58">
        <f t="shared" si="40"/>
        <v>13.666034921630427</v>
      </c>
      <c r="Q310" s="132">
        <v>8.5163580000000003</v>
      </c>
      <c r="R310" s="11">
        <f t="shared" si="41"/>
        <v>1.7706721863015</v>
      </c>
      <c r="S310" s="35">
        <f t="shared" si="37"/>
        <v>2.6404026056263667</v>
      </c>
      <c r="AF310" s="34"/>
    </row>
    <row r="311" spans="7:32" ht="18.5">
      <c r="G311" s="61">
        <v>2008</v>
      </c>
      <c r="H311" s="61">
        <v>11</v>
      </c>
      <c r="I311" s="48">
        <f t="shared" si="45"/>
        <v>3</v>
      </c>
      <c r="J311" s="48">
        <f t="shared" si="45"/>
        <v>307</v>
      </c>
      <c r="K311" s="130">
        <v>21.4</v>
      </c>
      <c r="L311" s="98">
        <v>12</v>
      </c>
      <c r="M311" s="56">
        <f t="shared" si="38"/>
        <v>16.7</v>
      </c>
      <c r="N311" s="36">
        <v>64.5</v>
      </c>
      <c r="O311" s="57">
        <f t="shared" si="39"/>
        <v>18.043635046635149</v>
      </c>
      <c r="P311" s="58">
        <f t="shared" si="40"/>
        <v>13.56881355506963</v>
      </c>
      <c r="Q311" s="132">
        <v>8.8513179999999991</v>
      </c>
      <c r="R311" s="11">
        <f t="shared" si="41"/>
        <v>1.7909978124149999</v>
      </c>
      <c r="S311" s="35">
        <f t="shared" si="37"/>
        <v>2.5572769014067966</v>
      </c>
      <c r="AF311" s="34"/>
    </row>
    <row r="312" spans="7:32" ht="18.5">
      <c r="G312" s="61">
        <v>2008</v>
      </c>
      <c r="H312" s="61">
        <v>11</v>
      </c>
      <c r="I312" s="48">
        <f t="shared" si="45"/>
        <v>4</v>
      </c>
      <c r="J312" s="48">
        <f t="shared" si="45"/>
        <v>308</v>
      </c>
      <c r="K312" s="130">
        <v>22.4</v>
      </c>
      <c r="L312" s="98">
        <v>11</v>
      </c>
      <c r="M312" s="56">
        <f t="shared" si="38"/>
        <v>16.7</v>
      </c>
      <c r="N312" s="36">
        <v>60</v>
      </c>
      <c r="O312" s="57">
        <f t="shared" si="39"/>
        <v>17.671173852138402</v>
      </c>
      <c r="P312" s="58">
        <f t="shared" si="40"/>
        <v>16.116110553150222</v>
      </c>
      <c r="Q312" s="132">
        <v>9.54636</v>
      </c>
      <c r="R312" s="11">
        <f t="shared" si="41"/>
        <v>1.9316343482999998</v>
      </c>
      <c r="S312" s="35">
        <f t="shared" si="37"/>
        <v>2.9732818401785077</v>
      </c>
      <c r="AF312" s="34"/>
    </row>
    <row r="313" spans="7:32" ht="18.5">
      <c r="G313" s="61">
        <v>2008</v>
      </c>
      <c r="H313" s="61">
        <v>11</v>
      </c>
      <c r="I313" s="48">
        <f t="shared" si="45"/>
        <v>5</v>
      </c>
      <c r="J313" s="48">
        <f t="shared" si="45"/>
        <v>309</v>
      </c>
      <c r="K313" s="130">
        <v>22.6</v>
      </c>
      <c r="L313" s="98">
        <v>10</v>
      </c>
      <c r="M313" s="56">
        <f t="shared" si="38"/>
        <v>16.3</v>
      </c>
      <c r="N313" s="36">
        <v>84.5</v>
      </c>
      <c r="O313" s="57">
        <f t="shared" si="39"/>
        <v>13.491144546090389</v>
      </c>
      <c r="P313" s="58">
        <f t="shared" si="40"/>
        <v>13.599073702459116</v>
      </c>
      <c r="Q313" s="132">
        <v>7.66221</v>
      </c>
      <c r="R313" s="11">
        <f t="shared" si="41"/>
        <v>1.5324151822650001</v>
      </c>
      <c r="S313" s="35">
        <f t="shared" si="37"/>
        <v>2.5328079686430005</v>
      </c>
      <c r="AF313" s="34"/>
    </row>
    <row r="314" spans="7:32" ht="18.5">
      <c r="G314" s="61">
        <v>2008</v>
      </c>
      <c r="H314" s="61">
        <v>11</v>
      </c>
      <c r="I314" s="48">
        <f t="shared" si="45"/>
        <v>6</v>
      </c>
      <c r="J314" s="48">
        <f t="shared" si="45"/>
        <v>310</v>
      </c>
      <c r="K314" s="130">
        <v>23.6</v>
      </c>
      <c r="L314" s="98">
        <v>11</v>
      </c>
      <c r="M314" s="56">
        <f t="shared" si="38"/>
        <v>17.3</v>
      </c>
      <c r="N314" s="36">
        <v>74</v>
      </c>
      <c r="O314" s="57">
        <f t="shared" si="39"/>
        <v>14.73704805881677</v>
      </c>
      <c r="P314" s="58">
        <f t="shared" si="40"/>
        <v>14.854944443287307</v>
      </c>
      <c r="Q314" s="132">
        <v>8.3698130000000006</v>
      </c>
      <c r="R314" s="11">
        <f t="shared" si="41"/>
        <v>1.7230222588994999</v>
      </c>
      <c r="S314" s="35">
        <f t="shared" si="37"/>
        <v>2.8134903111253817</v>
      </c>
      <c r="AF314" s="34"/>
    </row>
    <row r="315" spans="7:32" ht="18.5">
      <c r="G315" s="61">
        <v>2008</v>
      </c>
      <c r="H315" s="61">
        <v>11</v>
      </c>
      <c r="I315" s="48">
        <f t="shared" si="45"/>
        <v>7</v>
      </c>
      <c r="J315" s="48">
        <f t="shared" si="45"/>
        <v>311</v>
      </c>
      <c r="K315" s="130">
        <v>23.5</v>
      </c>
      <c r="L315" s="98">
        <v>11.2</v>
      </c>
      <c r="M315" s="56">
        <f t="shared" si="38"/>
        <v>17.350000000000001</v>
      </c>
      <c r="N315" s="36">
        <v>69</v>
      </c>
      <c r="O315" s="57">
        <f t="shared" si="39"/>
        <v>15.169378966290784</v>
      </c>
      <c r="P315" s="58">
        <f t="shared" si="40"/>
        <v>14.926668902830134</v>
      </c>
      <c r="Q315" s="132">
        <v>8.5121710000000004</v>
      </c>
      <c r="R315" s="11">
        <f t="shared" si="41"/>
        <v>1.7548244844622503</v>
      </c>
      <c r="S315" s="35">
        <f t="shared" si="37"/>
        <v>2.8291855855910937</v>
      </c>
      <c r="AF315" s="34"/>
    </row>
    <row r="316" spans="7:32" ht="18.5">
      <c r="G316" s="61">
        <v>2008</v>
      </c>
      <c r="H316" s="61">
        <v>11</v>
      </c>
      <c r="I316" s="48">
        <f t="shared" si="45"/>
        <v>8</v>
      </c>
      <c r="J316" s="48">
        <f t="shared" si="45"/>
        <v>312</v>
      </c>
      <c r="K316" s="130">
        <v>24.2</v>
      </c>
      <c r="L316" s="98">
        <v>10</v>
      </c>
      <c r="M316" s="56">
        <f t="shared" si="38"/>
        <v>17.100000000000001</v>
      </c>
      <c r="N316" s="36">
        <v>72</v>
      </c>
      <c r="O316" s="57">
        <f t="shared" si="39"/>
        <v>13.270873000916358</v>
      </c>
      <c r="P316" s="58">
        <f t="shared" si="40"/>
        <v>15.075711729040982</v>
      </c>
      <c r="Q316" s="132">
        <v>8.0013569999999987</v>
      </c>
      <c r="R316" s="11">
        <f t="shared" si="41"/>
        <v>1.6377857622944998</v>
      </c>
      <c r="S316" s="35">
        <f t="shared" si="37"/>
        <v>2.8347488434780765</v>
      </c>
      <c r="AF316" s="34"/>
    </row>
    <row r="317" spans="7:32" ht="18.5">
      <c r="G317" s="61">
        <v>2008</v>
      </c>
      <c r="H317" s="61">
        <v>11</v>
      </c>
      <c r="I317" s="48">
        <f t="shared" si="45"/>
        <v>9</v>
      </c>
      <c r="J317" s="48">
        <f t="shared" si="45"/>
        <v>313</v>
      </c>
      <c r="K317" s="130">
        <v>22.2</v>
      </c>
      <c r="L317" s="98">
        <v>9.8000000000000007</v>
      </c>
      <c r="M317" s="56">
        <f t="shared" si="38"/>
        <v>16</v>
      </c>
      <c r="N317" s="36">
        <v>71.5</v>
      </c>
      <c r="O317" s="57">
        <f t="shared" si="39"/>
        <v>13.131329079333366</v>
      </c>
      <c r="P317" s="58">
        <f t="shared" si="40"/>
        <v>13.026278446698697</v>
      </c>
      <c r="Q317" s="132">
        <v>7.3984289999999993</v>
      </c>
      <c r="R317" s="11">
        <f t="shared" si="41"/>
        <v>1.4666423696729995</v>
      </c>
      <c r="S317" s="35">
        <f t="shared" si="37"/>
        <v>2.4186045514717915</v>
      </c>
      <c r="AF317" s="34"/>
    </row>
    <row r="318" spans="7:32" ht="18.5">
      <c r="G318" s="61">
        <v>2008</v>
      </c>
      <c r="H318" s="61">
        <v>11</v>
      </c>
      <c r="I318" s="48">
        <f t="shared" si="45"/>
        <v>10</v>
      </c>
      <c r="J318" s="48">
        <f t="shared" si="45"/>
        <v>314</v>
      </c>
      <c r="K318" s="130">
        <v>20.8</v>
      </c>
      <c r="L318" s="98">
        <v>9.8000000000000007</v>
      </c>
      <c r="M318" s="56">
        <f t="shared" si="38"/>
        <v>15.3</v>
      </c>
      <c r="N318" s="36">
        <v>75.5</v>
      </c>
      <c r="O318" s="57">
        <f t="shared" si="39"/>
        <v>11.219828847752316</v>
      </c>
      <c r="P318" s="58">
        <f t="shared" si="40"/>
        <v>9.8734493860220383</v>
      </c>
      <c r="Q318" s="132">
        <v>5.9539139999999993</v>
      </c>
      <c r="R318" s="11">
        <f t="shared" si="41"/>
        <v>1.1558422556909997</v>
      </c>
      <c r="S318" s="35">
        <f t="shared" si="37"/>
        <v>1.8726944038911724</v>
      </c>
      <c r="AF318" s="34"/>
    </row>
    <row r="319" spans="7:32" ht="18.5">
      <c r="G319" s="61">
        <v>2008</v>
      </c>
      <c r="H319" s="61">
        <v>11</v>
      </c>
      <c r="I319" s="48">
        <f t="shared" si="45"/>
        <v>11</v>
      </c>
      <c r="J319" s="48">
        <f t="shared" si="45"/>
        <v>315</v>
      </c>
      <c r="K319" s="130">
        <v>20.6</v>
      </c>
      <c r="L319" s="98">
        <v>10</v>
      </c>
      <c r="M319" s="56">
        <f t="shared" si="38"/>
        <v>15.3</v>
      </c>
      <c r="N319" s="36">
        <v>89.5</v>
      </c>
      <c r="O319" s="57">
        <f t="shared" si="39"/>
        <v>13.768524717552404</v>
      </c>
      <c r="P319" s="58">
        <f t="shared" si="40"/>
        <v>11.675708960484441</v>
      </c>
      <c r="Q319" s="132">
        <v>7.1723309999999998</v>
      </c>
      <c r="R319" s="11">
        <f t="shared" si="41"/>
        <v>1.3923753755265</v>
      </c>
      <c r="S319" s="35">
        <f t="shared" si="37"/>
        <v>2.1548104818342475</v>
      </c>
      <c r="AF319" s="34"/>
    </row>
    <row r="320" spans="7:32" ht="18.5">
      <c r="G320" s="61">
        <v>2008</v>
      </c>
      <c r="H320" s="61">
        <v>11</v>
      </c>
      <c r="I320" s="48">
        <f t="shared" si="45"/>
        <v>12</v>
      </c>
      <c r="J320" s="48">
        <f t="shared" si="45"/>
        <v>316</v>
      </c>
      <c r="K320" s="130">
        <v>19.2</v>
      </c>
      <c r="L320" s="98">
        <v>9.8000000000000007</v>
      </c>
      <c r="M320" s="56">
        <f t="shared" si="38"/>
        <v>14.5</v>
      </c>
      <c r="N320" s="36">
        <v>83.5</v>
      </c>
      <c r="O320" s="57">
        <f t="shared" si="39"/>
        <v>14.279565483926493</v>
      </c>
      <c r="P320" s="58">
        <f t="shared" si="40"/>
        <v>10.738233243912722</v>
      </c>
      <c r="Q320" s="132">
        <v>7.0048510000000004</v>
      </c>
      <c r="R320" s="11">
        <f t="shared" si="41"/>
        <v>1.3269954710144998</v>
      </c>
      <c r="S320" s="35">
        <f t="shared" si="37"/>
        <v>1.9546748620809384</v>
      </c>
      <c r="AF320" s="34"/>
    </row>
    <row r="321" spans="7:32" ht="18.5">
      <c r="G321" s="61">
        <v>2008</v>
      </c>
      <c r="H321" s="61">
        <v>11</v>
      </c>
      <c r="I321" s="48">
        <f t="shared" si="45"/>
        <v>13</v>
      </c>
      <c r="J321" s="48">
        <f t="shared" si="45"/>
        <v>317</v>
      </c>
      <c r="K321" s="130">
        <v>19.7</v>
      </c>
      <c r="L321" s="98">
        <v>9.5</v>
      </c>
      <c r="M321" s="56">
        <f t="shared" si="38"/>
        <v>14.6</v>
      </c>
      <c r="N321" s="36">
        <v>72</v>
      </c>
      <c r="O321" s="57">
        <f t="shared" si="39"/>
        <v>12.380761476046219</v>
      </c>
      <c r="P321" s="58">
        <f t="shared" si="40"/>
        <v>10.102701364453715</v>
      </c>
      <c r="Q321" s="132">
        <v>6.3265569999999993</v>
      </c>
      <c r="R321" s="11">
        <f t="shared" si="41"/>
        <v>1.202210320482</v>
      </c>
      <c r="S321" s="35">
        <f t="shared" si="37"/>
        <v>1.8643299451188349</v>
      </c>
      <c r="AF321" s="34"/>
    </row>
    <row r="322" spans="7:32" ht="18.5">
      <c r="G322" s="61">
        <v>2008</v>
      </c>
      <c r="H322" s="61">
        <v>11</v>
      </c>
      <c r="I322" s="48">
        <f t="shared" si="45"/>
        <v>14</v>
      </c>
      <c r="J322" s="48">
        <f t="shared" si="45"/>
        <v>318</v>
      </c>
      <c r="K322" s="130">
        <v>15.2</v>
      </c>
      <c r="L322" s="98">
        <v>7</v>
      </c>
      <c r="M322" s="56">
        <f t="shared" si="38"/>
        <v>11.1</v>
      </c>
      <c r="N322" s="36">
        <v>72</v>
      </c>
      <c r="O322" s="57">
        <f t="shared" si="39"/>
        <v>8.0510395569660744</v>
      </c>
      <c r="P322" s="58">
        <f t="shared" si="40"/>
        <v>5.281481949369744</v>
      </c>
      <c r="Q322" s="132">
        <v>3.6887469999999993</v>
      </c>
      <c r="R322" s="11">
        <f t="shared" si="41"/>
        <v>0.62523708337949979</v>
      </c>
      <c r="S322" s="35">
        <f t="shared" si="37"/>
        <v>0.97184940183070068</v>
      </c>
      <c r="AF322" s="34"/>
    </row>
    <row r="323" spans="7:32" ht="18.5">
      <c r="G323" s="61">
        <v>2008</v>
      </c>
      <c r="H323" s="61">
        <v>11</v>
      </c>
      <c r="I323" s="48">
        <f t="shared" si="45"/>
        <v>15</v>
      </c>
      <c r="J323" s="48">
        <f t="shared" si="45"/>
        <v>319</v>
      </c>
      <c r="K323" s="130">
        <v>18.399999999999999</v>
      </c>
      <c r="L323" s="98">
        <v>7</v>
      </c>
      <c r="M323" s="56">
        <f t="shared" si="38"/>
        <v>12.7</v>
      </c>
      <c r="N323" s="36">
        <v>68.5</v>
      </c>
      <c r="O323" s="57">
        <f t="shared" si="39"/>
        <v>9.4788796584058179</v>
      </c>
      <c r="P323" s="58">
        <f t="shared" si="40"/>
        <v>8.6447382484661048</v>
      </c>
      <c r="Q323" s="132">
        <v>5.1207009999999995</v>
      </c>
      <c r="R323" s="11">
        <f t="shared" si="41"/>
        <v>0.91600379663249987</v>
      </c>
      <c r="S323" s="35">
        <f t="shared" si="37"/>
        <v>1.5257279597188105</v>
      </c>
      <c r="AF323" s="34"/>
    </row>
    <row r="324" spans="7:32" ht="18.5">
      <c r="G324" s="61">
        <v>2008</v>
      </c>
      <c r="H324" s="61">
        <v>11</v>
      </c>
      <c r="I324" s="48">
        <f t="shared" si="45"/>
        <v>16</v>
      </c>
      <c r="J324" s="48">
        <f t="shared" si="45"/>
        <v>320</v>
      </c>
      <c r="K324" s="130">
        <v>20.6</v>
      </c>
      <c r="L324" s="98">
        <v>6.8</v>
      </c>
      <c r="M324" s="56">
        <f t="shared" si="38"/>
        <v>13.700000000000001</v>
      </c>
      <c r="N324" s="36">
        <v>69</v>
      </c>
      <c r="O324" s="57">
        <f t="shared" si="39"/>
        <v>12.778524729332549</v>
      </c>
      <c r="P324" s="58">
        <f t="shared" si="40"/>
        <v>14.107491301183135</v>
      </c>
      <c r="Q324" s="132">
        <v>7.595218</v>
      </c>
      <c r="R324" s="11">
        <f t="shared" si="41"/>
        <v>1.4031975374549999</v>
      </c>
      <c r="S324" s="35">
        <f t="shared" si="37"/>
        <v>2.3968900890635805</v>
      </c>
      <c r="AF324" s="34"/>
    </row>
    <row r="325" spans="7:32" ht="18.5">
      <c r="G325" s="61">
        <v>2008</v>
      </c>
      <c r="H325" s="61">
        <v>11</v>
      </c>
      <c r="I325" s="48">
        <f t="shared" si="45"/>
        <v>17</v>
      </c>
      <c r="J325" s="48">
        <f t="shared" si="45"/>
        <v>321</v>
      </c>
      <c r="K325" s="130">
        <v>20.2</v>
      </c>
      <c r="L325" s="98">
        <v>8</v>
      </c>
      <c r="M325" s="56">
        <f t="shared" si="38"/>
        <v>14.1</v>
      </c>
      <c r="N325" s="36">
        <v>62</v>
      </c>
      <c r="O325" s="57">
        <f t="shared" si="39"/>
        <v>14.055163336089322</v>
      </c>
      <c r="P325" s="58">
        <f t="shared" si="40"/>
        <v>13.717839416023178</v>
      </c>
      <c r="Q325" s="132">
        <v>7.854811999999999</v>
      </c>
      <c r="R325" s="11">
        <f t="shared" si="41"/>
        <v>1.4695842689219996</v>
      </c>
      <c r="S325" s="35">
        <f t="shared" ref="S325:S369" si="46">0.31*(IF(N325&gt;50,1,(1+(50-N325)/70)))*(P325+2.09)*((M325/(M325+15)))</f>
        <v>2.3744352607366768</v>
      </c>
      <c r="AF325" s="34"/>
    </row>
    <row r="326" spans="7:32" ht="18.5">
      <c r="G326" s="61">
        <v>2008</v>
      </c>
      <c r="H326" s="61">
        <v>11</v>
      </c>
      <c r="I326" s="48">
        <f t="shared" ref="I326:J341" si="47">I325+1</f>
        <v>18</v>
      </c>
      <c r="J326" s="48">
        <f t="shared" si="47"/>
        <v>322</v>
      </c>
      <c r="K326" s="130">
        <v>19.8</v>
      </c>
      <c r="L326" s="98">
        <v>8.8000000000000007</v>
      </c>
      <c r="M326" s="56">
        <f t="shared" ref="M326:M369" si="48">(K326+L326)/2</f>
        <v>14.3</v>
      </c>
      <c r="N326" s="36">
        <v>65</v>
      </c>
      <c r="O326" s="57">
        <f t="shared" ref="O326:O369" si="49">((Q326)/(0.16*(K326-(L326))^0.5))</f>
        <v>12.89254594741722</v>
      </c>
      <c r="P326" s="58">
        <f>0.16*((K326-L326)^1/2)*O326</f>
        <v>11.345440433727154</v>
      </c>
      <c r="Q326" s="132">
        <v>6.841558</v>
      </c>
      <c r="R326" s="11">
        <f t="shared" ref="R326:R369" si="50">0.0023*0.408*O326*(K326-L326)^0.5*(M326+17.8)</f>
        <v>1.2880361792069999</v>
      </c>
      <c r="S326" s="35">
        <f t="shared" si="46"/>
        <v>2.0327408683519614</v>
      </c>
      <c r="AF326" s="34"/>
    </row>
    <row r="327" spans="7:32" ht="18.5">
      <c r="G327" s="61">
        <v>2008</v>
      </c>
      <c r="H327" s="61">
        <v>11</v>
      </c>
      <c r="I327" s="48">
        <f t="shared" si="47"/>
        <v>19</v>
      </c>
      <c r="J327" s="48">
        <f t="shared" si="47"/>
        <v>323</v>
      </c>
      <c r="K327" s="130">
        <v>17.399999999999999</v>
      </c>
      <c r="L327" s="98">
        <v>8.4</v>
      </c>
      <c r="M327" s="56">
        <f t="shared" si="48"/>
        <v>12.899999999999999</v>
      </c>
      <c r="N327" s="36">
        <v>66.5</v>
      </c>
      <c r="O327" s="57">
        <f t="shared" si="49"/>
        <v>13.398400000000001</v>
      </c>
      <c r="P327" s="58">
        <f t="shared" ref="P327:P369" si="51">0.16*((K327-L327)^1/2)*O327</f>
        <v>9.6468479999999985</v>
      </c>
      <c r="Q327" s="132">
        <v>6.4312319999999996</v>
      </c>
      <c r="R327" s="11">
        <f t="shared" si="50"/>
        <v>1.1579786933759999</v>
      </c>
      <c r="S327" s="35">
        <f t="shared" si="46"/>
        <v>1.6822815466666663</v>
      </c>
      <c r="AF327" s="34"/>
    </row>
    <row r="328" spans="7:32" ht="18.5">
      <c r="G328" s="61">
        <v>2008</v>
      </c>
      <c r="H328" s="61">
        <v>11</v>
      </c>
      <c r="I328" s="48">
        <f t="shared" si="47"/>
        <v>20</v>
      </c>
      <c r="J328" s="48">
        <f t="shared" si="47"/>
        <v>324</v>
      </c>
      <c r="K328" s="130">
        <v>15.4</v>
      </c>
      <c r="L328" s="98">
        <v>7.6</v>
      </c>
      <c r="M328" s="56">
        <f t="shared" si="48"/>
        <v>11.5</v>
      </c>
      <c r="N328" s="36">
        <v>65.5</v>
      </c>
      <c r="O328" s="57">
        <f t="shared" si="49"/>
        <v>6.3621726618515888</v>
      </c>
      <c r="P328" s="58">
        <f t="shared" si="51"/>
        <v>3.9699957409953921</v>
      </c>
      <c r="Q328" s="132">
        <v>2.8429730000000002</v>
      </c>
      <c r="R328" s="11">
        <f t="shared" si="50"/>
        <v>0.48854927369849993</v>
      </c>
      <c r="S328" s="35">
        <f t="shared" si="46"/>
        <v>0.81524093647730456</v>
      </c>
      <c r="AF328" s="34"/>
    </row>
    <row r="329" spans="7:32" ht="18.5">
      <c r="G329" s="61">
        <v>2008</v>
      </c>
      <c r="H329" s="61">
        <v>11</v>
      </c>
      <c r="I329" s="48">
        <f t="shared" si="47"/>
        <v>21</v>
      </c>
      <c r="J329" s="48">
        <f t="shared" si="47"/>
        <v>325</v>
      </c>
      <c r="K329" s="130">
        <v>14.4</v>
      </c>
      <c r="L329" s="98">
        <v>7.5</v>
      </c>
      <c r="M329" s="56">
        <f t="shared" si="48"/>
        <v>10.95</v>
      </c>
      <c r="N329" s="36">
        <v>69</v>
      </c>
      <c r="O329" s="57">
        <f t="shared" si="49"/>
        <v>9.2300458105625314</v>
      </c>
      <c r="P329" s="58">
        <f t="shared" si="51"/>
        <v>5.0949852874305179</v>
      </c>
      <c r="Q329" s="132">
        <v>3.8792555000000002</v>
      </c>
      <c r="R329" s="11">
        <f t="shared" si="50"/>
        <v>0.65411521334062495</v>
      </c>
      <c r="S329" s="35">
        <f t="shared" si="46"/>
        <v>0.93986252632689371</v>
      </c>
      <c r="AF329" s="34"/>
    </row>
    <row r="330" spans="7:32" ht="18.5">
      <c r="G330" s="61">
        <v>2008</v>
      </c>
      <c r="H330" s="61">
        <v>11</v>
      </c>
      <c r="I330" s="48">
        <f t="shared" si="47"/>
        <v>22</v>
      </c>
      <c r="J330" s="48">
        <f t="shared" si="47"/>
        <v>326</v>
      </c>
      <c r="K330" s="130">
        <v>15</v>
      </c>
      <c r="L330" s="98">
        <v>6.8</v>
      </c>
      <c r="M330" s="56">
        <f t="shared" si="48"/>
        <v>10.9</v>
      </c>
      <c r="N330" s="36">
        <v>68.5</v>
      </c>
      <c r="O330" s="57">
        <f t="shared" si="49"/>
        <v>6.7853539966484808</v>
      </c>
      <c r="P330" s="58">
        <f t="shared" si="51"/>
        <v>4.4511922218014028</v>
      </c>
      <c r="Q330" s="132">
        <v>3.1088475</v>
      </c>
      <c r="R330" s="11">
        <f t="shared" si="50"/>
        <v>0.52329830986125003</v>
      </c>
      <c r="S330" s="35">
        <f t="shared" si="46"/>
        <v>0.85338565704505553</v>
      </c>
      <c r="AF330" s="34"/>
    </row>
    <row r="331" spans="7:32" ht="18.5">
      <c r="G331" s="61">
        <v>2008</v>
      </c>
      <c r="H331" s="61">
        <v>11</v>
      </c>
      <c r="I331" s="48">
        <f t="shared" si="47"/>
        <v>23</v>
      </c>
      <c r="J331" s="48">
        <f t="shared" si="47"/>
        <v>327</v>
      </c>
      <c r="K331" s="130">
        <v>16.8</v>
      </c>
      <c r="L331" s="98">
        <v>6</v>
      </c>
      <c r="M331" s="56">
        <f t="shared" si="48"/>
        <v>11.4</v>
      </c>
      <c r="N331" s="36">
        <v>67.5</v>
      </c>
      <c r="O331" s="57">
        <f t="shared" si="49"/>
        <v>11.100278477410201</v>
      </c>
      <c r="P331" s="58">
        <f t="shared" si="51"/>
        <v>9.5906406044824148</v>
      </c>
      <c r="Q331" s="132">
        <v>5.836678</v>
      </c>
      <c r="R331" s="11">
        <f t="shared" si="50"/>
        <v>0.99957780092400017</v>
      </c>
      <c r="S331" s="35">
        <f t="shared" si="46"/>
        <v>1.5636130263727599</v>
      </c>
      <c r="AF331" s="34"/>
    </row>
    <row r="332" spans="7:32" ht="18.5">
      <c r="G332" s="61">
        <v>2008</v>
      </c>
      <c r="H332" s="61">
        <v>11</v>
      </c>
      <c r="I332" s="48">
        <f t="shared" si="47"/>
        <v>24</v>
      </c>
      <c r="J332" s="48">
        <f t="shared" si="47"/>
        <v>328</v>
      </c>
      <c r="K332" s="130">
        <v>14.8</v>
      </c>
      <c r="L332" s="98">
        <v>3.9</v>
      </c>
      <c r="M332" s="56">
        <f t="shared" si="48"/>
        <v>9.35</v>
      </c>
      <c r="N332" s="36">
        <v>89</v>
      </c>
      <c r="O332" s="57">
        <f t="shared" si="49"/>
        <v>11.318736162107356</v>
      </c>
      <c r="P332" s="58">
        <f t="shared" si="51"/>
        <v>9.8699379333576154</v>
      </c>
      <c r="Q332" s="132">
        <v>5.9790359999999998</v>
      </c>
      <c r="R332" s="11">
        <f t="shared" si="50"/>
        <v>0.95207030270099968</v>
      </c>
      <c r="S332" s="35">
        <f t="shared" si="46"/>
        <v>1.4236501067694884</v>
      </c>
      <c r="AF332" s="34"/>
    </row>
    <row r="333" spans="7:32" ht="18.5">
      <c r="G333" s="61">
        <v>2008</v>
      </c>
      <c r="H333" s="61">
        <v>11</v>
      </c>
      <c r="I333" s="48">
        <f t="shared" si="47"/>
        <v>25</v>
      </c>
      <c r="J333" s="48">
        <f t="shared" si="47"/>
        <v>329</v>
      </c>
      <c r="K333" s="130">
        <v>17.2</v>
      </c>
      <c r="L333" s="98">
        <v>5</v>
      </c>
      <c r="M333" s="56">
        <f t="shared" si="48"/>
        <v>11.1</v>
      </c>
      <c r="N333" s="36">
        <v>68.5</v>
      </c>
      <c r="O333" s="57">
        <f t="shared" si="49"/>
        <v>7.611964791826626</v>
      </c>
      <c r="P333" s="58">
        <f t="shared" si="51"/>
        <v>7.4292776368227864</v>
      </c>
      <c r="Q333" s="132">
        <v>4.2539919999999993</v>
      </c>
      <c r="R333" s="11">
        <f t="shared" si="50"/>
        <v>0.72104526301199978</v>
      </c>
      <c r="S333" s="35">
        <f t="shared" si="46"/>
        <v>1.2550128102799696</v>
      </c>
      <c r="AF333" s="34"/>
    </row>
    <row r="334" spans="7:32" ht="18.5">
      <c r="G334" s="61">
        <v>2008</v>
      </c>
      <c r="H334" s="61">
        <v>11</v>
      </c>
      <c r="I334" s="48">
        <f t="shared" si="47"/>
        <v>26</v>
      </c>
      <c r="J334" s="48">
        <f t="shared" si="47"/>
        <v>330</v>
      </c>
      <c r="K334" s="130">
        <v>18</v>
      </c>
      <c r="L334" s="98">
        <v>9.6</v>
      </c>
      <c r="M334" s="56">
        <f t="shared" si="48"/>
        <v>13.8</v>
      </c>
      <c r="N334" s="36">
        <v>70</v>
      </c>
      <c r="O334" s="57">
        <f t="shared" si="49"/>
        <v>8.8800967898952816</v>
      </c>
      <c r="P334" s="58">
        <f t="shared" si="51"/>
        <v>5.96742504280963</v>
      </c>
      <c r="Q334" s="132">
        <v>4.1179144999999995</v>
      </c>
      <c r="R334" s="11">
        <f t="shared" si="50"/>
        <v>0.7631895659429998</v>
      </c>
      <c r="S334" s="35">
        <f t="shared" si="46"/>
        <v>1.1968633449006805</v>
      </c>
    </row>
    <row r="335" spans="7:32" ht="18.5">
      <c r="G335" s="61">
        <v>2008</v>
      </c>
      <c r="H335" s="61">
        <v>11</v>
      </c>
      <c r="I335" s="48">
        <f t="shared" si="47"/>
        <v>27</v>
      </c>
      <c r="J335" s="48">
        <f t="shared" si="47"/>
        <v>331</v>
      </c>
      <c r="K335" s="130">
        <v>19.600000000000001</v>
      </c>
      <c r="L335" s="98">
        <v>7</v>
      </c>
      <c r="M335" s="56">
        <f t="shared" si="48"/>
        <v>13.3</v>
      </c>
      <c r="N335" s="36">
        <v>76.5</v>
      </c>
      <c r="O335" s="57">
        <f t="shared" si="49"/>
        <v>10.674960274720702</v>
      </c>
      <c r="P335" s="58">
        <f t="shared" si="51"/>
        <v>10.760359956918469</v>
      </c>
      <c r="Q335" s="132">
        <v>6.0627760000000004</v>
      </c>
      <c r="R335" s="11">
        <f t="shared" si="50"/>
        <v>1.105859436564</v>
      </c>
      <c r="S335" s="35">
        <f t="shared" si="46"/>
        <v>1.8721566820627156</v>
      </c>
    </row>
    <row r="336" spans="7:32" ht="18.5">
      <c r="G336" s="61">
        <v>2008</v>
      </c>
      <c r="H336" s="61">
        <v>11</v>
      </c>
      <c r="I336" s="48">
        <f t="shared" si="47"/>
        <v>28</v>
      </c>
      <c r="J336" s="48">
        <f t="shared" si="47"/>
        <v>332</v>
      </c>
      <c r="K336" s="130">
        <v>19.399999999999999</v>
      </c>
      <c r="L336" s="98">
        <v>7</v>
      </c>
      <c r="M336" s="56">
        <f t="shared" si="48"/>
        <v>13.2</v>
      </c>
      <c r="N336" s="36">
        <v>76.5</v>
      </c>
      <c r="O336" s="57">
        <f t="shared" si="49"/>
        <v>10.129033126842886</v>
      </c>
      <c r="P336" s="58">
        <f t="shared" si="51"/>
        <v>10.048000861828141</v>
      </c>
      <c r="Q336" s="132">
        <v>5.7068810000000001</v>
      </c>
      <c r="R336" s="11">
        <f t="shared" si="50"/>
        <v>1.037596569015</v>
      </c>
      <c r="S336" s="35">
        <f t="shared" si="46"/>
        <v>1.761301401652509</v>
      </c>
    </row>
    <row r="337" spans="7:19" ht="18.5">
      <c r="G337" s="61">
        <v>2008</v>
      </c>
      <c r="H337" s="61">
        <v>11</v>
      </c>
      <c r="I337" s="48">
        <f t="shared" si="47"/>
        <v>29</v>
      </c>
      <c r="J337" s="48">
        <f t="shared" si="47"/>
        <v>333</v>
      </c>
      <c r="K337" s="130">
        <v>13.6</v>
      </c>
      <c r="L337" s="98">
        <v>6.8</v>
      </c>
      <c r="M337" s="56">
        <f t="shared" si="48"/>
        <v>10.199999999999999</v>
      </c>
      <c r="N337" s="36">
        <v>75</v>
      </c>
      <c r="O337" s="57">
        <f t="shared" si="49"/>
        <v>7.7070777799294552</v>
      </c>
      <c r="P337" s="58">
        <f t="shared" si="51"/>
        <v>4.1926503122816241</v>
      </c>
      <c r="Q337" s="132">
        <v>3.2156159999999998</v>
      </c>
      <c r="R337" s="53">
        <f t="shared" si="50"/>
        <v>0.52806845951999992</v>
      </c>
      <c r="S337" s="52">
        <f t="shared" si="46"/>
        <v>0.7883230272791466</v>
      </c>
    </row>
    <row r="338" spans="7:19" ht="18.5">
      <c r="G338" s="61">
        <v>2008</v>
      </c>
      <c r="H338" s="62">
        <v>11</v>
      </c>
      <c r="I338" s="62">
        <f t="shared" si="47"/>
        <v>30</v>
      </c>
      <c r="J338" s="48">
        <f t="shared" si="47"/>
        <v>334</v>
      </c>
      <c r="K338" s="130">
        <v>13</v>
      </c>
      <c r="L338" s="98">
        <v>5.4</v>
      </c>
      <c r="M338" s="56">
        <f t="shared" si="48"/>
        <v>9.1999999999999993</v>
      </c>
      <c r="N338" s="36">
        <v>80.5</v>
      </c>
      <c r="O338" s="57">
        <f t="shared" si="49"/>
        <v>11.276975132319421</v>
      </c>
      <c r="P338" s="58">
        <f t="shared" si="51"/>
        <v>6.8564008804502077</v>
      </c>
      <c r="Q338" s="132">
        <v>4.9741559999999998</v>
      </c>
      <c r="R338" s="51">
        <f t="shared" si="50"/>
        <v>0.78768247337999986</v>
      </c>
      <c r="S338" s="50">
        <f t="shared" si="46"/>
        <v>1.0543444343406607</v>
      </c>
    </row>
    <row r="339" spans="7:19" ht="18.5">
      <c r="G339" s="61">
        <v>2008</v>
      </c>
      <c r="H339" s="61">
        <v>12</v>
      </c>
      <c r="I339" s="48">
        <v>1</v>
      </c>
      <c r="J339" s="48">
        <f t="shared" si="47"/>
        <v>335</v>
      </c>
      <c r="K339" s="130">
        <v>15.2</v>
      </c>
      <c r="L339" s="98">
        <v>6.3</v>
      </c>
      <c r="M339" s="56">
        <f t="shared" si="48"/>
        <v>10.75</v>
      </c>
      <c r="N339" s="36">
        <v>75</v>
      </c>
      <c r="O339" s="57">
        <f t="shared" si="49"/>
        <v>10.600702087322503</v>
      </c>
      <c r="P339" s="58">
        <f t="shared" si="51"/>
        <v>7.5476998861736204</v>
      </c>
      <c r="Q339" s="132">
        <v>5.0599894999999995</v>
      </c>
      <c r="R339" s="11">
        <f t="shared" si="50"/>
        <v>0.84727373681962492</v>
      </c>
      <c r="S339" s="35">
        <f t="shared" si="46"/>
        <v>1.2472867910941201</v>
      </c>
    </row>
    <row r="340" spans="7:19" ht="18.5">
      <c r="G340" s="61">
        <v>2008</v>
      </c>
      <c r="H340" s="61">
        <v>12</v>
      </c>
      <c r="I340" s="48">
        <f t="shared" ref="I340:J355" si="52">I339+1</f>
        <v>2</v>
      </c>
      <c r="J340" s="48">
        <f t="shared" si="47"/>
        <v>336</v>
      </c>
      <c r="K340" s="130">
        <v>19.2</v>
      </c>
      <c r="L340" s="99">
        <v>6</v>
      </c>
      <c r="M340" s="56">
        <f t="shared" si="48"/>
        <v>12.6</v>
      </c>
      <c r="N340" s="36">
        <v>75.5</v>
      </c>
      <c r="O340" s="57">
        <f t="shared" si="49"/>
        <v>9.867714593562777</v>
      </c>
      <c r="P340" s="58">
        <f t="shared" si="51"/>
        <v>10.420306610802292</v>
      </c>
      <c r="Q340" s="132">
        <v>5.7361899999999997</v>
      </c>
      <c r="R340" s="11">
        <f t="shared" si="50"/>
        <v>1.0227397322399996</v>
      </c>
      <c r="S340" s="35">
        <f t="shared" si="46"/>
        <v>1.7704803486157157</v>
      </c>
    </row>
    <row r="341" spans="7:19" ht="18.5">
      <c r="G341" s="61">
        <v>2008</v>
      </c>
      <c r="H341" s="61">
        <v>12</v>
      </c>
      <c r="I341" s="48">
        <f t="shared" si="52"/>
        <v>3</v>
      </c>
      <c r="J341" s="48">
        <f t="shared" si="47"/>
        <v>337</v>
      </c>
      <c r="K341" s="130">
        <v>18.399999999999999</v>
      </c>
      <c r="L341" s="99">
        <v>5.6</v>
      </c>
      <c r="M341" s="56">
        <f t="shared" si="48"/>
        <v>12</v>
      </c>
      <c r="N341" s="36">
        <v>75.5</v>
      </c>
      <c r="O341" s="57">
        <f t="shared" si="49"/>
        <v>9.5306475454644364</v>
      </c>
      <c r="P341" s="58">
        <f t="shared" si="51"/>
        <v>9.7593830865555837</v>
      </c>
      <c r="Q341" s="132">
        <v>5.4556610000000001</v>
      </c>
      <c r="R341" s="11">
        <f t="shared" si="50"/>
        <v>0.95352406259699973</v>
      </c>
      <c r="S341" s="35">
        <f t="shared" si="46"/>
        <v>1.6325816697032136</v>
      </c>
    </row>
    <row r="342" spans="7:19" ht="18.5">
      <c r="G342" s="61">
        <v>2008</v>
      </c>
      <c r="H342" s="61">
        <v>12</v>
      </c>
      <c r="I342" s="48">
        <f t="shared" si="52"/>
        <v>4</v>
      </c>
      <c r="J342" s="48">
        <f t="shared" si="52"/>
        <v>338</v>
      </c>
      <c r="K342" s="130">
        <v>16.5</v>
      </c>
      <c r="L342" s="99">
        <v>6.4</v>
      </c>
      <c r="M342" s="56">
        <f t="shared" si="48"/>
        <v>11.45</v>
      </c>
      <c r="N342" s="36">
        <v>70</v>
      </c>
      <c r="O342" s="57">
        <f t="shared" si="49"/>
        <v>11.791398292624034</v>
      </c>
      <c r="P342" s="58">
        <f t="shared" si="51"/>
        <v>9.5274498204402196</v>
      </c>
      <c r="Q342" s="132">
        <v>5.9957839999999996</v>
      </c>
      <c r="R342" s="11">
        <f t="shared" si="50"/>
        <v>1.0285842399299996</v>
      </c>
      <c r="S342" s="35">
        <f t="shared" si="46"/>
        <v>1.5590222358280739</v>
      </c>
    </row>
    <row r="343" spans="7:19" ht="18.5">
      <c r="G343" s="61">
        <v>2008</v>
      </c>
      <c r="H343" s="61">
        <v>12</v>
      </c>
      <c r="I343" s="48">
        <f t="shared" si="52"/>
        <v>5</v>
      </c>
      <c r="J343" s="48">
        <f t="shared" si="52"/>
        <v>339</v>
      </c>
      <c r="K343" s="130">
        <v>18</v>
      </c>
      <c r="L343" s="99">
        <v>7</v>
      </c>
      <c r="M343" s="56">
        <f t="shared" si="48"/>
        <v>12.5</v>
      </c>
      <c r="N343" s="36">
        <v>74.5</v>
      </c>
      <c r="O343" s="57">
        <f t="shared" si="49"/>
        <v>10.967343247802898</v>
      </c>
      <c r="P343" s="58">
        <f t="shared" si="51"/>
        <v>9.6512620580665498</v>
      </c>
      <c r="Q343" s="132">
        <v>5.8199299999999994</v>
      </c>
      <c r="R343" s="11">
        <f t="shared" si="50"/>
        <v>1.0342568503349998</v>
      </c>
      <c r="S343" s="35">
        <f t="shared" si="46"/>
        <v>1.6544505627275592</v>
      </c>
    </row>
    <row r="344" spans="7:19" ht="18.5">
      <c r="G344" s="61">
        <v>2008</v>
      </c>
      <c r="H344" s="61">
        <v>12</v>
      </c>
      <c r="I344" s="48">
        <f t="shared" si="52"/>
        <v>6</v>
      </c>
      <c r="J344" s="48">
        <f t="shared" si="52"/>
        <v>340</v>
      </c>
      <c r="K344" s="130">
        <v>18.2</v>
      </c>
      <c r="L344" s="99">
        <v>7.4</v>
      </c>
      <c r="M344" s="56">
        <f t="shared" si="48"/>
        <v>12.8</v>
      </c>
      <c r="N344" s="36">
        <v>83.5</v>
      </c>
      <c r="O344" s="57">
        <f t="shared" si="49"/>
        <v>10.288062979063112</v>
      </c>
      <c r="P344" s="58">
        <f t="shared" si="51"/>
        <v>8.8888864139105266</v>
      </c>
      <c r="Q344" s="132">
        <v>5.409603999999999</v>
      </c>
      <c r="R344" s="11">
        <f t="shared" si="50"/>
        <v>0.97085622027599972</v>
      </c>
      <c r="S344" s="35">
        <f t="shared" si="46"/>
        <v>1.567058319798452</v>
      </c>
    </row>
    <row r="345" spans="7:19" ht="18.5">
      <c r="G345" s="61">
        <v>2008</v>
      </c>
      <c r="H345" s="61">
        <v>12</v>
      </c>
      <c r="I345" s="48">
        <f t="shared" si="52"/>
        <v>7</v>
      </c>
      <c r="J345" s="48">
        <f t="shared" si="52"/>
        <v>341</v>
      </c>
      <c r="K345" s="130">
        <v>19.600000000000001</v>
      </c>
      <c r="L345" s="99">
        <v>9.4</v>
      </c>
      <c r="M345" s="56">
        <f t="shared" si="48"/>
        <v>14.5</v>
      </c>
      <c r="N345" s="36">
        <v>86</v>
      </c>
      <c r="O345" s="57">
        <f t="shared" si="49"/>
        <v>9.0418069416393116</v>
      </c>
      <c r="P345" s="58">
        <f t="shared" si="51"/>
        <v>7.3781144643776786</v>
      </c>
      <c r="Q345" s="132">
        <v>4.6203544999999995</v>
      </c>
      <c r="R345" s="11">
        <f t="shared" si="50"/>
        <v>0.87527764630274985</v>
      </c>
      <c r="S345" s="35">
        <f t="shared" si="46"/>
        <v>1.4426838819450054</v>
      </c>
    </row>
    <row r="346" spans="7:19" ht="18.5">
      <c r="G346" s="61">
        <v>2008</v>
      </c>
      <c r="H346" s="61">
        <v>12</v>
      </c>
      <c r="I346" s="48">
        <f t="shared" si="52"/>
        <v>8</v>
      </c>
      <c r="J346" s="48">
        <f t="shared" si="52"/>
        <v>342</v>
      </c>
      <c r="K346" s="130">
        <v>17</v>
      </c>
      <c r="L346" s="99">
        <v>8.6999999999999993</v>
      </c>
      <c r="M346" s="56">
        <f t="shared" si="48"/>
        <v>12.85</v>
      </c>
      <c r="N346" s="36">
        <v>91.5</v>
      </c>
      <c r="O346" s="57">
        <f t="shared" si="49"/>
        <v>9.7963452283022079</v>
      </c>
      <c r="P346" s="58">
        <f t="shared" si="51"/>
        <v>6.5047732315926661</v>
      </c>
      <c r="Q346" s="132">
        <v>4.5156794999999992</v>
      </c>
      <c r="R346" s="11">
        <f t="shared" si="50"/>
        <v>0.81174870719887471</v>
      </c>
      <c r="S346" s="35">
        <f t="shared" si="46"/>
        <v>1.2293457510969255</v>
      </c>
    </row>
    <row r="347" spans="7:19" ht="18.5">
      <c r="G347" s="61">
        <v>2008</v>
      </c>
      <c r="H347" s="61">
        <v>12</v>
      </c>
      <c r="I347" s="48">
        <f t="shared" si="52"/>
        <v>9</v>
      </c>
      <c r="J347" s="48">
        <f t="shared" si="52"/>
        <v>343</v>
      </c>
      <c r="K347" s="130">
        <v>14</v>
      </c>
      <c r="L347" s="99">
        <v>5</v>
      </c>
      <c r="M347" s="56">
        <f t="shared" si="48"/>
        <v>9.5</v>
      </c>
      <c r="N347" s="36">
        <v>92.5</v>
      </c>
      <c r="O347" s="57">
        <f t="shared" si="49"/>
        <v>5.7440406249999993</v>
      </c>
      <c r="P347" s="58">
        <f t="shared" si="51"/>
        <v>4.1357092499999997</v>
      </c>
      <c r="Q347" s="132">
        <v>2.7571394999999996</v>
      </c>
      <c r="R347" s="11">
        <f t="shared" si="50"/>
        <v>0.44145801247274996</v>
      </c>
      <c r="S347" s="35">
        <f t="shared" si="46"/>
        <v>0.74835566290816324</v>
      </c>
    </row>
    <row r="348" spans="7:19" ht="18.5">
      <c r="G348" s="61">
        <v>2008</v>
      </c>
      <c r="H348" s="61">
        <v>12</v>
      </c>
      <c r="I348" s="48">
        <f t="shared" si="52"/>
        <v>10</v>
      </c>
      <c r="J348" s="48">
        <f t="shared" si="52"/>
        <v>344</v>
      </c>
      <c r="K348" s="130">
        <v>9</v>
      </c>
      <c r="L348" s="99">
        <v>4.8</v>
      </c>
      <c r="M348" s="56">
        <f t="shared" si="48"/>
        <v>6.9</v>
      </c>
      <c r="N348" s="36">
        <v>93</v>
      </c>
      <c r="O348" s="57">
        <f t="shared" si="49"/>
        <v>10.419538693860545</v>
      </c>
      <c r="P348" s="58">
        <f t="shared" si="51"/>
        <v>3.5009650011371436</v>
      </c>
      <c r="Q348" s="132">
        <v>3.4165919999999996</v>
      </c>
      <c r="R348" s="11">
        <f t="shared" si="50"/>
        <v>0.49494630837600001</v>
      </c>
      <c r="S348" s="35">
        <f t="shared" si="46"/>
        <v>0.5460764446316142</v>
      </c>
    </row>
    <row r="349" spans="7:19" ht="18.5">
      <c r="G349" s="61">
        <v>2008</v>
      </c>
      <c r="H349" s="61">
        <v>12</v>
      </c>
      <c r="I349" s="48">
        <f t="shared" si="52"/>
        <v>11</v>
      </c>
      <c r="J349" s="48">
        <f t="shared" si="52"/>
        <v>345</v>
      </c>
      <c r="K349" s="130">
        <v>12</v>
      </c>
      <c r="L349" s="99">
        <v>3.2</v>
      </c>
      <c r="M349" s="56">
        <f t="shared" si="48"/>
        <v>7.6</v>
      </c>
      <c r="N349" s="36">
        <v>71</v>
      </c>
      <c r="O349" s="57">
        <f t="shared" si="49"/>
        <v>12.888187868934942</v>
      </c>
      <c r="P349" s="58">
        <f t="shared" si="51"/>
        <v>9.0732842597301993</v>
      </c>
      <c r="Q349" s="132">
        <v>6.1172069999999996</v>
      </c>
      <c r="R349" s="11">
        <f t="shared" si="50"/>
        <v>0.91128644399699976</v>
      </c>
      <c r="S349" s="35">
        <f t="shared" si="46"/>
        <v>1.1637476865453249</v>
      </c>
    </row>
    <row r="350" spans="7:19" ht="18.5">
      <c r="G350" s="61">
        <v>2008</v>
      </c>
      <c r="H350" s="61">
        <v>12</v>
      </c>
      <c r="I350" s="48">
        <f t="shared" si="52"/>
        <v>12</v>
      </c>
      <c r="J350" s="48">
        <f t="shared" si="52"/>
        <v>346</v>
      </c>
      <c r="K350" s="130">
        <v>11.8</v>
      </c>
      <c r="L350" s="99">
        <v>2.2000000000000002</v>
      </c>
      <c r="M350" s="56">
        <f t="shared" si="48"/>
        <v>7</v>
      </c>
      <c r="N350" s="36">
        <v>67.5</v>
      </c>
      <c r="O350" s="57">
        <f t="shared" si="49"/>
        <v>11.946764795428074</v>
      </c>
      <c r="P350" s="58">
        <f t="shared" si="51"/>
        <v>9.1751153628887625</v>
      </c>
      <c r="Q350" s="132">
        <v>5.9225114999999988</v>
      </c>
      <c r="R350" s="11">
        <f t="shared" si="50"/>
        <v>0.86144114269799976</v>
      </c>
      <c r="S350" s="35">
        <f t="shared" si="46"/>
        <v>1.1111500153394824</v>
      </c>
    </row>
    <row r="351" spans="7:19" ht="18.5">
      <c r="G351" s="61">
        <v>2008</v>
      </c>
      <c r="H351" s="61">
        <v>12</v>
      </c>
      <c r="I351" s="48">
        <f t="shared" si="52"/>
        <v>13</v>
      </c>
      <c r="J351" s="48">
        <f t="shared" si="52"/>
        <v>347</v>
      </c>
      <c r="K351" s="130">
        <v>13.4</v>
      </c>
      <c r="L351" s="99">
        <v>1.5</v>
      </c>
      <c r="M351" s="56">
        <f t="shared" si="48"/>
        <v>7.45</v>
      </c>
      <c r="N351" s="36">
        <v>69</v>
      </c>
      <c r="O351" s="57">
        <f t="shared" si="49"/>
        <v>11.447185941724042</v>
      </c>
      <c r="P351" s="58">
        <f t="shared" si="51"/>
        <v>10.897721016521288</v>
      </c>
      <c r="Q351" s="132">
        <v>6.3181829999999994</v>
      </c>
      <c r="R351" s="11">
        <f t="shared" si="50"/>
        <v>0.93566761819874988</v>
      </c>
      <c r="S351" s="35">
        <f t="shared" si="46"/>
        <v>1.3360864894278803</v>
      </c>
    </row>
    <row r="352" spans="7:19" ht="18.5">
      <c r="G352" s="61">
        <v>2008</v>
      </c>
      <c r="H352" s="61">
        <v>12</v>
      </c>
      <c r="I352" s="48">
        <f t="shared" si="52"/>
        <v>14</v>
      </c>
      <c r="J352" s="48">
        <f t="shared" si="52"/>
        <v>348</v>
      </c>
      <c r="K352" s="130">
        <v>12.2</v>
      </c>
      <c r="L352" s="99">
        <v>2.7</v>
      </c>
      <c r="M352" s="56">
        <f t="shared" si="48"/>
        <v>7.4499999999999993</v>
      </c>
      <c r="N352" s="36">
        <v>69</v>
      </c>
      <c r="O352" s="57">
        <f t="shared" si="49"/>
        <v>10.222277408631266</v>
      </c>
      <c r="P352" s="58">
        <f t="shared" si="51"/>
        <v>7.7689308305597624</v>
      </c>
      <c r="Q352" s="132">
        <v>5.0411479999999997</v>
      </c>
      <c r="R352" s="11">
        <f t="shared" si="50"/>
        <v>0.74654990875499982</v>
      </c>
      <c r="S352" s="35">
        <f t="shared" si="46"/>
        <v>1.0142182963553572</v>
      </c>
    </row>
    <row r="353" spans="7:19" ht="18.5">
      <c r="G353" s="61">
        <v>2008</v>
      </c>
      <c r="H353" s="61">
        <v>12</v>
      </c>
      <c r="I353" s="48">
        <f t="shared" si="52"/>
        <v>15</v>
      </c>
      <c r="J353" s="48">
        <f t="shared" si="52"/>
        <v>349</v>
      </c>
      <c r="K353" s="130">
        <v>12.7</v>
      </c>
      <c r="L353" s="99">
        <v>0.5</v>
      </c>
      <c r="M353" s="56">
        <f t="shared" si="48"/>
        <v>6.6</v>
      </c>
      <c r="N353" s="36">
        <v>80</v>
      </c>
      <c r="O353" s="57">
        <f t="shared" si="49"/>
        <v>10.518896228075379</v>
      </c>
      <c r="P353" s="58">
        <f t="shared" si="51"/>
        <v>10.266442718601569</v>
      </c>
      <c r="Q353" s="132">
        <v>5.8785480000000003</v>
      </c>
      <c r="R353" s="11">
        <f t="shared" si="50"/>
        <v>0.84125549008799982</v>
      </c>
      <c r="S353" s="35">
        <f t="shared" si="46"/>
        <v>1.1704297130675374</v>
      </c>
    </row>
    <row r="354" spans="7:19" ht="18.5">
      <c r="G354" s="61">
        <v>2008</v>
      </c>
      <c r="H354" s="61">
        <v>12</v>
      </c>
      <c r="I354" s="48">
        <f t="shared" si="52"/>
        <v>16</v>
      </c>
      <c r="J354" s="48">
        <f t="shared" si="52"/>
        <v>350</v>
      </c>
      <c r="K354" s="130">
        <v>17</v>
      </c>
      <c r="L354" s="99">
        <v>3.5</v>
      </c>
      <c r="M354" s="56">
        <f t="shared" si="48"/>
        <v>10.25</v>
      </c>
      <c r="N354" s="36">
        <v>77.5</v>
      </c>
      <c r="O354" s="57">
        <f t="shared" si="49"/>
        <v>9.9640020560370832</v>
      </c>
      <c r="P354" s="58">
        <f t="shared" si="51"/>
        <v>10.761122220520051</v>
      </c>
      <c r="Q354" s="132">
        <v>5.8576129999999997</v>
      </c>
      <c r="R354" s="11">
        <f t="shared" si="50"/>
        <v>0.96365495187225003</v>
      </c>
      <c r="S354" s="35">
        <f t="shared" si="46"/>
        <v>1.6172055784436619</v>
      </c>
    </row>
    <row r="355" spans="7:19" ht="18.5">
      <c r="G355" s="61">
        <v>2008</v>
      </c>
      <c r="H355" s="61">
        <v>12</v>
      </c>
      <c r="I355" s="48">
        <f t="shared" si="52"/>
        <v>17</v>
      </c>
      <c r="J355" s="48">
        <f t="shared" si="52"/>
        <v>351</v>
      </c>
      <c r="K355" s="130">
        <v>15</v>
      </c>
      <c r="L355" s="99">
        <v>3.5</v>
      </c>
      <c r="M355" s="56">
        <f t="shared" si="48"/>
        <v>9.25</v>
      </c>
      <c r="N355" s="36">
        <v>73.5</v>
      </c>
      <c r="O355" s="57">
        <f t="shared" si="49"/>
        <v>10.371303103065312</v>
      </c>
      <c r="P355" s="58">
        <f t="shared" si="51"/>
        <v>9.5415988548200872</v>
      </c>
      <c r="Q355" s="132">
        <v>5.6273280000000003</v>
      </c>
      <c r="R355" s="11">
        <f t="shared" si="50"/>
        <v>0.8927657393759999</v>
      </c>
      <c r="S355" s="35">
        <f t="shared" si="46"/>
        <v>1.3754065862349112</v>
      </c>
    </row>
    <row r="356" spans="7:19" ht="18.5">
      <c r="G356" s="61">
        <v>2008</v>
      </c>
      <c r="H356" s="61">
        <v>12</v>
      </c>
      <c r="I356" s="48">
        <f t="shared" ref="I356:J369" si="53">I355+1</f>
        <v>18</v>
      </c>
      <c r="J356" s="48">
        <f t="shared" si="53"/>
        <v>352</v>
      </c>
      <c r="K356" s="130">
        <v>17.5</v>
      </c>
      <c r="L356" s="99">
        <v>3.2</v>
      </c>
      <c r="M356" s="56">
        <f t="shared" si="48"/>
        <v>10.35</v>
      </c>
      <c r="N356" s="36">
        <v>77.5</v>
      </c>
      <c r="O356" s="57">
        <f t="shared" si="49"/>
        <v>10.179527787722391</v>
      </c>
      <c r="P356" s="58">
        <f t="shared" si="51"/>
        <v>11.645379789154417</v>
      </c>
      <c r="Q356" s="132">
        <v>6.159076999999999</v>
      </c>
      <c r="R356" s="11">
        <f t="shared" si="50"/>
        <v>1.0168620729307496</v>
      </c>
      <c r="S356" s="35">
        <f t="shared" si="46"/>
        <v>1.7384601993491893</v>
      </c>
    </row>
    <row r="357" spans="7:19" ht="18.5">
      <c r="G357" s="61">
        <v>2008</v>
      </c>
      <c r="H357" s="61">
        <v>12</v>
      </c>
      <c r="I357" s="48">
        <f t="shared" si="53"/>
        <v>19</v>
      </c>
      <c r="J357" s="48">
        <f t="shared" si="53"/>
        <v>353</v>
      </c>
      <c r="K357" s="130">
        <v>14.2</v>
      </c>
      <c r="L357" s="99">
        <v>0</v>
      </c>
      <c r="M357" s="56">
        <f t="shared" si="48"/>
        <v>7.1</v>
      </c>
      <c r="N357" s="36">
        <v>85</v>
      </c>
      <c r="O357" s="57">
        <f t="shared" si="49"/>
        <v>9.4028058834331496</v>
      </c>
      <c r="P357" s="58">
        <f t="shared" si="51"/>
        <v>10.681587483580056</v>
      </c>
      <c r="Q357" s="132">
        <v>5.6691979999999997</v>
      </c>
      <c r="R357" s="11">
        <f t="shared" si="50"/>
        <v>0.82792117212299976</v>
      </c>
      <c r="S357" s="35">
        <f t="shared" si="46"/>
        <v>1.271957649382792</v>
      </c>
    </row>
    <row r="358" spans="7:19" ht="18.5">
      <c r="G358" s="61">
        <v>2008</v>
      </c>
      <c r="H358" s="61">
        <v>12</v>
      </c>
      <c r="I358" s="48">
        <f t="shared" si="53"/>
        <v>20</v>
      </c>
      <c r="J358" s="48">
        <f t="shared" si="53"/>
        <v>354</v>
      </c>
      <c r="K358" s="130">
        <v>15.2</v>
      </c>
      <c r="L358" s="99">
        <v>1</v>
      </c>
      <c r="M358" s="56">
        <f t="shared" si="48"/>
        <v>8.1</v>
      </c>
      <c r="N358" s="36">
        <v>91</v>
      </c>
      <c r="O358" s="57">
        <f t="shared" si="49"/>
        <v>8.9028043888931307</v>
      </c>
      <c r="P358" s="58">
        <f t="shared" si="51"/>
        <v>10.113585785782595</v>
      </c>
      <c r="Q358" s="132">
        <v>5.3677339999999996</v>
      </c>
      <c r="R358" s="11">
        <f t="shared" si="50"/>
        <v>0.81537758166899965</v>
      </c>
      <c r="S358" s="35">
        <f t="shared" si="46"/>
        <v>1.3265456237272766</v>
      </c>
    </row>
    <row r="359" spans="7:19" ht="18.5">
      <c r="G359" s="61">
        <v>2008</v>
      </c>
      <c r="H359" s="61">
        <v>12</v>
      </c>
      <c r="I359" s="48">
        <f t="shared" si="53"/>
        <v>21</v>
      </c>
      <c r="J359" s="48">
        <f t="shared" si="53"/>
        <v>355</v>
      </c>
      <c r="K359" s="130">
        <v>11</v>
      </c>
      <c r="L359" s="99">
        <v>-1</v>
      </c>
      <c r="M359" s="56">
        <f t="shared" si="48"/>
        <v>5</v>
      </c>
      <c r="N359" s="36">
        <v>71</v>
      </c>
      <c r="O359" s="57">
        <f t="shared" si="49"/>
        <v>4.7969598170517855</v>
      </c>
      <c r="P359" s="58">
        <f t="shared" si="51"/>
        <v>4.6050814243697138</v>
      </c>
      <c r="Q359" s="132">
        <v>2.6587449999999997</v>
      </c>
      <c r="R359" s="11">
        <f t="shared" si="50"/>
        <v>0.35553269888999994</v>
      </c>
      <c r="S359" s="35">
        <f t="shared" si="46"/>
        <v>0.51886881038865285</v>
      </c>
    </row>
    <row r="360" spans="7:19" ht="18.5">
      <c r="G360" s="61">
        <v>2008</v>
      </c>
      <c r="H360" s="61">
        <v>12</v>
      </c>
      <c r="I360" s="48">
        <f t="shared" si="53"/>
        <v>22</v>
      </c>
      <c r="J360" s="48">
        <f t="shared" si="53"/>
        <v>356</v>
      </c>
      <c r="K360" s="130">
        <v>10.5</v>
      </c>
      <c r="L360" s="99">
        <v>-0.5</v>
      </c>
      <c r="M360" s="56">
        <f t="shared" si="48"/>
        <v>5</v>
      </c>
      <c r="N360" s="36">
        <v>73</v>
      </c>
      <c r="O360" s="57">
        <f t="shared" si="49"/>
        <v>4.2606944991464504</v>
      </c>
      <c r="P360" s="58">
        <f t="shared" si="51"/>
        <v>3.7494111592488761</v>
      </c>
      <c r="Q360" s="132">
        <v>2.26098</v>
      </c>
      <c r="R360" s="11">
        <f t="shared" si="50"/>
        <v>0.30234276756</v>
      </c>
      <c r="S360" s="35">
        <f t="shared" si="46"/>
        <v>0.45255436484178785</v>
      </c>
    </row>
    <row r="361" spans="7:19" ht="18.5">
      <c r="G361" s="61">
        <v>2008</v>
      </c>
      <c r="H361" s="61">
        <v>12</v>
      </c>
      <c r="I361" s="48">
        <f t="shared" si="53"/>
        <v>23</v>
      </c>
      <c r="J361" s="48">
        <f t="shared" si="53"/>
        <v>357</v>
      </c>
      <c r="K361" s="130">
        <v>7.2</v>
      </c>
      <c r="L361" s="99">
        <v>-2</v>
      </c>
      <c r="M361" s="56">
        <f t="shared" si="48"/>
        <v>2.6</v>
      </c>
      <c r="N361" s="36">
        <v>72.5</v>
      </c>
      <c r="O361" s="57">
        <f t="shared" si="49"/>
        <v>3.1835775298059721</v>
      </c>
      <c r="P361" s="58">
        <f t="shared" si="51"/>
        <v>2.3431130619371956</v>
      </c>
      <c r="Q361" s="132">
        <v>1.5450029999999999</v>
      </c>
      <c r="R361" s="11">
        <f t="shared" si="50"/>
        <v>0.184853428938</v>
      </c>
      <c r="S361" s="35">
        <f t="shared" si="46"/>
        <v>0.20301642772280562</v>
      </c>
    </row>
    <row r="362" spans="7:19" ht="18.5">
      <c r="G362" s="61">
        <v>2008</v>
      </c>
      <c r="H362" s="61">
        <v>12</v>
      </c>
      <c r="I362" s="48">
        <f t="shared" si="53"/>
        <v>24</v>
      </c>
      <c r="J362" s="48">
        <f t="shared" si="53"/>
        <v>358</v>
      </c>
      <c r="K362" s="130">
        <v>7.6</v>
      </c>
      <c r="L362" s="99">
        <v>4.5999999999999996</v>
      </c>
      <c r="M362" s="56">
        <f t="shared" si="48"/>
        <v>6.1</v>
      </c>
      <c r="N362" s="36">
        <v>84</v>
      </c>
      <c r="O362" s="57">
        <f t="shared" si="49"/>
        <v>7.9773064044199771</v>
      </c>
      <c r="P362" s="58">
        <f t="shared" si="51"/>
        <v>1.9145535370607945</v>
      </c>
      <c r="Q362" s="132">
        <v>2.2107359999999998</v>
      </c>
      <c r="R362" s="11">
        <f t="shared" si="50"/>
        <v>0.30988660269599988</v>
      </c>
      <c r="S362" s="35">
        <f t="shared" si="46"/>
        <v>0.35889150419819726</v>
      </c>
    </row>
    <row r="363" spans="7:19" ht="18.5">
      <c r="G363" s="61">
        <v>2008</v>
      </c>
      <c r="H363" s="61">
        <v>12</v>
      </c>
      <c r="I363" s="48">
        <f t="shared" si="53"/>
        <v>25</v>
      </c>
      <c r="J363" s="48">
        <f t="shared" si="53"/>
        <v>359</v>
      </c>
      <c r="K363" s="130">
        <v>11</v>
      </c>
      <c r="L363" s="99">
        <v>-0.1</v>
      </c>
      <c r="M363" s="56">
        <f t="shared" si="48"/>
        <v>5.45</v>
      </c>
      <c r="N363" s="36">
        <v>75</v>
      </c>
      <c r="O363" s="57">
        <f t="shared" si="49"/>
        <v>9.2605182922900777</v>
      </c>
      <c r="P363" s="58">
        <f t="shared" si="51"/>
        <v>8.2233402435535883</v>
      </c>
      <c r="Q363" s="132">
        <v>4.9364730000000003</v>
      </c>
      <c r="R363" s="11">
        <f t="shared" si="50"/>
        <v>0.67314362887125001</v>
      </c>
      <c r="S363" s="35">
        <f t="shared" si="46"/>
        <v>0.85204832965690891</v>
      </c>
    </row>
    <row r="364" spans="7:19" ht="18.5">
      <c r="G364" s="61">
        <v>2008</v>
      </c>
      <c r="H364" s="61">
        <v>12</v>
      </c>
      <c r="I364" s="48">
        <f t="shared" si="53"/>
        <v>26</v>
      </c>
      <c r="J364" s="48">
        <f t="shared" si="53"/>
        <v>360</v>
      </c>
      <c r="K364" s="130">
        <v>10.4</v>
      </c>
      <c r="L364" s="99">
        <v>2</v>
      </c>
      <c r="M364" s="56">
        <f t="shared" si="48"/>
        <v>6.2</v>
      </c>
      <c r="N364" s="36">
        <v>81</v>
      </c>
      <c r="O364" s="57">
        <f t="shared" si="49"/>
        <v>8.4241284239677672</v>
      </c>
      <c r="P364" s="58">
        <f t="shared" si="51"/>
        <v>5.6610143009063396</v>
      </c>
      <c r="Q364" s="132">
        <v>3.9064709999999998</v>
      </c>
      <c r="R364" s="11">
        <f t="shared" si="50"/>
        <v>0.54987485795999991</v>
      </c>
      <c r="S364" s="35">
        <f t="shared" si="46"/>
        <v>0.70270988143122559</v>
      </c>
    </row>
    <row r="365" spans="7:19" ht="18.5">
      <c r="G365" s="61">
        <v>2008</v>
      </c>
      <c r="H365" s="61">
        <v>12</v>
      </c>
      <c r="I365" s="48">
        <f t="shared" si="53"/>
        <v>27</v>
      </c>
      <c r="J365" s="48">
        <f t="shared" si="53"/>
        <v>361</v>
      </c>
      <c r="K365" s="130">
        <v>8</v>
      </c>
      <c r="L365" s="99">
        <v>-0.1</v>
      </c>
      <c r="M365" s="56">
        <f t="shared" si="48"/>
        <v>3.95</v>
      </c>
      <c r="N365" s="36">
        <v>77</v>
      </c>
      <c r="O365" s="57">
        <f t="shared" si="49"/>
        <v>8.514349151009549</v>
      </c>
      <c r="P365" s="58">
        <f t="shared" si="51"/>
        <v>5.5172982498541883</v>
      </c>
      <c r="Q365" s="132">
        <v>3.8771619999999993</v>
      </c>
      <c r="R365" s="11">
        <f t="shared" si="50"/>
        <v>0.49458532407749989</v>
      </c>
      <c r="S365" s="35">
        <f t="shared" si="46"/>
        <v>0.49156394231907413</v>
      </c>
    </row>
    <row r="366" spans="7:19" ht="18.5">
      <c r="G366" s="61">
        <v>2008</v>
      </c>
      <c r="H366" s="61">
        <v>12</v>
      </c>
      <c r="I366" s="48">
        <f t="shared" si="53"/>
        <v>28</v>
      </c>
      <c r="J366" s="48">
        <f t="shared" si="53"/>
        <v>362</v>
      </c>
      <c r="K366" s="130">
        <v>10.8</v>
      </c>
      <c r="L366" s="99">
        <v>0</v>
      </c>
      <c r="M366" s="56">
        <f t="shared" si="48"/>
        <v>5.4</v>
      </c>
      <c r="N366" s="36">
        <v>78</v>
      </c>
      <c r="O366" s="57">
        <f t="shared" si="49"/>
        <v>6.4579095015636092</v>
      </c>
      <c r="P366" s="58">
        <f t="shared" si="51"/>
        <v>5.579633809350959</v>
      </c>
      <c r="Q366" s="132">
        <v>3.3956569999999995</v>
      </c>
      <c r="R366" s="11">
        <f t="shared" si="50"/>
        <v>0.46204025667599996</v>
      </c>
      <c r="S366" s="35">
        <f t="shared" si="46"/>
        <v>0.62936112729674054</v>
      </c>
    </row>
    <row r="367" spans="7:19" ht="18.5">
      <c r="G367" s="61">
        <v>2008</v>
      </c>
      <c r="H367" s="61">
        <v>12</v>
      </c>
      <c r="I367" s="48">
        <f t="shared" si="53"/>
        <v>29</v>
      </c>
      <c r="J367" s="48">
        <f t="shared" si="53"/>
        <v>363</v>
      </c>
      <c r="K367" s="130">
        <v>9</v>
      </c>
      <c r="L367" s="99">
        <v>-2.5</v>
      </c>
      <c r="M367" s="56">
        <f t="shared" si="48"/>
        <v>3.25</v>
      </c>
      <c r="N367" s="36">
        <v>77</v>
      </c>
      <c r="O367" s="57">
        <f t="shared" si="49"/>
        <v>1.7054002870367813</v>
      </c>
      <c r="P367" s="58">
        <f t="shared" si="51"/>
        <v>1.5689682640738389</v>
      </c>
      <c r="Q367" s="132">
        <v>0.92532700000000001</v>
      </c>
      <c r="R367" s="11">
        <f t="shared" si="50"/>
        <v>0.11423925209775</v>
      </c>
      <c r="S367" s="35">
        <f t="shared" si="46"/>
        <v>0.20199509731804893</v>
      </c>
    </row>
    <row r="368" spans="7:19" ht="18.5">
      <c r="G368" s="61">
        <v>2008</v>
      </c>
      <c r="H368" s="61">
        <v>12</v>
      </c>
      <c r="I368" s="48">
        <f t="shared" si="53"/>
        <v>30</v>
      </c>
      <c r="J368" s="48">
        <f t="shared" si="53"/>
        <v>364</v>
      </c>
      <c r="K368" s="130">
        <v>6</v>
      </c>
      <c r="L368" s="99">
        <v>0</v>
      </c>
      <c r="M368" s="56">
        <f t="shared" si="48"/>
        <v>3</v>
      </c>
      <c r="N368" s="36">
        <v>83</v>
      </c>
      <c r="O368" s="57">
        <f t="shared" si="49"/>
        <v>10.02097990910949</v>
      </c>
      <c r="P368" s="58">
        <f t="shared" si="51"/>
        <v>4.8100703563725551</v>
      </c>
      <c r="Q368" s="132">
        <v>3.9274059999999995</v>
      </c>
      <c r="R368" s="11">
        <f t="shared" si="50"/>
        <v>0.47911211275199989</v>
      </c>
      <c r="S368" s="35">
        <f t="shared" si="46"/>
        <v>0.35650363507924865</v>
      </c>
    </row>
    <row r="369" spans="1:20" ht="18.5">
      <c r="G369" s="61">
        <v>2008</v>
      </c>
      <c r="H369" s="61">
        <v>12</v>
      </c>
      <c r="I369" s="48">
        <f t="shared" si="53"/>
        <v>31</v>
      </c>
      <c r="J369" s="48">
        <f t="shared" si="53"/>
        <v>365</v>
      </c>
      <c r="K369" s="130">
        <v>8.1999999999999993</v>
      </c>
      <c r="L369" s="99">
        <v>-1</v>
      </c>
      <c r="M369" s="56">
        <f t="shared" si="48"/>
        <v>3.5999999999999996</v>
      </c>
      <c r="N369" s="36">
        <v>81</v>
      </c>
      <c r="O369" s="57">
        <f t="shared" si="49"/>
        <v>3.7529979009907803</v>
      </c>
      <c r="P369" s="58">
        <f t="shared" si="51"/>
        <v>2.7622064551292143</v>
      </c>
      <c r="Q369" s="132">
        <v>1.821345</v>
      </c>
      <c r="R369" s="51">
        <f t="shared" si="50"/>
        <v>0.22859883229499997</v>
      </c>
      <c r="S369" s="50">
        <f t="shared" si="46"/>
        <v>0.29113238730775282</v>
      </c>
    </row>
    <row r="370" spans="1:20" ht="18.5">
      <c r="A370" s="37"/>
      <c r="B370" s="37"/>
      <c r="C370" s="37"/>
      <c r="D370" s="37"/>
      <c r="E370" s="37"/>
      <c r="F370" s="37"/>
      <c r="G370" s="6"/>
      <c r="H370" s="6"/>
      <c r="I370" s="38"/>
      <c r="J370" s="38"/>
      <c r="K370" s="130"/>
      <c r="L370" s="99"/>
      <c r="M370" s="37"/>
      <c r="N370" s="37"/>
      <c r="O370" s="39"/>
      <c r="P370" s="40"/>
      <c r="Q370" s="132">
        <v>0</v>
      </c>
      <c r="R370" s="36"/>
      <c r="S370" s="38"/>
      <c r="T370" s="2"/>
    </row>
    <row r="371" spans="1:20">
      <c r="R371" s="41">
        <f>SUM(R60:R370)</f>
        <v>1011.3501234991479</v>
      </c>
      <c r="S371" s="42">
        <f>SUM(S60:S370)</f>
        <v>1631.3803806050541</v>
      </c>
    </row>
    <row r="373" spans="1:20" ht="15" customHeight="1">
      <c r="R373" s="150" t="s">
        <v>8</v>
      </c>
      <c r="S373" s="152" t="s">
        <v>34</v>
      </c>
    </row>
    <row r="374" spans="1:20" ht="15" customHeight="1">
      <c r="R374" s="151"/>
      <c r="S374" s="153"/>
    </row>
  </sheetData>
  <mergeCells count="9">
    <mergeCell ref="P2:R2"/>
    <mergeCell ref="E2:J2"/>
    <mergeCell ref="G3:G4"/>
    <mergeCell ref="R373:R374"/>
    <mergeCell ref="S373:S374"/>
    <mergeCell ref="P3:P4"/>
    <mergeCell ref="Q3:Q4"/>
    <mergeCell ref="R3:R4"/>
    <mergeCell ref="S3:S4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4"/>
  <sheetViews>
    <sheetView tabSelected="1" zoomScale="91" zoomScaleNormal="91" workbookViewId="0">
      <selection activeCell="E5" sqref="E5"/>
    </sheetView>
  </sheetViews>
  <sheetFormatPr defaultRowHeight="14.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1:23" ht="14.25" customHeight="1"/>
    <row r="2" spans="1:23">
      <c r="A2" s="148"/>
      <c r="B2" s="148"/>
      <c r="C2" s="148"/>
      <c r="E2" s="148"/>
      <c r="F2" s="148"/>
      <c r="G2" s="148"/>
      <c r="H2" s="148"/>
      <c r="I2" s="148"/>
      <c r="J2" s="148"/>
      <c r="O2" s="69"/>
      <c r="P2" s="147"/>
      <c r="Q2" s="147"/>
      <c r="R2" s="147"/>
    </row>
    <row r="3" spans="1:23" ht="15.75" customHeight="1">
      <c r="B3" s="70" t="s">
        <v>67</v>
      </c>
      <c r="G3" s="149" t="s">
        <v>3</v>
      </c>
      <c r="H3" s="59" t="s">
        <v>4</v>
      </c>
      <c r="I3" s="59" t="s">
        <v>5</v>
      </c>
      <c r="J3" s="59" t="s">
        <v>9</v>
      </c>
      <c r="K3" s="31" t="s">
        <v>0</v>
      </c>
      <c r="L3" s="31" t="s">
        <v>1</v>
      </c>
      <c r="M3" s="29" t="s">
        <v>63</v>
      </c>
      <c r="N3" s="29" t="s">
        <v>64</v>
      </c>
      <c r="O3" s="49" t="s">
        <v>7</v>
      </c>
      <c r="P3" s="154" t="s">
        <v>33</v>
      </c>
      <c r="Q3" s="158" t="s">
        <v>53</v>
      </c>
      <c r="R3" s="150" t="s">
        <v>8</v>
      </c>
      <c r="S3" s="152" t="s">
        <v>34</v>
      </c>
    </row>
    <row r="4" spans="1:23" ht="19.5" customHeight="1">
      <c r="B4" s="26" t="s">
        <v>9</v>
      </c>
      <c r="C4" s="16">
        <v>246</v>
      </c>
      <c r="G4" s="149"/>
      <c r="H4" s="60" t="s">
        <v>6</v>
      </c>
      <c r="I4" s="60" t="s">
        <v>6</v>
      </c>
      <c r="J4" s="60"/>
      <c r="K4" s="30" t="s">
        <v>2</v>
      </c>
      <c r="L4" s="30" t="s">
        <v>2</v>
      </c>
      <c r="M4" s="30" t="s">
        <v>2</v>
      </c>
      <c r="N4" s="30" t="s">
        <v>32</v>
      </c>
      <c r="O4" s="28" t="s">
        <v>31</v>
      </c>
      <c r="P4" s="155"/>
      <c r="Q4" s="159"/>
      <c r="R4" s="151"/>
      <c r="S4" s="153"/>
    </row>
    <row r="5" spans="1:23" ht="18.5">
      <c r="B5" s="27" t="s">
        <v>30</v>
      </c>
      <c r="C5" s="19">
        <v>36.71</v>
      </c>
      <c r="D5" s="18">
        <f>RADIANS(C5)</f>
        <v>0.64071036840711837</v>
      </c>
      <c r="G5" s="61">
        <v>2017</v>
      </c>
      <c r="H5" s="48">
        <v>1</v>
      </c>
      <c r="I5" s="48">
        <v>1</v>
      </c>
      <c r="J5" s="48">
        <v>1</v>
      </c>
      <c r="K5" s="143">
        <v>9.1999999999999993</v>
      </c>
      <c r="L5" s="143">
        <v>2.2000000000000002</v>
      </c>
      <c r="M5" s="56">
        <f>(K5+L5)/2</f>
        <v>5.6999999999999993</v>
      </c>
      <c r="N5" s="36">
        <v>77</v>
      </c>
      <c r="O5" s="57">
        <f>((Q5)/(0.16*(K5-(L5))^0.5))</f>
        <v>21.024007346184796</v>
      </c>
      <c r="P5" s="58">
        <f>0.16*((K5-(L5))^1/2)*O5</f>
        <v>11.773444113863484</v>
      </c>
      <c r="Q5" s="142">
        <v>8.8998872000000002</v>
      </c>
      <c r="R5" s="11">
        <f>0.0023*0.408*O5*SQRT(K5-L5)*(M5+17.8)</f>
        <v>1.2266492030579998</v>
      </c>
      <c r="S5" s="35">
        <f>0.31*(IF(N5&gt;50,1,(1+(50-N5)/70)))*(P5+2.09)*((M5/(M5+15)))</f>
        <v>1.1834157366761726</v>
      </c>
    </row>
    <row r="6" spans="1:23" ht="18.5">
      <c r="B6" s="26" t="s">
        <v>29</v>
      </c>
      <c r="C6" s="17"/>
      <c r="D6" s="17">
        <f>TAN(D5)</f>
        <v>0.74564856464473495</v>
      </c>
      <c r="G6" s="61">
        <v>2017</v>
      </c>
      <c r="H6" s="48">
        <v>1</v>
      </c>
      <c r="I6" s="48">
        <f t="shared" ref="I6:J21" si="0">I5+1</f>
        <v>2</v>
      </c>
      <c r="J6" s="48">
        <f>J5+1</f>
        <v>2</v>
      </c>
      <c r="K6" s="143">
        <v>5.5</v>
      </c>
      <c r="L6" s="143">
        <v>3.3</v>
      </c>
      <c r="M6" s="56">
        <f t="shared" ref="M6:M69" si="1">(K6+L6)/2</f>
        <v>4.4000000000000004</v>
      </c>
      <c r="N6" s="36">
        <v>84</v>
      </c>
      <c r="O6" s="57">
        <f t="shared" ref="O6:O69" si="2">((Q6)/(0.16*(K6-(L6))^0.5))</f>
        <v>8.7685549224649773</v>
      </c>
      <c r="P6" s="58">
        <f t="shared" ref="P6:P69" si="3">0.16*((K6-L6)^1/2)*O6</f>
        <v>1.5432656663538362</v>
      </c>
      <c r="Q6" s="142">
        <v>2.0809389999999999</v>
      </c>
      <c r="R6" s="11">
        <f t="shared" ref="R6:R69" si="4">0.0023*0.408*O6*(K6-L6)^0.5*(M6+17.8)</f>
        <v>0.27094450061700004</v>
      </c>
      <c r="S6" s="35">
        <f t="shared" ref="S6:S69" si="5">0.31*(IF(N6&gt;50,1,(1+(50-N6)/70)))*(P6+2.09)*((M6/(M6+15)))</f>
        <v>0.25545228705704293</v>
      </c>
      <c r="U6" s="10"/>
      <c r="V6" s="9"/>
      <c r="W6" s="10"/>
    </row>
    <row r="7" spans="1:23" ht="18.5">
      <c r="B7" s="26" t="s">
        <v>20</v>
      </c>
      <c r="C7" s="15"/>
      <c r="D7" s="17">
        <f>SIN(D5)</f>
        <v>0.59776507412100266</v>
      </c>
      <c r="G7" s="61">
        <v>2017</v>
      </c>
      <c r="H7" s="48">
        <v>1</v>
      </c>
      <c r="I7" s="48">
        <f t="shared" si="0"/>
        <v>3</v>
      </c>
      <c r="J7" s="48">
        <f t="shared" si="0"/>
        <v>3</v>
      </c>
      <c r="K7" s="143">
        <v>7.8</v>
      </c>
      <c r="L7" s="143">
        <v>3.1</v>
      </c>
      <c r="M7" s="56">
        <f t="shared" si="1"/>
        <v>5.45</v>
      </c>
      <c r="N7" s="36">
        <v>82</v>
      </c>
      <c r="O7" s="57">
        <f t="shared" si="2"/>
        <v>14.069659527001711</v>
      </c>
      <c r="P7" s="58">
        <f t="shared" si="3"/>
        <v>5.2901919821526429</v>
      </c>
      <c r="Q7" s="142">
        <v>4.8803672000000002</v>
      </c>
      <c r="R7" s="11">
        <f t="shared" si="4"/>
        <v>0.66549297185099998</v>
      </c>
      <c r="S7" s="35">
        <f t="shared" si="5"/>
        <v>0.60972295128835641</v>
      </c>
    </row>
    <row r="8" spans="1:23" ht="18.5">
      <c r="B8" s="26" t="s">
        <v>21</v>
      </c>
      <c r="C8" s="15"/>
      <c r="D8" s="17">
        <f>COS(D5)</f>
        <v>0.80167132676746777</v>
      </c>
      <c r="G8" s="61">
        <v>2017</v>
      </c>
      <c r="H8" s="48">
        <v>1</v>
      </c>
      <c r="I8" s="48">
        <f t="shared" si="0"/>
        <v>4</v>
      </c>
      <c r="J8" s="48">
        <f t="shared" si="0"/>
        <v>4</v>
      </c>
      <c r="K8" s="143">
        <v>5.5</v>
      </c>
      <c r="L8" s="143">
        <v>1</v>
      </c>
      <c r="M8" s="56">
        <f t="shared" si="1"/>
        <v>3.25</v>
      </c>
      <c r="N8" s="36">
        <v>84</v>
      </c>
      <c r="O8" s="57">
        <f t="shared" si="2"/>
        <v>11.029677552489922</v>
      </c>
      <c r="P8" s="58">
        <f t="shared" si="3"/>
        <v>3.9706839188963716</v>
      </c>
      <c r="Q8" s="142">
        <v>3.7435966999999994</v>
      </c>
      <c r="R8" s="11">
        <f t="shared" si="4"/>
        <v>0.46217789728777492</v>
      </c>
      <c r="S8" s="35">
        <f t="shared" si="5"/>
        <v>0.33458296155003253</v>
      </c>
    </row>
    <row r="9" spans="1:23" ht="18.5">
      <c r="B9" s="26" t="s">
        <v>10</v>
      </c>
      <c r="C9" s="18">
        <f>1+0.033*COS(2*3.14/365*C4)</f>
        <v>0.98476594043228627</v>
      </c>
      <c r="D9" s="20"/>
      <c r="E9" t="s">
        <v>19</v>
      </c>
      <c r="G9" s="61">
        <v>2017</v>
      </c>
      <c r="H9" s="48">
        <v>1</v>
      </c>
      <c r="I9" s="48">
        <f t="shared" si="0"/>
        <v>5</v>
      </c>
      <c r="J9" s="48">
        <f t="shared" si="0"/>
        <v>5</v>
      </c>
      <c r="K9" s="143">
        <v>5.4</v>
      </c>
      <c r="L9" s="143">
        <v>3.8</v>
      </c>
      <c r="M9" s="56">
        <f t="shared" si="1"/>
        <v>4.5999999999999996</v>
      </c>
      <c r="N9" s="36">
        <v>81.5</v>
      </c>
      <c r="O9" s="57">
        <f t="shared" si="2"/>
        <v>5.9002784559425789</v>
      </c>
      <c r="P9" s="58">
        <f t="shared" si="3"/>
        <v>0.75523564236065044</v>
      </c>
      <c r="Q9" s="142">
        <v>1.1941324</v>
      </c>
      <c r="R9" s="11">
        <f t="shared" si="4"/>
        <v>0.15688033818239999</v>
      </c>
      <c r="S9" s="35">
        <f t="shared" si="5"/>
        <v>0.20700540949011664</v>
      </c>
    </row>
    <row r="10" spans="1:23" ht="18.5">
      <c r="B10" s="25" t="s">
        <v>11</v>
      </c>
      <c r="C10" s="18">
        <f>0.409*SIN(2*3.14/365*C4-1.39)</f>
        <v>0.12049444583065447</v>
      </c>
      <c r="D10" s="21"/>
      <c r="E10" t="s">
        <v>15</v>
      </c>
      <c r="G10" s="61">
        <v>2017</v>
      </c>
      <c r="H10" s="48">
        <v>1</v>
      </c>
      <c r="I10" s="48">
        <f t="shared" si="0"/>
        <v>6</v>
      </c>
      <c r="J10" s="48">
        <f t="shared" si="0"/>
        <v>6</v>
      </c>
      <c r="K10" s="143">
        <v>10.1</v>
      </c>
      <c r="L10" s="143">
        <v>4.5999999999999996</v>
      </c>
      <c r="M10" s="56">
        <f t="shared" si="1"/>
        <v>7.35</v>
      </c>
      <c r="N10" s="36">
        <v>75.5</v>
      </c>
      <c r="O10" s="57">
        <f t="shared" si="2"/>
        <v>28.538704638208678</v>
      </c>
      <c r="P10" s="58">
        <f t="shared" si="3"/>
        <v>12.557030040811819</v>
      </c>
      <c r="Q10" s="142">
        <v>10.7086712</v>
      </c>
      <c r="R10" s="11">
        <f t="shared" si="4"/>
        <v>1.5795798681881996</v>
      </c>
      <c r="S10" s="35">
        <f t="shared" si="5"/>
        <v>1.4932106464424932</v>
      </c>
    </row>
    <row r="11" spans="1:23" ht="18.5">
      <c r="B11" s="26" t="s">
        <v>22</v>
      </c>
      <c r="C11" s="18">
        <f>TAN(C10)</f>
        <v>0.12108100192618861</v>
      </c>
      <c r="D11" s="21"/>
      <c r="G11" s="61">
        <v>2017</v>
      </c>
      <c r="H11" s="48">
        <v>1</v>
      </c>
      <c r="I11" s="48">
        <f t="shared" si="0"/>
        <v>7</v>
      </c>
      <c r="J11" s="48">
        <f t="shared" si="0"/>
        <v>7</v>
      </c>
      <c r="K11" s="143">
        <v>9.8000000000000007</v>
      </c>
      <c r="L11" s="143">
        <v>4.5999999999999996</v>
      </c>
      <c r="M11" s="56">
        <f t="shared" si="1"/>
        <v>7.2</v>
      </c>
      <c r="N11" s="36">
        <v>66.5</v>
      </c>
      <c r="O11" s="57">
        <f t="shared" si="2"/>
        <v>23.412837434799911</v>
      </c>
      <c r="P11" s="58">
        <f t="shared" si="3"/>
        <v>9.7397403728767653</v>
      </c>
      <c r="Q11" s="142">
        <v>8.5423173999999999</v>
      </c>
      <c r="R11" s="11">
        <f t="shared" si="4"/>
        <v>1.252517288775</v>
      </c>
      <c r="S11" s="35">
        <f t="shared" si="5"/>
        <v>1.1893684915432856</v>
      </c>
    </row>
    <row r="12" spans="1:23" ht="18.5">
      <c r="B12" s="26" t="s">
        <v>23</v>
      </c>
      <c r="C12" s="18">
        <f>SIN(C10)</f>
        <v>0.12020308272613202</v>
      </c>
      <c r="D12" s="21"/>
      <c r="G12" s="61">
        <v>2017</v>
      </c>
      <c r="H12" s="48">
        <v>1</v>
      </c>
      <c r="I12" s="48">
        <f t="shared" si="0"/>
        <v>8</v>
      </c>
      <c r="J12" s="48">
        <f t="shared" si="0"/>
        <v>8</v>
      </c>
      <c r="K12" s="143">
        <v>8.5</v>
      </c>
      <c r="L12" s="143">
        <v>4.4000000000000004</v>
      </c>
      <c r="M12" s="56">
        <f t="shared" si="1"/>
        <v>6.45</v>
      </c>
      <c r="N12" s="36">
        <v>79</v>
      </c>
      <c r="O12" s="57">
        <f t="shared" si="2"/>
        <v>7.5423439438621278</v>
      </c>
      <c r="P12" s="58">
        <f t="shared" si="3"/>
        <v>2.4738888135867776</v>
      </c>
      <c r="Q12" s="142">
        <v>2.4435331999999996</v>
      </c>
      <c r="R12" s="11">
        <f t="shared" si="4"/>
        <v>0.34753456378649988</v>
      </c>
      <c r="S12" s="35">
        <f t="shared" si="5"/>
        <v>0.42543103416162059</v>
      </c>
    </row>
    <row r="13" spans="1:23" ht="18.5">
      <c r="B13" s="26" t="s">
        <v>24</v>
      </c>
      <c r="C13" s="18">
        <f>COS(C10)</f>
        <v>0.9927493232952288</v>
      </c>
      <c r="D13" s="21"/>
      <c r="G13" s="61">
        <v>2017</v>
      </c>
      <c r="H13" s="48">
        <v>1</v>
      </c>
      <c r="I13" s="48">
        <f t="shared" si="0"/>
        <v>9</v>
      </c>
      <c r="J13" s="48">
        <f t="shared" si="0"/>
        <v>9</v>
      </c>
      <c r="K13" s="143">
        <v>6.6</v>
      </c>
      <c r="L13" s="143">
        <v>3</v>
      </c>
      <c r="M13" s="56">
        <f t="shared" si="1"/>
        <v>4.8</v>
      </c>
      <c r="N13" s="36">
        <v>84</v>
      </c>
      <c r="O13" s="57">
        <f t="shared" si="2"/>
        <v>8.7897322579995461</v>
      </c>
      <c r="P13" s="58">
        <f t="shared" si="3"/>
        <v>2.531442890303869</v>
      </c>
      <c r="Q13" s="142">
        <v>2.6683750999999996</v>
      </c>
      <c r="R13" s="11">
        <f t="shared" si="4"/>
        <v>0.3536904511299</v>
      </c>
      <c r="S13" s="35">
        <f t="shared" si="5"/>
        <v>0.34730843539253314</v>
      </c>
    </row>
    <row r="14" spans="1:23" ht="18.5">
      <c r="B14" s="26" t="s">
        <v>12</v>
      </c>
      <c r="C14" s="17">
        <f>1-(TAN(D5)^2*(TAN(C10)^2))</f>
        <v>0.99184882186225698</v>
      </c>
      <c r="D14" s="21"/>
      <c r="G14" s="61">
        <v>2017</v>
      </c>
      <c r="H14" s="48">
        <v>1</v>
      </c>
      <c r="I14" s="48">
        <f t="shared" si="0"/>
        <v>10</v>
      </c>
      <c r="J14" s="48">
        <f t="shared" si="0"/>
        <v>10</v>
      </c>
      <c r="K14" s="143">
        <v>7.6</v>
      </c>
      <c r="L14" s="143">
        <v>-0.1</v>
      </c>
      <c r="M14" s="56">
        <f t="shared" si="1"/>
        <v>3.75</v>
      </c>
      <c r="N14" s="36">
        <v>77</v>
      </c>
      <c r="O14" s="57">
        <f t="shared" si="2"/>
        <v>23.44155017757646</v>
      </c>
      <c r="P14" s="58">
        <f t="shared" si="3"/>
        <v>14.439994909387099</v>
      </c>
      <c r="Q14" s="142">
        <v>10.407625899999999</v>
      </c>
      <c r="R14" s="11">
        <f t="shared" si="4"/>
        <v>1.3154276432204248</v>
      </c>
      <c r="S14" s="35">
        <f t="shared" si="5"/>
        <v>1.0248596843820001</v>
      </c>
      <c r="U14" t="s">
        <v>18</v>
      </c>
    </row>
    <row r="15" spans="1:23" ht="18.5">
      <c r="B15" s="27" t="s">
        <v>14</v>
      </c>
      <c r="C15" s="18">
        <f>ACOS(-1*(-D5*C11))</f>
        <v>1.4931404471766589</v>
      </c>
      <c r="D15" s="21"/>
      <c r="E15" t="s">
        <v>28</v>
      </c>
      <c r="G15" s="61">
        <v>2017</v>
      </c>
      <c r="H15" s="48">
        <v>1</v>
      </c>
      <c r="I15" s="48">
        <f t="shared" si="0"/>
        <v>11</v>
      </c>
      <c r="J15" s="48">
        <f t="shared" si="0"/>
        <v>11</v>
      </c>
      <c r="K15" s="143">
        <v>9.9</v>
      </c>
      <c r="L15" s="143">
        <v>3.5</v>
      </c>
      <c r="M15" s="56">
        <f t="shared" si="1"/>
        <v>6.7</v>
      </c>
      <c r="N15" s="36">
        <v>60.5</v>
      </c>
      <c r="O15" s="57">
        <f t="shared" si="2"/>
        <v>26.564700390438531</v>
      </c>
      <c r="P15" s="58">
        <f t="shared" si="3"/>
        <v>13.601126599904529</v>
      </c>
      <c r="Q15" s="142">
        <v>10.7526347</v>
      </c>
      <c r="R15" s="11">
        <f t="shared" si="4"/>
        <v>1.5450729616297498</v>
      </c>
      <c r="S15" s="35">
        <f t="shared" si="5"/>
        <v>1.5018649745622907</v>
      </c>
    </row>
    <row r="16" spans="1:23" ht="18.5">
      <c r="B16" s="26" t="s">
        <v>25</v>
      </c>
      <c r="C16" s="18">
        <f>SIN(C15)</f>
        <v>0.99698629713221976</v>
      </c>
      <c r="D16" s="21"/>
      <c r="G16" s="61">
        <v>2017</v>
      </c>
      <c r="H16" s="48">
        <v>1</v>
      </c>
      <c r="I16" s="48">
        <f t="shared" si="0"/>
        <v>12</v>
      </c>
      <c r="J16" s="48">
        <f t="shared" si="0"/>
        <v>12</v>
      </c>
      <c r="K16" s="143">
        <v>10.1</v>
      </c>
      <c r="L16" s="143">
        <v>2.7</v>
      </c>
      <c r="M16" s="56">
        <f t="shared" si="1"/>
        <v>6.4</v>
      </c>
      <c r="N16" s="36">
        <v>63.5</v>
      </c>
      <c r="O16" s="57">
        <f t="shared" si="2"/>
        <v>22.582536419700464</v>
      </c>
      <c r="P16" s="58">
        <f t="shared" si="3"/>
        <v>13.368861560462674</v>
      </c>
      <c r="Q16" s="142">
        <v>9.8289824999999986</v>
      </c>
      <c r="R16" s="11">
        <f t="shared" si="4"/>
        <v>1.3950569731724998</v>
      </c>
      <c r="S16" s="35">
        <f t="shared" si="5"/>
        <v>1.4331953895307452</v>
      </c>
    </row>
    <row r="17" spans="2:22" ht="18.5">
      <c r="B17" s="26" t="s">
        <v>26</v>
      </c>
      <c r="C17" s="18">
        <f>-1*D7*C12</f>
        <v>-7.1853204655359326E-2</v>
      </c>
      <c r="D17" s="21"/>
      <c r="E17" t="s">
        <v>16</v>
      </c>
      <c r="G17" s="61">
        <v>2017</v>
      </c>
      <c r="H17" s="48">
        <v>1</v>
      </c>
      <c r="I17" s="48">
        <f t="shared" si="0"/>
        <v>13</v>
      </c>
      <c r="J17" s="48">
        <f t="shared" si="0"/>
        <v>13</v>
      </c>
      <c r="K17" s="143">
        <v>11.4</v>
      </c>
      <c r="L17" s="143">
        <v>3.7</v>
      </c>
      <c r="M17" s="56">
        <f t="shared" si="1"/>
        <v>7.5500000000000007</v>
      </c>
      <c r="N17" s="36">
        <v>60</v>
      </c>
      <c r="O17" s="57">
        <f t="shared" si="2"/>
        <v>24.676010859977694</v>
      </c>
      <c r="P17" s="58">
        <f t="shared" si="3"/>
        <v>15.20042268974626</v>
      </c>
      <c r="Q17" s="142">
        <v>10.9557042</v>
      </c>
      <c r="R17" s="11">
        <f t="shared" si="4"/>
        <v>1.6288694501215497</v>
      </c>
      <c r="S17" s="35">
        <f t="shared" si="5"/>
        <v>1.7946001909246616</v>
      </c>
    </row>
    <row r="18" spans="2:22" ht="18.5">
      <c r="B18" s="26" t="s">
        <v>27</v>
      </c>
      <c r="C18" s="18">
        <f>D8*C13</f>
        <v>0.79585866715359188</v>
      </c>
      <c r="D18" s="21"/>
      <c r="E18" t="s">
        <v>17</v>
      </c>
      <c r="G18" s="61">
        <v>2017</v>
      </c>
      <c r="H18" s="48">
        <v>1</v>
      </c>
      <c r="I18" s="48">
        <f t="shared" si="0"/>
        <v>14</v>
      </c>
      <c r="J18" s="48">
        <f t="shared" si="0"/>
        <v>14</v>
      </c>
      <c r="K18" s="143">
        <v>5.6</v>
      </c>
      <c r="L18" s="143">
        <v>0.9</v>
      </c>
      <c r="M18" s="56">
        <f t="shared" si="1"/>
        <v>3.25</v>
      </c>
      <c r="N18" s="36">
        <v>50.5</v>
      </c>
      <c r="O18" s="57">
        <f t="shared" si="2"/>
        <v>12.30250256513396</v>
      </c>
      <c r="P18" s="58">
        <f t="shared" si="3"/>
        <v>4.625740964490368</v>
      </c>
      <c r="Q18" s="142">
        <v>4.2673904</v>
      </c>
      <c r="R18" s="11">
        <f t="shared" si="4"/>
        <v>0.52684455085079995</v>
      </c>
      <c r="S18" s="35">
        <f t="shared" si="5"/>
        <v>0.3707456998204956</v>
      </c>
    </row>
    <row r="19" spans="2:22" ht="18.5">
      <c r="B19" s="26" t="s">
        <v>13</v>
      </c>
      <c r="C19" s="18">
        <v>8.2000000000000003E-2</v>
      </c>
      <c r="D19" s="22"/>
      <c r="G19" s="61">
        <v>2017</v>
      </c>
      <c r="H19" s="48">
        <v>1</v>
      </c>
      <c r="I19" s="48">
        <f t="shared" si="0"/>
        <v>15</v>
      </c>
      <c r="J19" s="48">
        <f t="shared" si="0"/>
        <v>15</v>
      </c>
      <c r="K19" s="143">
        <v>7.8</v>
      </c>
      <c r="L19" s="143">
        <v>2.1</v>
      </c>
      <c r="M19" s="56">
        <f t="shared" si="1"/>
        <v>4.95</v>
      </c>
      <c r="N19" s="36">
        <v>56</v>
      </c>
      <c r="O19" s="57">
        <f t="shared" si="2"/>
        <v>15.093136183761636</v>
      </c>
      <c r="P19" s="58">
        <f t="shared" si="3"/>
        <v>6.8824700997953059</v>
      </c>
      <c r="Q19" s="142">
        <v>5.7654989999999993</v>
      </c>
      <c r="R19" s="11">
        <f t="shared" si="4"/>
        <v>0.76928332469624983</v>
      </c>
      <c r="S19" s="35">
        <f t="shared" si="5"/>
        <v>0.69013811369102251</v>
      </c>
    </row>
    <row r="20" spans="2:22" ht="18.5">
      <c r="G20" s="61">
        <v>2017</v>
      </c>
      <c r="H20" s="48">
        <v>1</v>
      </c>
      <c r="I20" s="48">
        <f t="shared" si="0"/>
        <v>16</v>
      </c>
      <c r="J20" s="48">
        <f t="shared" si="0"/>
        <v>16</v>
      </c>
      <c r="K20" s="143">
        <v>8.9</v>
      </c>
      <c r="L20" s="143">
        <v>0.2</v>
      </c>
      <c r="M20" s="56">
        <f t="shared" si="1"/>
        <v>4.55</v>
      </c>
      <c r="N20" s="36">
        <v>72</v>
      </c>
      <c r="O20" s="57">
        <f t="shared" si="2"/>
        <v>21.951194329367485</v>
      </c>
      <c r="P20" s="58">
        <f t="shared" si="3"/>
        <v>15.278031253239771</v>
      </c>
      <c r="Q20" s="142">
        <v>10.359475399999999</v>
      </c>
      <c r="R20" s="11">
        <f t="shared" si="4"/>
        <v>1.3579485239893498</v>
      </c>
      <c r="S20" s="35">
        <f t="shared" si="5"/>
        <v>1.2530745822350227</v>
      </c>
    </row>
    <row r="21" spans="2:22" ht="18.5">
      <c r="B21" s="12" t="s">
        <v>7</v>
      </c>
      <c r="C21" s="23">
        <f>(24*60/3.14)*C19*C9*((C15*C17+(C18*C16)))</f>
        <v>25.410517233804871</v>
      </c>
      <c r="G21" s="61">
        <v>2017</v>
      </c>
      <c r="H21" s="48">
        <v>1</v>
      </c>
      <c r="I21" s="48">
        <f t="shared" si="0"/>
        <v>17</v>
      </c>
      <c r="J21" s="48">
        <f t="shared" si="0"/>
        <v>17</v>
      </c>
      <c r="K21" s="143">
        <v>9.9</v>
      </c>
      <c r="L21" s="143">
        <v>3.2</v>
      </c>
      <c r="M21" s="56">
        <f t="shared" si="1"/>
        <v>6.5500000000000007</v>
      </c>
      <c r="N21" s="36">
        <v>66.5</v>
      </c>
      <c r="O21" s="57">
        <f t="shared" si="2"/>
        <v>23.128349904133092</v>
      </c>
      <c r="P21" s="58">
        <f t="shared" si="3"/>
        <v>12.396795548615337</v>
      </c>
      <c r="Q21" s="142">
        <v>9.5785999000000004</v>
      </c>
      <c r="R21" s="11">
        <f t="shared" si="4"/>
        <v>1.3679461928687251</v>
      </c>
      <c r="S21" s="35">
        <f t="shared" si="5"/>
        <v>1.3649855388150092</v>
      </c>
    </row>
    <row r="22" spans="2:22" ht="18.5">
      <c r="B22" s="24"/>
      <c r="G22" s="61">
        <v>2017</v>
      </c>
      <c r="H22" s="48">
        <v>1</v>
      </c>
      <c r="I22" s="48">
        <f t="shared" ref="I22:J37" si="6">I21+1</f>
        <v>18</v>
      </c>
      <c r="J22" s="48">
        <f t="shared" si="6"/>
        <v>18</v>
      </c>
      <c r="K22" s="143">
        <v>12</v>
      </c>
      <c r="L22" s="143">
        <v>3.7</v>
      </c>
      <c r="M22" s="56">
        <f t="shared" si="1"/>
        <v>7.85</v>
      </c>
      <c r="N22" s="36">
        <v>65</v>
      </c>
      <c r="O22" s="57">
        <f t="shared" si="2"/>
        <v>24.529467120102101</v>
      </c>
      <c r="P22" s="58">
        <f t="shared" si="3"/>
        <v>16.287566167747794</v>
      </c>
      <c r="Q22" s="142">
        <v>11.306993499999999</v>
      </c>
      <c r="R22" s="11">
        <f t="shared" si="4"/>
        <v>1.7009930079078743</v>
      </c>
      <c r="S22" s="35">
        <f t="shared" si="5"/>
        <v>1.9571906901187857</v>
      </c>
    </row>
    <row r="23" spans="2:22" ht="18.5">
      <c r="C23" s="13"/>
      <c r="G23" s="61">
        <v>2017</v>
      </c>
      <c r="H23" s="48">
        <v>1</v>
      </c>
      <c r="I23" s="48">
        <f t="shared" si="6"/>
        <v>19</v>
      </c>
      <c r="J23" s="48">
        <f t="shared" si="6"/>
        <v>19</v>
      </c>
      <c r="K23" s="143">
        <v>15.1</v>
      </c>
      <c r="L23" s="143">
        <v>5.2</v>
      </c>
      <c r="M23" s="56">
        <f t="shared" si="1"/>
        <v>10.15</v>
      </c>
      <c r="N23" s="36">
        <v>53.5</v>
      </c>
      <c r="O23" s="57">
        <f t="shared" si="2"/>
        <v>24.486836943459434</v>
      </c>
      <c r="P23" s="58">
        <f t="shared" si="3"/>
        <v>19.393574859219868</v>
      </c>
      <c r="Q23" s="142">
        <v>12.3273654</v>
      </c>
      <c r="R23" s="11">
        <f t="shared" si="4"/>
        <v>2.0207849460844503</v>
      </c>
      <c r="S23" s="35">
        <f t="shared" si="5"/>
        <v>2.6877959560451421</v>
      </c>
    </row>
    <row r="24" spans="2:22" ht="18.5">
      <c r="B24" s="14"/>
      <c r="C24" s="14"/>
      <c r="D24" s="14"/>
      <c r="E24" s="14"/>
      <c r="G24" s="61">
        <v>2017</v>
      </c>
      <c r="H24" s="48">
        <v>1</v>
      </c>
      <c r="I24" s="48">
        <f t="shared" si="6"/>
        <v>20</v>
      </c>
      <c r="J24" s="48">
        <f t="shared" si="6"/>
        <v>20</v>
      </c>
      <c r="K24" s="143">
        <v>12.6</v>
      </c>
      <c r="L24" s="143">
        <v>3.4</v>
      </c>
      <c r="M24" s="56">
        <f t="shared" si="1"/>
        <v>8</v>
      </c>
      <c r="N24" s="36">
        <v>55.5</v>
      </c>
      <c r="O24" s="57">
        <f t="shared" si="2"/>
        <v>19.655355903533781</v>
      </c>
      <c r="P24" s="58">
        <f t="shared" si="3"/>
        <v>14.466341945000863</v>
      </c>
      <c r="Q24" s="142">
        <v>9.5388233999999983</v>
      </c>
      <c r="R24" s="11">
        <f t="shared" si="4"/>
        <v>1.4433861404177999</v>
      </c>
      <c r="S24" s="35">
        <f t="shared" si="5"/>
        <v>1.7852055662435713</v>
      </c>
    </row>
    <row r="25" spans="2:22" ht="18.5">
      <c r="G25" s="61">
        <v>2017</v>
      </c>
      <c r="H25" s="48">
        <v>1</v>
      </c>
      <c r="I25" s="48">
        <f t="shared" si="6"/>
        <v>21</v>
      </c>
      <c r="J25" s="48">
        <f t="shared" si="6"/>
        <v>21</v>
      </c>
      <c r="K25" s="143">
        <v>12</v>
      </c>
      <c r="L25" s="143">
        <v>4.2</v>
      </c>
      <c r="M25" s="56">
        <f t="shared" si="1"/>
        <v>8.1</v>
      </c>
      <c r="N25" s="36">
        <v>53.5</v>
      </c>
      <c r="O25" s="57">
        <f t="shared" si="2"/>
        <v>25.143231400313041</v>
      </c>
      <c r="P25" s="58">
        <f t="shared" si="3"/>
        <v>15.689376393795337</v>
      </c>
      <c r="Q25" s="142">
        <v>11.235395799999999</v>
      </c>
      <c r="R25" s="11">
        <f t="shared" si="4"/>
        <v>1.7066959459052995</v>
      </c>
      <c r="S25" s="35">
        <f t="shared" si="5"/>
        <v>1.9326413041047656</v>
      </c>
      <c r="U25" s="14"/>
      <c r="V25" s="14"/>
    </row>
    <row r="26" spans="2:22" ht="18.5">
      <c r="G26" s="61">
        <v>2017</v>
      </c>
      <c r="H26" s="48">
        <v>1</v>
      </c>
      <c r="I26" s="48">
        <f t="shared" si="6"/>
        <v>22</v>
      </c>
      <c r="J26" s="48">
        <f t="shared" si="6"/>
        <v>22</v>
      </c>
      <c r="K26" s="143">
        <v>12</v>
      </c>
      <c r="L26" s="143">
        <v>1.8</v>
      </c>
      <c r="M26" s="56">
        <f t="shared" si="1"/>
        <v>6.9</v>
      </c>
      <c r="N26" s="36">
        <v>28.5</v>
      </c>
      <c r="O26" s="57">
        <f t="shared" si="2"/>
        <v>27.698164191678785</v>
      </c>
      <c r="P26" s="58">
        <f t="shared" si="3"/>
        <v>22.601701980409889</v>
      </c>
      <c r="Q26" s="142">
        <v>14.153734800000001</v>
      </c>
      <c r="R26" s="11">
        <f t="shared" si="4"/>
        <v>2.0503878686694001</v>
      </c>
      <c r="S26" s="35">
        <f t="shared" si="5"/>
        <v>3.1523958734852271</v>
      </c>
    </row>
    <row r="27" spans="2:22" ht="18.5">
      <c r="G27" s="61">
        <v>2017</v>
      </c>
      <c r="H27" s="48">
        <v>1</v>
      </c>
      <c r="I27" s="48">
        <f t="shared" si="6"/>
        <v>23</v>
      </c>
      <c r="J27" s="48">
        <f t="shared" si="6"/>
        <v>23</v>
      </c>
      <c r="K27" s="143">
        <v>11.9</v>
      </c>
      <c r="L27" s="143">
        <v>2.1</v>
      </c>
      <c r="M27" s="56">
        <f t="shared" si="1"/>
        <v>7</v>
      </c>
      <c r="N27" s="36">
        <v>33</v>
      </c>
      <c r="O27" s="57">
        <f t="shared" si="2"/>
        <v>28.491840012245135</v>
      </c>
      <c r="P27" s="58">
        <f t="shared" si="3"/>
        <v>22.337602569600186</v>
      </c>
      <c r="Q27" s="142">
        <v>14.270970799999999</v>
      </c>
      <c r="R27" s="11">
        <f t="shared" si="4"/>
        <v>2.0757412448015997</v>
      </c>
      <c r="S27" s="35">
        <f t="shared" si="5"/>
        <v>2.9946020059187139</v>
      </c>
    </row>
    <row r="28" spans="2:22" ht="18.5">
      <c r="G28" s="61">
        <v>2017</v>
      </c>
      <c r="H28" s="48">
        <v>1</v>
      </c>
      <c r="I28" s="48">
        <f t="shared" si="6"/>
        <v>24</v>
      </c>
      <c r="J28" s="48">
        <f t="shared" si="6"/>
        <v>24</v>
      </c>
      <c r="K28" s="143">
        <v>11.1</v>
      </c>
      <c r="L28" s="143">
        <v>1.8</v>
      </c>
      <c r="M28" s="56">
        <f t="shared" si="1"/>
        <v>6.45</v>
      </c>
      <c r="N28" s="36">
        <v>33.5</v>
      </c>
      <c r="O28" s="57">
        <f t="shared" si="2"/>
        <v>25.966321360679206</v>
      </c>
      <c r="P28" s="58">
        <f t="shared" si="3"/>
        <v>19.318943092345325</v>
      </c>
      <c r="Q28" s="142">
        <v>12.669862</v>
      </c>
      <c r="R28" s="11">
        <f t="shared" si="4"/>
        <v>1.8019869602774998</v>
      </c>
      <c r="S28" s="35">
        <f t="shared" si="5"/>
        <v>2.4660813973939377</v>
      </c>
    </row>
    <row r="29" spans="2:22" ht="18.5">
      <c r="G29" s="61">
        <v>2017</v>
      </c>
      <c r="H29" s="48">
        <v>1</v>
      </c>
      <c r="I29" s="48">
        <f t="shared" si="6"/>
        <v>25</v>
      </c>
      <c r="J29" s="48">
        <f t="shared" si="6"/>
        <v>25</v>
      </c>
      <c r="K29" s="143">
        <v>8.5</v>
      </c>
      <c r="L29" s="143">
        <v>5.4</v>
      </c>
      <c r="M29" s="56">
        <f t="shared" si="1"/>
        <v>6.95</v>
      </c>
      <c r="N29" s="36">
        <v>47</v>
      </c>
      <c r="O29" s="57">
        <f t="shared" si="2"/>
        <v>21.872171899430654</v>
      </c>
      <c r="P29" s="58">
        <f t="shared" si="3"/>
        <v>5.4242986310588019</v>
      </c>
      <c r="Q29" s="142">
        <v>6.1615891999999999</v>
      </c>
      <c r="R29" s="11">
        <f t="shared" si="4"/>
        <v>0.8944085862854998</v>
      </c>
      <c r="S29" s="35">
        <f t="shared" si="5"/>
        <v>0.76917514952488242</v>
      </c>
    </row>
    <row r="30" spans="2:22" ht="18.5">
      <c r="G30" s="61">
        <v>2017</v>
      </c>
      <c r="H30" s="48">
        <v>1</v>
      </c>
      <c r="I30" s="48">
        <f t="shared" si="6"/>
        <v>26</v>
      </c>
      <c r="J30" s="48">
        <f t="shared" si="6"/>
        <v>26</v>
      </c>
      <c r="K30" s="143">
        <v>6.9</v>
      </c>
      <c r="L30" s="143">
        <v>3.4</v>
      </c>
      <c r="M30" s="56">
        <f t="shared" si="1"/>
        <v>5.15</v>
      </c>
      <c r="N30" s="36">
        <v>76.5</v>
      </c>
      <c r="O30" s="57">
        <f t="shared" si="2"/>
        <v>11.092313702133067</v>
      </c>
      <c r="P30" s="58">
        <f t="shared" si="3"/>
        <v>3.1058478365972593</v>
      </c>
      <c r="Q30" s="142">
        <v>3.3202909999999997</v>
      </c>
      <c r="R30" s="11">
        <f t="shared" si="4"/>
        <v>0.44691697910924999</v>
      </c>
      <c r="S30" s="35">
        <f t="shared" si="5"/>
        <v>0.41167102089962909</v>
      </c>
    </row>
    <row r="31" spans="2:22" ht="18.5">
      <c r="G31" s="61">
        <v>2017</v>
      </c>
      <c r="H31" s="48">
        <v>1</v>
      </c>
      <c r="I31" s="48">
        <f t="shared" si="6"/>
        <v>27</v>
      </c>
      <c r="J31" s="48">
        <f t="shared" si="6"/>
        <v>27</v>
      </c>
      <c r="K31" s="143">
        <v>8.3000000000000007</v>
      </c>
      <c r="L31" s="143">
        <v>-0.5</v>
      </c>
      <c r="M31" s="56">
        <f t="shared" si="1"/>
        <v>3.9000000000000004</v>
      </c>
      <c r="N31" s="36">
        <v>77.5</v>
      </c>
      <c r="O31" s="57">
        <f t="shared" si="2"/>
        <v>12.094254324647368</v>
      </c>
      <c r="P31" s="58">
        <f t="shared" si="3"/>
        <v>8.5143550445517473</v>
      </c>
      <c r="Q31" s="142">
        <v>5.7403769999999996</v>
      </c>
      <c r="R31" s="11">
        <f t="shared" si="4"/>
        <v>0.7305806509785</v>
      </c>
      <c r="S31" s="35">
        <f t="shared" si="5"/>
        <v>0.67834207665942148</v>
      </c>
    </row>
    <row r="32" spans="2:22" ht="18.5">
      <c r="G32" s="61">
        <v>2017</v>
      </c>
      <c r="H32" s="48">
        <v>1</v>
      </c>
      <c r="I32" s="48">
        <f t="shared" si="6"/>
        <v>28</v>
      </c>
      <c r="J32" s="48">
        <f t="shared" si="6"/>
        <v>28</v>
      </c>
      <c r="K32" s="143">
        <v>4.5999999999999996</v>
      </c>
      <c r="L32" s="143">
        <v>-4</v>
      </c>
      <c r="M32" s="56">
        <f t="shared" si="1"/>
        <v>0.29999999999999982</v>
      </c>
      <c r="N32" s="36">
        <v>63.5</v>
      </c>
      <c r="O32" s="57">
        <f t="shared" si="2"/>
        <v>32.466259756787309</v>
      </c>
      <c r="P32" s="58">
        <f t="shared" si="3"/>
        <v>22.336786712669667</v>
      </c>
      <c r="Q32" s="142">
        <v>15.233562099999999</v>
      </c>
      <c r="R32" s="11">
        <f t="shared" si="4"/>
        <v>1.6171416350686501</v>
      </c>
      <c r="S32" s="35">
        <f t="shared" si="5"/>
        <v>0.14847654668485472</v>
      </c>
    </row>
    <row r="33" spans="7:19" ht="18.5">
      <c r="G33" s="61">
        <v>2017</v>
      </c>
      <c r="H33" s="48">
        <v>1</v>
      </c>
      <c r="I33" s="48">
        <f t="shared" si="6"/>
        <v>29</v>
      </c>
      <c r="J33" s="48">
        <f t="shared" si="6"/>
        <v>29</v>
      </c>
      <c r="K33" s="143">
        <v>5.4</v>
      </c>
      <c r="L33" s="143">
        <v>-2.8</v>
      </c>
      <c r="M33" s="56">
        <f t="shared" si="1"/>
        <v>1.3000000000000003</v>
      </c>
      <c r="N33" s="36">
        <v>38</v>
      </c>
      <c r="O33" s="57">
        <f t="shared" si="2"/>
        <v>34.569208213497468</v>
      </c>
      <c r="P33" s="58">
        <f t="shared" si="3"/>
        <v>22.677400588054336</v>
      </c>
      <c r="Q33" s="142">
        <v>15.838583599999998</v>
      </c>
      <c r="R33" s="11">
        <f t="shared" si="4"/>
        <v>1.7742618927473999</v>
      </c>
      <c r="S33" s="35">
        <f t="shared" si="5"/>
        <v>0.71732122684736521</v>
      </c>
    </row>
    <row r="34" spans="7:19" ht="18.5">
      <c r="G34" s="61">
        <v>2017</v>
      </c>
      <c r="H34" s="48">
        <v>1</v>
      </c>
      <c r="I34" s="48">
        <f t="shared" si="6"/>
        <v>30</v>
      </c>
      <c r="J34" s="48">
        <f t="shared" si="6"/>
        <v>30</v>
      </c>
      <c r="K34" s="143">
        <v>3.6</v>
      </c>
      <c r="L34" s="143">
        <v>-1.8</v>
      </c>
      <c r="M34" s="56">
        <f t="shared" si="1"/>
        <v>0.9</v>
      </c>
      <c r="N34" s="36">
        <v>57</v>
      </c>
      <c r="O34" s="57">
        <f t="shared" si="2"/>
        <v>28.671109385328034</v>
      </c>
      <c r="P34" s="58">
        <f t="shared" si="3"/>
        <v>12.385919254461712</v>
      </c>
      <c r="Q34" s="142">
        <v>10.660101999999998</v>
      </c>
      <c r="R34" s="11">
        <f t="shared" si="4"/>
        <v>1.1691520169009997</v>
      </c>
      <c r="S34" s="35">
        <f t="shared" si="5"/>
        <v>0.25401141333300736</v>
      </c>
    </row>
    <row r="35" spans="7:19" ht="18.5">
      <c r="G35" s="61">
        <v>2017</v>
      </c>
      <c r="H35" s="62">
        <v>1</v>
      </c>
      <c r="I35" s="62">
        <f t="shared" si="6"/>
        <v>31</v>
      </c>
      <c r="J35" s="48">
        <f t="shared" si="6"/>
        <v>31</v>
      </c>
      <c r="K35" s="143">
        <v>3.5</v>
      </c>
      <c r="L35" s="143">
        <v>-3.3</v>
      </c>
      <c r="M35" s="56">
        <f t="shared" si="1"/>
        <v>0.10000000000000009</v>
      </c>
      <c r="N35" s="36">
        <v>59</v>
      </c>
      <c r="O35" s="57">
        <f t="shared" si="2"/>
        <v>14.745807408630652</v>
      </c>
      <c r="P35" s="58">
        <f t="shared" si="3"/>
        <v>8.0217192302950746</v>
      </c>
      <c r="Q35" s="142">
        <v>6.1523777999999991</v>
      </c>
      <c r="R35" s="51">
        <f t="shared" si="4"/>
        <v>0.64589815476629986</v>
      </c>
      <c r="S35" s="50">
        <f t="shared" si="5"/>
        <v>2.0759158684711759E-2</v>
      </c>
    </row>
    <row r="36" spans="7:19" ht="18.5">
      <c r="G36" s="61">
        <v>2017</v>
      </c>
      <c r="H36" s="48">
        <v>2</v>
      </c>
      <c r="I36" s="48">
        <v>1</v>
      </c>
      <c r="J36" s="48">
        <f t="shared" si="6"/>
        <v>32</v>
      </c>
      <c r="K36" s="143">
        <v>5</v>
      </c>
      <c r="L36" s="143">
        <v>-5.6</v>
      </c>
      <c r="M36" s="56">
        <f t="shared" si="1"/>
        <v>-0.29999999999999982</v>
      </c>
      <c r="N36" s="36">
        <v>33</v>
      </c>
      <c r="O36" s="57">
        <f t="shared" si="2"/>
        <v>29.842252522666996</v>
      </c>
      <c r="P36" s="58">
        <f t="shared" si="3"/>
        <v>25.306230139221611</v>
      </c>
      <c r="Q36" s="142">
        <v>15.545493599999999</v>
      </c>
      <c r="R36" s="11">
        <f t="shared" si="4"/>
        <v>1.5955505993699997</v>
      </c>
      <c r="S36" s="35">
        <f t="shared" si="5"/>
        <v>-0.21541583873317971</v>
      </c>
    </row>
    <row r="37" spans="7:19" ht="18.5">
      <c r="G37" s="61">
        <v>2017</v>
      </c>
      <c r="H37" s="48">
        <v>2</v>
      </c>
      <c r="I37" s="48">
        <f t="shared" ref="I37:J52" si="7">I36+1</f>
        <v>2</v>
      </c>
      <c r="J37" s="48">
        <f t="shared" si="6"/>
        <v>33</v>
      </c>
      <c r="K37" s="143">
        <v>11.7</v>
      </c>
      <c r="L37" s="143">
        <v>-0.3</v>
      </c>
      <c r="M37" s="56">
        <f t="shared" si="1"/>
        <v>5.6999999999999993</v>
      </c>
      <c r="N37" s="36">
        <v>22</v>
      </c>
      <c r="O37" s="57">
        <f t="shared" si="2"/>
        <v>29.445779009269536</v>
      </c>
      <c r="P37" s="58">
        <f t="shared" si="3"/>
        <v>28.267947848898753</v>
      </c>
      <c r="Q37" s="142">
        <v>16.320507299999999</v>
      </c>
      <c r="R37" s="11">
        <f t="shared" si="4"/>
        <v>2.2494147198907499</v>
      </c>
      <c r="S37" s="35">
        <f t="shared" si="5"/>
        <v>3.6279947530727412</v>
      </c>
    </row>
    <row r="38" spans="7:19" ht="18.5">
      <c r="G38" s="61">
        <v>2017</v>
      </c>
      <c r="H38" s="48">
        <v>2</v>
      </c>
      <c r="I38" s="48">
        <f t="shared" si="7"/>
        <v>3</v>
      </c>
      <c r="J38" s="48">
        <f t="shared" si="7"/>
        <v>34</v>
      </c>
      <c r="K38" s="143">
        <v>12.6</v>
      </c>
      <c r="L38" s="143">
        <v>0</v>
      </c>
      <c r="M38" s="56">
        <f t="shared" si="1"/>
        <v>6.3</v>
      </c>
      <c r="N38" s="36">
        <v>35.5</v>
      </c>
      <c r="O38" s="57">
        <f t="shared" si="2"/>
        <v>28.853356024310685</v>
      </c>
      <c r="P38" s="58">
        <f t="shared" si="3"/>
        <v>29.084182872505171</v>
      </c>
      <c r="Q38" s="142">
        <v>16.387080599999997</v>
      </c>
      <c r="R38" s="11">
        <f t="shared" si="4"/>
        <v>2.3162564880278991</v>
      </c>
      <c r="S38" s="35">
        <f t="shared" si="5"/>
        <v>3.4504551563884771</v>
      </c>
    </row>
    <row r="39" spans="7:19" ht="18.5">
      <c r="G39" s="61">
        <v>2017</v>
      </c>
      <c r="H39" s="48">
        <v>2</v>
      </c>
      <c r="I39" s="48">
        <f t="shared" si="7"/>
        <v>4</v>
      </c>
      <c r="J39" s="48">
        <f t="shared" si="7"/>
        <v>35</v>
      </c>
      <c r="K39" s="143">
        <v>9.9</v>
      </c>
      <c r="L39" s="143">
        <v>0.3</v>
      </c>
      <c r="M39" s="56">
        <f t="shared" si="1"/>
        <v>5.1000000000000005</v>
      </c>
      <c r="N39" s="36">
        <v>60</v>
      </c>
      <c r="O39" s="57">
        <f t="shared" si="2"/>
        <v>22.842856179367104</v>
      </c>
      <c r="P39" s="58">
        <f t="shared" si="3"/>
        <v>17.543313545753936</v>
      </c>
      <c r="Q39" s="142">
        <v>11.324160199999998</v>
      </c>
      <c r="R39" s="11">
        <f t="shared" si="4"/>
        <v>1.5209309702216995</v>
      </c>
      <c r="S39" s="35">
        <f t="shared" si="5"/>
        <v>1.5442919759122873</v>
      </c>
    </row>
    <row r="40" spans="7:19" ht="18.5">
      <c r="G40" s="61">
        <v>2017</v>
      </c>
      <c r="H40" s="48">
        <v>2</v>
      </c>
      <c r="I40" s="48">
        <f t="shared" si="7"/>
        <v>5</v>
      </c>
      <c r="J40" s="48">
        <f t="shared" si="7"/>
        <v>36</v>
      </c>
      <c r="K40" s="143">
        <v>9.3000000000000007</v>
      </c>
      <c r="L40" s="143">
        <v>4.7</v>
      </c>
      <c r="M40" s="56">
        <f t="shared" si="1"/>
        <v>7</v>
      </c>
      <c r="N40" s="36">
        <v>51</v>
      </c>
      <c r="O40" s="57">
        <f t="shared" si="2"/>
        <v>19.254780947563972</v>
      </c>
      <c r="P40" s="58">
        <f t="shared" si="3"/>
        <v>7.0857593887035426</v>
      </c>
      <c r="Q40" s="142">
        <v>6.6075046999999998</v>
      </c>
      <c r="R40" s="11">
        <f t="shared" si="4"/>
        <v>0.96107477362439975</v>
      </c>
      <c r="S40" s="35">
        <f t="shared" si="5"/>
        <v>0.90506353970394038</v>
      </c>
    </row>
    <row r="41" spans="7:19" ht="18.5">
      <c r="G41" s="61">
        <v>2017</v>
      </c>
      <c r="H41" s="48">
        <v>2</v>
      </c>
      <c r="I41" s="48">
        <f t="shared" si="7"/>
        <v>6</v>
      </c>
      <c r="J41" s="48">
        <f t="shared" si="7"/>
        <v>37</v>
      </c>
      <c r="K41" s="143">
        <v>10.199999999999999</v>
      </c>
      <c r="L41" s="143">
        <v>4.7</v>
      </c>
      <c r="M41" s="56">
        <f t="shared" si="1"/>
        <v>7.4499999999999993</v>
      </c>
      <c r="N41" s="36">
        <v>57.5</v>
      </c>
      <c r="O41" s="57">
        <f t="shared" si="2"/>
        <v>18.614430355591068</v>
      </c>
      <c r="P41" s="58">
        <f t="shared" si="3"/>
        <v>8.1903493564600698</v>
      </c>
      <c r="Q41" s="142">
        <v>6.9847533999999989</v>
      </c>
      <c r="R41" s="11">
        <f t="shared" si="4"/>
        <v>1.0343808619477495</v>
      </c>
      <c r="S41" s="35">
        <f t="shared" si="5"/>
        <v>1.0575709059574401</v>
      </c>
    </row>
    <row r="42" spans="7:19" ht="18.5">
      <c r="G42" s="61">
        <v>2017</v>
      </c>
      <c r="H42" s="48">
        <v>2</v>
      </c>
      <c r="I42" s="48">
        <f t="shared" si="7"/>
        <v>7</v>
      </c>
      <c r="J42" s="48">
        <f t="shared" si="7"/>
        <v>38</v>
      </c>
      <c r="K42" s="143">
        <v>14.1</v>
      </c>
      <c r="L42" s="143">
        <v>6</v>
      </c>
      <c r="M42" s="56">
        <f t="shared" si="1"/>
        <v>10.050000000000001</v>
      </c>
      <c r="N42" s="36">
        <v>56.5</v>
      </c>
      <c r="O42" s="57">
        <f t="shared" si="2"/>
        <v>20.741542996595406</v>
      </c>
      <c r="P42" s="58">
        <f t="shared" si="3"/>
        <v>13.440519861793824</v>
      </c>
      <c r="Q42" s="142">
        <v>9.4450345999999996</v>
      </c>
      <c r="R42" s="11">
        <f t="shared" si="4"/>
        <v>1.54275431282265</v>
      </c>
      <c r="S42" s="35">
        <f t="shared" si="5"/>
        <v>1.9315502846075312</v>
      </c>
    </row>
    <row r="43" spans="7:19" ht="18.5">
      <c r="G43" s="61">
        <v>2017</v>
      </c>
      <c r="H43" s="48">
        <v>2</v>
      </c>
      <c r="I43" s="48">
        <f t="shared" si="7"/>
        <v>8</v>
      </c>
      <c r="J43" s="48">
        <f t="shared" si="7"/>
        <v>39</v>
      </c>
      <c r="K43" s="143">
        <v>13.7</v>
      </c>
      <c r="L43" s="143">
        <v>6.2</v>
      </c>
      <c r="M43" s="56">
        <f t="shared" si="1"/>
        <v>9.9499999999999993</v>
      </c>
      <c r="N43" s="36">
        <v>48.5</v>
      </c>
      <c r="O43" s="57">
        <f t="shared" si="2"/>
        <v>25.42234509826385</v>
      </c>
      <c r="P43" s="58">
        <f t="shared" si="3"/>
        <v>15.25340705895831</v>
      </c>
      <c r="Q43" s="142">
        <v>11.1395135</v>
      </c>
      <c r="R43" s="11">
        <f t="shared" si="4"/>
        <v>1.812997595300625</v>
      </c>
      <c r="S43" s="35">
        <f t="shared" si="5"/>
        <v>2.1900631799284387</v>
      </c>
    </row>
    <row r="44" spans="7:19" ht="18.5">
      <c r="G44" s="61">
        <v>2017</v>
      </c>
      <c r="H44" s="48">
        <v>2</v>
      </c>
      <c r="I44" s="48">
        <f t="shared" si="7"/>
        <v>9</v>
      </c>
      <c r="J44" s="48">
        <f t="shared" si="7"/>
        <v>40</v>
      </c>
      <c r="K44" s="143">
        <v>12</v>
      </c>
      <c r="L44" s="143">
        <v>7</v>
      </c>
      <c r="M44" s="56">
        <f t="shared" si="1"/>
        <v>9.5</v>
      </c>
      <c r="N44" s="36">
        <v>54.5</v>
      </c>
      <c r="O44" s="57">
        <f t="shared" si="2"/>
        <v>25.427153242708314</v>
      </c>
      <c r="P44" s="58">
        <f t="shared" si="3"/>
        <v>10.170861297083327</v>
      </c>
      <c r="Q44" s="142">
        <v>9.0970949000000001</v>
      </c>
      <c r="R44" s="11">
        <f t="shared" si="4"/>
        <v>1.4565768013660501</v>
      </c>
      <c r="S44" s="35">
        <f t="shared" si="5"/>
        <v>1.4738055722412406</v>
      </c>
    </row>
    <row r="45" spans="7:19" ht="18.5">
      <c r="G45" s="61">
        <v>2017</v>
      </c>
      <c r="H45" s="48">
        <v>2</v>
      </c>
      <c r="I45" s="48">
        <f t="shared" si="7"/>
        <v>10</v>
      </c>
      <c r="J45" s="48">
        <f t="shared" si="7"/>
        <v>41</v>
      </c>
      <c r="K45" s="143">
        <v>15</v>
      </c>
      <c r="L45" s="143">
        <v>4.5</v>
      </c>
      <c r="M45" s="56">
        <f t="shared" si="1"/>
        <v>9.75</v>
      </c>
      <c r="N45" s="36">
        <v>58</v>
      </c>
      <c r="O45" s="57">
        <f t="shared" si="2"/>
        <v>26.668884668146124</v>
      </c>
      <c r="P45" s="58">
        <f t="shared" si="3"/>
        <v>22.401863121242744</v>
      </c>
      <c r="Q45" s="142">
        <v>13.826730100000001</v>
      </c>
      <c r="R45" s="11">
        <f t="shared" si="4"/>
        <v>2.2341334196055747</v>
      </c>
      <c r="S45" s="35">
        <f t="shared" si="5"/>
        <v>2.9909760114729775</v>
      </c>
    </row>
    <row r="46" spans="7:19" ht="18.5">
      <c r="G46" s="61">
        <v>2017</v>
      </c>
      <c r="H46" s="48">
        <v>2</v>
      </c>
      <c r="I46" s="48">
        <f t="shared" si="7"/>
        <v>11</v>
      </c>
      <c r="J46" s="48">
        <f t="shared" si="7"/>
        <v>42</v>
      </c>
      <c r="K46" s="143">
        <v>15.2</v>
      </c>
      <c r="L46" s="143">
        <v>4.8</v>
      </c>
      <c r="M46" s="56">
        <f t="shared" si="1"/>
        <v>10</v>
      </c>
      <c r="N46" s="36">
        <v>54.5</v>
      </c>
      <c r="O46" s="57">
        <f t="shared" si="2"/>
        <v>27.777035577876585</v>
      </c>
      <c r="P46" s="58">
        <f t="shared" si="3"/>
        <v>23.110493600793315</v>
      </c>
      <c r="Q46" s="142">
        <v>14.332519699999999</v>
      </c>
      <c r="R46" s="11">
        <f t="shared" si="4"/>
        <v>2.3368743395258993</v>
      </c>
      <c r="S46" s="35">
        <f t="shared" si="5"/>
        <v>3.1248612064983714</v>
      </c>
    </row>
    <row r="47" spans="7:19" ht="18.5">
      <c r="G47" s="61">
        <v>2017</v>
      </c>
      <c r="H47" s="48">
        <v>2</v>
      </c>
      <c r="I47" s="48">
        <f t="shared" si="7"/>
        <v>12</v>
      </c>
      <c r="J47" s="48">
        <f t="shared" si="7"/>
        <v>43</v>
      </c>
      <c r="K47" s="143">
        <v>10.8</v>
      </c>
      <c r="L47" s="143">
        <v>6.4</v>
      </c>
      <c r="M47" s="56">
        <f t="shared" si="1"/>
        <v>8.6000000000000014</v>
      </c>
      <c r="N47" s="36">
        <v>56.5</v>
      </c>
      <c r="O47" s="57">
        <f t="shared" si="2"/>
        <v>20.016878885154192</v>
      </c>
      <c r="P47" s="58">
        <f t="shared" si="3"/>
        <v>7.0459413675742759</v>
      </c>
      <c r="Q47" s="142">
        <v>6.7180414999999991</v>
      </c>
      <c r="R47" s="11">
        <f t="shared" si="4"/>
        <v>1.0401946736939998</v>
      </c>
      <c r="S47" s="35">
        <f t="shared" si="5"/>
        <v>1.0320516816081788</v>
      </c>
    </row>
    <row r="48" spans="7:19" ht="18.5">
      <c r="G48" s="61">
        <v>2017</v>
      </c>
      <c r="H48" s="48">
        <v>2</v>
      </c>
      <c r="I48" s="48">
        <f t="shared" si="7"/>
        <v>13</v>
      </c>
      <c r="J48" s="48">
        <f t="shared" si="7"/>
        <v>44</v>
      </c>
      <c r="K48" s="143">
        <v>12</v>
      </c>
      <c r="L48" s="143">
        <v>4.4000000000000004</v>
      </c>
      <c r="M48" s="56">
        <f t="shared" si="1"/>
        <v>8.1999999999999993</v>
      </c>
      <c r="N48" s="36">
        <v>53</v>
      </c>
      <c r="O48" s="57">
        <f t="shared" si="2"/>
        <v>26.308195773756964</v>
      </c>
      <c r="P48" s="58">
        <f t="shared" si="3"/>
        <v>15.995383030444234</v>
      </c>
      <c r="Q48" s="142">
        <v>11.604270499999998</v>
      </c>
      <c r="R48" s="11">
        <f t="shared" si="4"/>
        <v>1.7695352085449991</v>
      </c>
      <c r="S48" s="35">
        <f t="shared" si="5"/>
        <v>1.9815967096288465</v>
      </c>
    </row>
    <row r="49" spans="7:19" ht="18.5">
      <c r="G49" s="61">
        <v>2017</v>
      </c>
      <c r="H49" s="48">
        <v>2</v>
      </c>
      <c r="I49" s="48">
        <f t="shared" si="7"/>
        <v>14</v>
      </c>
      <c r="J49" s="48">
        <f t="shared" si="7"/>
        <v>45</v>
      </c>
      <c r="K49" s="143">
        <v>8.8000000000000007</v>
      </c>
      <c r="L49" s="143">
        <v>2.2000000000000002</v>
      </c>
      <c r="M49" s="56">
        <f t="shared" si="1"/>
        <v>5.5</v>
      </c>
      <c r="N49" s="36">
        <v>49</v>
      </c>
      <c r="O49" s="57">
        <f t="shared" si="2"/>
        <v>19.950636719154797</v>
      </c>
      <c r="P49" s="58">
        <f t="shared" si="3"/>
        <v>10.533936187713733</v>
      </c>
      <c r="Q49" s="142">
        <v>8.2006581999999995</v>
      </c>
      <c r="R49" s="11">
        <f t="shared" si="4"/>
        <v>1.1206568459919</v>
      </c>
      <c r="S49" s="35">
        <f t="shared" si="5"/>
        <v>1.0649411813266103</v>
      </c>
    </row>
    <row r="50" spans="7:19" ht="18.5">
      <c r="G50" s="61">
        <v>2017</v>
      </c>
      <c r="H50" s="48">
        <v>2</v>
      </c>
      <c r="I50" s="48">
        <f t="shared" si="7"/>
        <v>15</v>
      </c>
      <c r="J50" s="48">
        <f t="shared" si="7"/>
        <v>46</v>
      </c>
      <c r="K50" s="143">
        <v>9.1999999999999993</v>
      </c>
      <c r="L50" s="143">
        <v>1.8</v>
      </c>
      <c r="M50" s="56">
        <f t="shared" si="1"/>
        <v>5.5</v>
      </c>
      <c r="N50" s="36">
        <v>48.5</v>
      </c>
      <c r="O50" s="57">
        <f t="shared" si="2"/>
        <v>37.628902858061913</v>
      </c>
      <c r="P50" s="58">
        <f t="shared" si="3"/>
        <v>22.276310491972652</v>
      </c>
      <c r="Q50" s="142">
        <v>16.377869199999999</v>
      </c>
      <c r="R50" s="11">
        <f t="shared" si="4"/>
        <v>2.2381095265913995</v>
      </c>
      <c r="S50" s="35">
        <f t="shared" si="5"/>
        <v>2.0699902413241507</v>
      </c>
    </row>
    <row r="51" spans="7:19" ht="18.5">
      <c r="G51" s="61">
        <v>2017</v>
      </c>
      <c r="H51" s="48">
        <v>2</v>
      </c>
      <c r="I51" s="48">
        <f t="shared" si="7"/>
        <v>16</v>
      </c>
      <c r="J51" s="48">
        <f t="shared" si="7"/>
        <v>47</v>
      </c>
      <c r="K51" s="143">
        <v>7.8</v>
      </c>
      <c r="L51" s="143">
        <v>0.5</v>
      </c>
      <c r="M51" s="56">
        <f t="shared" si="1"/>
        <v>4.1500000000000004</v>
      </c>
      <c r="N51" s="36">
        <v>21.5</v>
      </c>
      <c r="O51" s="57">
        <f t="shared" si="2"/>
        <v>43.545958137918092</v>
      </c>
      <c r="P51" s="58">
        <f t="shared" si="3"/>
        <v>25.430839552544164</v>
      </c>
      <c r="Q51" s="142">
        <v>18.824752</v>
      </c>
      <c r="R51" s="11">
        <f t="shared" si="4"/>
        <v>2.4234373920359999</v>
      </c>
      <c r="S51" s="35">
        <f t="shared" si="5"/>
        <v>2.6016021397301641</v>
      </c>
    </row>
    <row r="52" spans="7:19" ht="18.5">
      <c r="G52" s="61">
        <v>2017</v>
      </c>
      <c r="H52" s="48">
        <v>2</v>
      </c>
      <c r="I52" s="48">
        <f t="shared" si="7"/>
        <v>17</v>
      </c>
      <c r="J52" s="48">
        <f t="shared" si="7"/>
        <v>48</v>
      </c>
      <c r="K52" s="143">
        <v>9.8000000000000007</v>
      </c>
      <c r="L52" s="143">
        <v>-2.6</v>
      </c>
      <c r="M52" s="56">
        <f t="shared" si="1"/>
        <v>3.6000000000000005</v>
      </c>
      <c r="N52" s="36">
        <v>25.5</v>
      </c>
      <c r="O52" s="57">
        <f t="shared" si="2"/>
        <v>33.584098684393517</v>
      </c>
      <c r="P52" s="58">
        <f t="shared" si="3"/>
        <v>33.31542589491837</v>
      </c>
      <c r="Q52" s="142">
        <v>18.921890399999999</v>
      </c>
      <c r="R52" s="11">
        <f t="shared" si="4"/>
        <v>2.3749053859943996</v>
      </c>
      <c r="S52" s="35">
        <f t="shared" si="5"/>
        <v>2.8678394974883883</v>
      </c>
    </row>
    <row r="53" spans="7:19" ht="18.5">
      <c r="G53" s="61">
        <v>2017</v>
      </c>
      <c r="H53" s="48">
        <v>2</v>
      </c>
      <c r="I53" s="48">
        <f t="shared" ref="I53:J64" si="8">I52+1</f>
        <v>18</v>
      </c>
      <c r="J53" s="48">
        <f t="shared" si="8"/>
        <v>49</v>
      </c>
      <c r="K53" s="143">
        <v>9.9</v>
      </c>
      <c r="L53" s="143">
        <v>-1.8</v>
      </c>
      <c r="M53" s="56">
        <f t="shared" si="1"/>
        <v>4.05</v>
      </c>
      <c r="N53" s="36">
        <v>28.5</v>
      </c>
      <c r="O53" s="57">
        <f t="shared" si="2"/>
        <v>34.043212762596035</v>
      </c>
      <c r="P53" s="58">
        <f t="shared" si="3"/>
        <v>31.864447145789889</v>
      </c>
      <c r="Q53" s="142">
        <v>18.631312600000001</v>
      </c>
      <c r="R53" s="11">
        <f t="shared" si="4"/>
        <v>2.3876073675181497</v>
      </c>
      <c r="S53" s="35">
        <f t="shared" si="5"/>
        <v>2.9251049627490335</v>
      </c>
    </row>
    <row r="54" spans="7:19" ht="18.5">
      <c r="G54" s="61">
        <v>2017</v>
      </c>
      <c r="H54" s="48">
        <v>2</v>
      </c>
      <c r="I54" s="48">
        <f t="shared" si="8"/>
        <v>19</v>
      </c>
      <c r="J54" s="48">
        <f t="shared" si="8"/>
        <v>50</v>
      </c>
      <c r="K54" s="143">
        <v>12.7</v>
      </c>
      <c r="L54" s="143">
        <v>0.5</v>
      </c>
      <c r="M54" s="56">
        <f t="shared" si="1"/>
        <v>6.6</v>
      </c>
      <c r="N54" s="36">
        <v>25.5</v>
      </c>
      <c r="O54" s="57">
        <f t="shared" si="2"/>
        <v>32.803372681627657</v>
      </c>
      <c r="P54" s="58">
        <f t="shared" si="3"/>
        <v>32.016091737268596</v>
      </c>
      <c r="Q54" s="142">
        <v>18.332360799999996</v>
      </c>
      <c r="R54" s="11">
        <f t="shared" si="4"/>
        <v>2.6234708246447989</v>
      </c>
      <c r="S54" s="35">
        <f t="shared" si="5"/>
        <v>4.3613164809032217</v>
      </c>
    </row>
    <row r="55" spans="7:19" ht="18.5">
      <c r="G55" s="61">
        <v>2017</v>
      </c>
      <c r="H55" s="48">
        <v>2</v>
      </c>
      <c r="I55" s="48">
        <f t="shared" si="8"/>
        <v>20</v>
      </c>
      <c r="J55" s="48">
        <f t="shared" si="8"/>
        <v>51</v>
      </c>
      <c r="K55" s="143">
        <v>13.8</v>
      </c>
      <c r="L55" s="143">
        <v>2</v>
      </c>
      <c r="M55" s="56">
        <f t="shared" si="1"/>
        <v>7.9</v>
      </c>
      <c r="N55" s="36">
        <v>28</v>
      </c>
      <c r="O55" s="57">
        <f t="shared" si="2"/>
        <v>31.474601726350372</v>
      </c>
      <c r="P55" s="58">
        <f t="shared" si="3"/>
        <v>29.712024029674751</v>
      </c>
      <c r="Q55" s="142">
        <v>17.2990092</v>
      </c>
      <c r="R55" s="11">
        <f t="shared" si="4"/>
        <v>2.6074883062206005</v>
      </c>
      <c r="S55" s="35">
        <f t="shared" si="5"/>
        <v>4.4699004554447654</v>
      </c>
    </row>
    <row r="56" spans="7:19" ht="18.5">
      <c r="G56" s="61">
        <v>2017</v>
      </c>
      <c r="H56" s="48">
        <v>2</v>
      </c>
      <c r="I56" s="48">
        <f t="shared" si="8"/>
        <v>21</v>
      </c>
      <c r="J56" s="48">
        <f t="shared" si="8"/>
        <v>52</v>
      </c>
      <c r="K56" s="143">
        <v>15.7</v>
      </c>
      <c r="L56" s="143">
        <v>2.8</v>
      </c>
      <c r="M56" s="56">
        <f t="shared" si="1"/>
        <v>9.25</v>
      </c>
      <c r="N56" s="36">
        <v>27.5</v>
      </c>
      <c r="O56" s="57">
        <f t="shared" si="2"/>
        <v>30.596026262825461</v>
      </c>
      <c r="P56" s="58">
        <f t="shared" si="3"/>
        <v>31.575099103235871</v>
      </c>
      <c r="Q56" s="142">
        <v>17.582469100000001</v>
      </c>
      <c r="R56" s="11">
        <f t="shared" si="4"/>
        <v>2.7894279533940751</v>
      </c>
      <c r="S56" s="35">
        <f t="shared" si="5"/>
        <v>5.2603576614220442</v>
      </c>
    </row>
    <row r="57" spans="7:19" ht="18.5">
      <c r="G57" s="61">
        <v>2017</v>
      </c>
      <c r="H57" s="48">
        <v>2</v>
      </c>
      <c r="I57" s="48">
        <f t="shared" si="8"/>
        <v>22</v>
      </c>
      <c r="J57" s="48">
        <f t="shared" si="8"/>
        <v>53</v>
      </c>
      <c r="K57" s="143">
        <v>16.399999999999999</v>
      </c>
      <c r="L57" s="143">
        <v>4.0999999999999996</v>
      </c>
      <c r="M57" s="56">
        <f t="shared" si="1"/>
        <v>10.25</v>
      </c>
      <c r="N57" s="36">
        <v>36</v>
      </c>
      <c r="O57" s="57">
        <f t="shared" si="2"/>
        <v>31.144607872748512</v>
      </c>
      <c r="P57" s="58">
        <f t="shared" si="3"/>
        <v>30.646294146784534</v>
      </c>
      <c r="Q57" s="142">
        <v>17.476537999999998</v>
      </c>
      <c r="R57" s="11">
        <f t="shared" si="4"/>
        <v>2.8751220651284992</v>
      </c>
      <c r="S57" s="35">
        <f t="shared" si="5"/>
        <v>4.9435045378886899</v>
      </c>
    </row>
    <row r="58" spans="7:19" ht="18.5">
      <c r="G58" s="61">
        <v>2017</v>
      </c>
      <c r="H58" s="48">
        <v>2</v>
      </c>
      <c r="I58" s="48">
        <f t="shared" si="8"/>
        <v>23</v>
      </c>
      <c r="J58" s="48">
        <f t="shared" si="8"/>
        <v>54</v>
      </c>
      <c r="K58" s="143">
        <v>18</v>
      </c>
      <c r="L58" s="143">
        <v>5.9</v>
      </c>
      <c r="M58" s="56">
        <f t="shared" si="1"/>
        <v>11.95</v>
      </c>
      <c r="N58" s="36">
        <v>45.5</v>
      </c>
      <c r="O58" s="57">
        <f t="shared" si="2"/>
        <v>32.087042802864069</v>
      </c>
      <c r="P58" s="58">
        <f t="shared" si="3"/>
        <v>31.060257433172417</v>
      </c>
      <c r="Q58" s="142">
        <v>17.8583924</v>
      </c>
      <c r="R58" s="11">
        <f t="shared" si="4"/>
        <v>3.115999274923499</v>
      </c>
      <c r="S58" s="35">
        <f t="shared" si="5"/>
        <v>4.8497122105796162</v>
      </c>
    </row>
    <row r="59" spans="7:19" ht="18.5">
      <c r="G59" s="61">
        <v>2017</v>
      </c>
      <c r="H59" s="48">
        <v>2</v>
      </c>
      <c r="I59" s="48">
        <f t="shared" si="8"/>
        <v>24</v>
      </c>
      <c r="J59" s="48">
        <f t="shared" si="8"/>
        <v>55</v>
      </c>
      <c r="K59" s="143">
        <v>17.399999999999999</v>
      </c>
      <c r="L59" s="143">
        <v>5.7</v>
      </c>
      <c r="M59" s="56">
        <f t="shared" si="1"/>
        <v>11.549999999999999</v>
      </c>
      <c r="N59" s="36">
        <v>60.5</v>
      </c>
      <c r="O59" s="57">
        <f t="shared" si="2"/>
        <v>25.278795363874739</v>
      </c>
      <c r="P59" s="58">
        <f t="shared" si="3"/>
        <v>23.660952460586753</v>
      </c>
      <c r="Q59" s="142">
        <v>13.8346854</v>
      </c>
      <c r="R59" s="11">
        <f t="shared" si="4"/>
        <v>2.3814716167138501</v>
      </c>
      <c r="S59" s="35">
        <f t="shared" si="5"/>
        <v>3.4727414420011624</v>
      </c>
    </row>
    <row r="60" spans="7:19" ht="18.5">
      <c r="G60" s="61">
        <v>2017</v>
      </c>
      <c r="H60" s="48">
        <v>2</v>
      </c>
      <c r="I60" s="48">
        <f t="shared" si="8"/>
        <v>25</v>
      </c>
      <c r="J60" s="48">
        <f t="shared" si="8"/>
        <v>56</v>
      </c>
      <c r="K60" s="143">
        <v>18.399999999999999</v>
      </c>
      <c r="L60" s="143">
        <v>5.3</v>
      </c>
      <c r="M60" s="56">
        <f t="shared" si="1"/>
        <v>11.85</v>
      </c>
      <c r="N60" s="36">
        <v>52</v>
      </c>
      <c r="O60" s="57">
        <f t="shared" si="2"/>
        <v>32.994791268389861</v>
      </c>
      <c r="P60" s="58">
        <f t="shared" si="3"/>
        <v>34.578541249272568</v>
      </c>
      <c r="Q60" s="142">
        <v>19.107374499999999</v>
      </c>
      <c r="R60" s="11">
        <f t="shared" si="4"/>
        <v>3.322719880270125</v>
      </c>
      <c r="S60" s="35">
        <f t="shared" si="5"/>
        <v>5.0168300290205874</v>
      </c>
    </row>
    <row r="61" spans="7:19" ht="18.5">
      <c r="G61" s="61">
        <v>2017</v>
      </c>
      <c r="H61" s="48">
        <v>2</v>
      </c>
      <c r="I61" s="48">
        <f t="shared" si="8"/>
        <v>26</v>
      </c>
      <c r="J61" s="48">
        <f t="shared" si="8"/>
        <v>57</v>
      </c>
      <c r="K61" s="143">
        <v>19.5</v>
      </c>
      <c r="L61" s="143">
        <v>6.2</v>
      </c>
      <c r="M61" s="56">
        <f t="shared" si="1"/>
        <v>12.85</v>
      </c>
      <c r="N61" s="36">
        <v>39</v>
      </c>
      <c r="O61" s="57">
        <f t="shared" si="2"/>
        <v>28.746100770160833</v>
      </c>
      <c r="P61" s="58">
        <f t="shared" si="3"/>
        <v>30.585851219451129</v>
      </c>
      <c r="Q61" s="142">
        <v>16.773540699999998</v>
      </c>
      <c r="R61" s="11">
        <f t="shared" si="4"/>
        <v>3.0152494166985742</v>
      </c>
      <c r="S61" s="35">
        <f t="shared" si="5"/>
        <v>5.4082095511399677</v>
      </c>
    </row>
    <row r="62" spans="7:19" ht="18.5">
      <c r="G62" s="61">
        <v>2017</v>
      </c>
      <c r="H62" s="48">
        <v>2</v>
      </c>
      <c r="I62" s="48">
        <f t="shared" si="8"/>
        <v>27</v>
      </c>
      <c r="J62" s="48">
        <f t="shared" si="8"/>
        <v>58</v>
      </c>
      <c r="K62" s="143">
        <v>19.7</v>
      </c>
      <c r="L62" s="143">
        <v>8.4</v>
      </c>
      <c r="M62" s="56">
        <f t="shared" si="1"/>
        <v>14.05</v>
      </c>
      <c r="N62" s="36">
        <v>30.5</v>
      </c>
      <c r="O62" s="57">
        <f t="shared" si="2"/>
        <v>25.909928915471887</v>
      </c>
      <c r="P62" s="58">
        <f t="shared" si="3"/>
        <v>23.422575739586584</v>
      </c>
      <c r="Q62" s="142">
        <v>13.935592099999999</v>
      </c>
      <c r="R62" s="11">
        <f t="shared" si="4"/>
        <v>2.6031720881780243</v>
      </c>
      <c r="S62" s="35">
        <f t="shared" si="5"/>
        <v>4.890701802420633</v>
      </c>
    </row>
    <row r="63" spans="7:19" ht="18.5">
      <c r="G63" s="61">
        <v>2017</v>
      </c>
      <c r="H63" s="62">
        <v>2</v>
      </c>
      <c r="I63" s="62">
        <f t="shared" si="8"/>
        <v>28</v>
      </c>
      <c r="J63" s="62">
        <f t="shared" si="8"/>
        <v>59</v>
      </c>
      <c r="K63" s="143">
        <v>19.5</v>
      </c>
      <c r="L63" s="143">
        <v>10.9</v>
      </c>
      <c r="M63" s="56">
        <f t="shared" si="1"/>
        <v>15.2</v>
      </c>
      <c r="N63" s="36">
        <v>25.5</v>
      </c>
      <c r="O63" s="57">
        <f t="shared" si="2"/>
        <v>28.08394379423385</v>
      </c>
      <c r="P63" s="58">
        <f t="shared" si="3"/>
        <v>19.321753330432887</v>
      </c>
      <c r="Q63" s="142">
        <v>13.1773264</v>
      </c>
      <c r="R63" s="51">
        <f t="shared" si="4"/>
        <v>2.5504056380880002</v>
      </c>
      <c r="S63" s="50">
        <f t="shared" si="5"/>
        <v>4.510080969720188</v>
      </c>
    </row>
    <row r="64" spans="7:19" ht="18.5">
      <c r="G64" s="61">
        <v>2017</v>
      </c>
      <c r="H64" s="48">
        <v>3</v>
      </c>
      <c r="I64" s="48">
        <v>1</v>
      </c>
      <c r="J64" s="48">
        <f t="shared" si="8"/>
        <v>60</v>
      </c>
      <c r="K64" s="143">
        <v>16.600000000000001</v>
      </c>
      <c r="L64" s="143">
        <v>11.2</v>
      </c>
      <c r="M64" s="56">
        <f t="shared" si="1"/>
        <v>13.9</v>
      </c>
      <c r="N64" s="36">
        <v>37</v>
      </c>
      <c r="O64" s="57">
        <f t="shared" si="2"/>
        <v>21.805133190420527</v>
      </c>
      <c r="P64" s="58">
        <f t="shared" si="3"/>
        <v>9.4198175382616718</v>
      </c>
      <c r="Q64" s="142">
        <v>8.1072880999999999</v>
      </c>
      <c r="R64" s="11">
        <f t="shared" si="4"/>
        <v>1.50731105719605</v>
      </c>
      <c r="S64" s="35">
        <f t="shared" si="5"/>
        <v>2.0348253648574754</v>
      </c>
    </row>
    <row r="65" spans="7:19" ht="18.5">
      <c r="G65" s="61">
        <v>2017</v>
      </c>
      <c r="H65" s="48">
        <v>3</v>
      </c>
      <c r="I65" s="48">
        <f t="shared" ref="I65:J80" si="9">I64+1</f>
        <v>2</v>
      </c>
      <c r="J65" s="48">
        <f>J64+1</f>
        <v>61</v>
      </c>
      <c r="K65" s="143">
        <v>15.4</v>
      </c>
      <c r="L65" s="143">
        <v>8.8000000000000007</v>
      </c>
      <c r="M65" s="56">
        <f t="shared" si="1"/>
        <v>12.100000000000001</v>
      </c>
      <c r="N65" s="36">
        <v>57.5</v>
      </c>
      <c r="O65" s="57">
        <f t="shared" si="2"/>
        <v>24.775826453589406</v>
      </c>
      <c r="P65" s="58">
        <f t="shared" si="3"/>
        <v>13.081636367495207</v>
      </c>
      <c r="Q65" s="142">
        <v>10.184040099999999</v>
      </c>
      <c r="R65" s="11">
        <f t="shared" si="4"/>
        <v>1.7859089160763497</v>
      </c>
      <c r="S65" s="35">
        <f t="shared" si="5"/>
        <v>2.0999560152942629</v>
      </c>
    </row>
    <row r="66" spans="7:19" ht="18.5">
      <c r="G66" s="61">
        <v>2017</v>
      </c>
      <c r="H66" s="48">
        <v>3</v>
      </c>
      <c r="I66" s="48">
        <f t="shared" si="9"/>
        <v>3</v>
      </c>
      <c r="J66" s="48">
        <f>J65+1</f>
        <v>62</v>
      </c>
      <c r="K66" s="143">
        <v>9.8000000000000007</v>
      </c>
      <c r="L66" s="143">
        <v>7.3</v>
      </c>
      <c r="M66" s="56">
        <f t="shared" si="1"/>
        <v>8.5500000000000007</v>
      </c>
      <c r="N66" s="36">
        <v>83.5</v>
      </c>
      <c r="O66" s="57">
        <f t="shared" si="2"/>
        <v>7.6463636652046887</v>
      </c>
      <c r="P66" s="58">
        <f t="shared" si="3"/>
        <v>1.5292727330409381</v>
      </c>
      <c r="Q66" s="142">
        <v>1.9343939999999999</v>
      </c>
      <c r="R66" s="11">
        <f t="shared" si="4"/>
        <v>0.29894656834349997</v>
      </c>
      <c r="S66" s="35">
        <f t="shared" si="5"/>
        <v>0.40734107766135907</v>
      </c>
    </row>
    <row r="67" spans="7:19" ht="18.5">
      <c r="G67" s="61">
        <v>2017</v>
      </c>
      <c r="H67" s="48">
        <v>3</v>
      </c>
      <c r="I67" s="48">
        <f t="shared" si="9"/>
        <v>4</v>
      </c>
      <c r="J67" s="48">
        <f>J66+1</f>
        <v>63</v>
      </c>
      <c r="K67" s="143">
        <v>14.2</v>
      </c>
      <c r="L67" s="143">
        <v>5.5</v>
      </c>
      <c r="M67" s="56">
        <f t="shared" si="1"/>
        <v>9.85</v>
      </c>
      <c r="N67" s="36">
        <v>72.5</v>
      </c>
      <c r="O67" s="57">
        <f t="shared" si="2"/>
        <v>27.577840293188061</v>
      </c>
      <c r="P67" s="58">
        <f t="shared" si="3"/>
        <v>19.194176844058887</v>
      </c>
      <c r="Q67" s="142">
        <v>13.014870799999999</v>
      </c>
      <c r="R67" s="11">
        <f t="shared" si="4"/>
        <v>2.1105858067412995</v>
      </c>
      <c r="S67" s="35">
        <f t="shared" si="5"/>
        <v>2.6153414081824469</v>
      </c>
    </row>
    <row r="68" spans="7:19" ht="18.5">
      <c r="G68" s="61">
        <v>2017</v>
      </c>
      <c r="H68" s="48">
        <v>3</v>
      </c>
      <c r="I68" s="48">
        <f t="shared" si="9"/>
        <v>5</v>
      </c>
      <c r="J68" s="48">
        <f t="shared" si="9"/>
        <v>64</v>
      </c>
      <c r="K68" s="143">
        <v>18.899999999999999</v>
      </c>
      <c r="L68" s="143">
        <v>7.1</v>
      </c>
      <c r="M68" s="56">
        <f t="shared" si="1"/>
        <v>13</v>
      </c>
      <c r="N68" s="36">
        <v>49.5</v>
      </c>
      <c r="O68" s="57">
        <f t="shared" si="2"/>
        <v>36.769885795472781</v>
      </c>
      <c r="P68" s="58">
        <f t="shared" si="3"/>
        <v>34.710772190926306</v>
      </c>
      <c r="Q68" s="142">
        <v>20.209392900000001</v>
      </c>
      <c r="R68" s="11">
        <f t="shared" si="4"/>
        <v>3.6506651522418001</v>
      </c>
      <c r="S68" s="35">
        <f t="shared" si="5"/>
        <v>5.334516015829097</v>
      </c>
    </row>
    <row r="69" spans="7:19" ht="18.5">
      <c r="G69" s="61">
        <v>2017</v>
      </c>
      <c r="H69" s="48">
        <v>3</v>
      </c>
      <c r="I69" s="48">
        <f t="shared" si="9"/>
        <v>6</v>
      </c>
      <c r="J69" s="48">
        <f t="shared" si="9"/>
        <v>65</v>
      </c>
      <c r="K69" s="143">
        <v>20.3</v>
      </c>
      <c r="L69" s="143">
        <v>9.4</v>
      </c>
      <c r="M69" s="56">
        <f t="shared" si="1"/>
        <v>14.850000000000001</v>
      </c>
      <c r="N69" s="36">
        <v>41.5</v>
      </c>
      <c r="O69" s="57">
        <f t="shared" si="2"/>
        <v>38.932330729018844</v>
      </c>
      <c r="P69" s="58">
        <f t="shared" si="3"/>
        <v>33.94899239570443</v>
      </c>
      <c r="Q69" s="142">
        <v>20.565706599999999</v>
      </c>
      <c r="R69" s="11">
        <f t="shared" si="4"/>
        <v>3.9381734296738493</v>
      </c>
      <c r="S69" s="35">
        <f t="shared" si="5"/>
        <v>6.2328700010766163</v>
      </c>
    </row>
    <row r="70" spans="7:19" ht="18.5">
      <c r="G70" s="61">
        <v>2017</v>
      </c>
      <c r="H70" s="48">
        <v>3</v>
      </c>
      <c r="I70" s="48">
        <f t="shared" si="9"/>
        <v>7</v>
      </c>
      <c r="J70" s="48">
        <f t="shared" si="9"/>
        <v>66</v>
      </c>
      <c r="K70" s="143">
        <v>20.2</v>
      </c>
      <c r="L70" s="143">
        <v>9.4</v>
      </c>
      <c r="M70" s="56">
        <f t="shared" ref="M70:M133" si="10">(K70+L70)/2</f>
        <v>14.8</v>
      </c>
      <c r="N70" s="36">
        <v>40</v>
      </c>
      <c r="O70" s="57">
        <f t="shared" ref="O70:O133" si="11">((Q70)/(0.16*(K70-(L70))^0.5))</f>
        <v>34.390159747660817</v>
      </c>
      <c r="P70" s="58">
        <f t="shared" ref="P70:P133" si="12">0.16*((K70-L70)^1/2)*O70</f>
        <v>29.713098021978944</v>
      </c>
      <c r="Q70" s="142">
        <v>18.0828156</v>
      </c>
      <c r="R70" s="11">
        <f t="shared" ref="R70:R133" si="13">0.0023*0.408*O70*(K70-L70)^0.5*(M70+17.8)</f>
        <v>3.4574162599043996</v>
      </c>
      <c r="S70" s="35">
        <f t="shared" ref="S70:S133" si="14">0.31*(IF(N70&gt;50,1,(1+(50-N70)/70)))*(P70+2.09)*((M70/(M70+15)))</f>
        <v>5.5958816385365058</v>
      </c>
    </row>
    <row r="71" spans="7:19" ht="18.5">
      <c r="G71" s="61">
        <v>2017</v>
      </c>
      <c r="H71" s="48">
        <v>3</v>
      </c>
      <c r="I71" s="48">
        <f t="shared" si="9"/>
        <v>8</v>
      </c>
      <c r="J71" s="48">
        <f t="shared" si="9"/>
        <v>67</v>
      </c>
      <c r="K71" s="143">
        <v>20.6</v>
      </c>
      <c r="L71" s="143">
        <v>10.199999999999999</v>
      </c>
      <c r="M71" s="56">
        <f t="shared" si="10"/>
        <v>15.4</v>
      </c>
      <c r="N71" s="36">
        <v>39.5</v>
      </c>
      <c r="O71" s="57">
        <f t="shared" si="11"/>
        <v>35.726082947830108</v>
      </c>
      <c r="P71" s="58">
        <f t="shared" si="12"/>
        <v>29.724101012594655</v>
      </c>
      <c r="Q71" s="142">
        <v>18.434104899999998</v>
      </c>
      <c r="R71" s="11">
        <f t="shared" si="13"/>
        <v>3.5894520379181998</v>
      </c>
      <c r="S71" s="35">
        <f t="shared" si="14"/>
        <v>5.7454801305672998</v>
      </c>
    </row>
    <row r="72" spans="7:19" ht="18.5">
      <c r="G72" s="61">
        <v>2017</v>
      </c>
      <c r="H72" s="48">
        <v>3</v>
      </c>
      <c r="I72" s="48">
        <f t="shared" si="9"/>
        <v>9</v>
      </c>
      <c r="J72" s="48">
        <f t="shared" si="9"/>
        <v>68</v>
      </c>
      <c r="K72" s="143">
        <v>20.3</v>
      </c>
      <c r="L72" s="143">
        <v>12</v>
      </c>
      <c r="M72" s="56">
        <f t="shared" si="10"/>
        <v>16.149999999999999</v>
      </c>
      <c r="N72" s="36">
        <v>35.5</v>
      </c>
      <c r="O72" s="57">
        <f t="shared" si="11"/>
        <v>36.583922152535912</v>
      </c>
      <c r="P72" s="58">
        <f t="shared" si="12"/>
        <v>24.291724309283847</v>
      </c>
      <c r="Q72" s="142">
        <v>16.863561199999999</v>
      </c>
      <c r="R72" s="11">
        <f t="shared" si="13"/>
        <v>3.3578174995700993</v>
      </c>
      <c r="S72" s="35">
        <f t="shared" si="14"/>
        <v>5.1184447066036682</v>
      </c>
    </row>
    <row r="73" spans="7:19" ht="18.5">
      <c r="G73" s="61">
        <v>2017</v>
      </c>
      <c r="H73" s="48">
        <v>3</v>
      </c>
      <c r="I73" s="48">
        <f t="shared" si="9"/>
        <v>10</v>
      </c>
      <c r="J73" s="48">
        <f t="shared" si="9"/>
        <v>69</v>
      </c>
      <c r="K73" s="143">
        <v>18.899999999999999</v>
      </c>
      <c r="L73" s="143">
        <v>12.3</v>
      </c>
      <c r="M73" s="56">
        <f t="shared" si="10"/>
        <v>15.6</v>
      </c>
      <c r="N73" s="36">
        <v>32</v>
      </c>
      <c r="O73" s="57">
        <f t="shared" si="11"/>
        <v>20.493559693284762</v>
      </c>
      <c r="P73" s="58">
        <f t="shared" si="12"/>
        <v>10.820599518054351</v>
      </c>
      <c r="Q73" s="142">
        <v>8.423825299999999</v>
      </c>
      <c r="R73" s="11">
        <f t="shared" si="13"/>
        <v>1.6501515618422995</v>
      </c>
      <c r="S73" s="35">
        <f t="shared" si="14"/>
        <v>2.565050427497364</v>
      </c>
    </row>
    <row r="74" spans="7:19" ht="18.5">
      <c r="G74" s="61">
        <v>2017</v>
      </c>
      <c r="H74" s="48">
        <v>3</v>
      </c>
      <c r="I74" s="48">
        <f t="shared" si="9"/>
        <v>11</v>
      </c>
      <c r="J74" s="48">
        <f t="shared" si="9"/>
        <v>70</v>
      </c>
      <c r="K74" s="143">
        <v>16.7</v>
      </c>
      <c r="L74" s="143">
        <v>8.1999999999999993</v>
      </c>
      <c r="M74" s="56">
        <f t="shared" si="10"/>
        <v>12.45</v>
      </c>
      <c r="N74" s="36">
        <v>60</v>
      </c>
      <c r="O74" s="57">
        <f t="shared" si="11"/>
        <v>10.749426702595517</v>
      </c>
      <c r="P74" s="58">
        <f t="shared" si="12"/>
        <v>7.3096101577649524</v>
      </c>
      <c r="Q74" s="142">
        <v>5.0143512000000001</v>
      </c>
      <c r="R74" s="11">
        <f t="shared" si="13"/>
        <v>0.88962738608699987</v>
      </c>
      <c r="S74" s="35">
        <f t="shared" si="14"/>
        <v>1.3215954609797389</v>
      </c>
    </row>
    <row r="75" spans="7:19" ht="18.5">
      <c r="G75" s="61">
        <v>2017</v>
      </c>
      <c r="H75" s="48">
        <v>3</v>
      </c>
      <c r="I75" s="48">
        <f t="shared" si="9"/>
        <v>12</v>
      </c>
      <c r="J75" s="48">
        <f t="shared" si="9"/>
        <v>71</v>
      </c>
      <c r="K75" s="143">
        <v>15.3</v>
      </c>
      <c r="L75" s="143">
        <v>7.1</v>
      </c>
      <c r="M75" s="56">
        <f t="shared" si="10"/>
        <v>11.2</v>
      </c>
      <c r="N75" s="36">
        <v>70</v>
      </c>
      <c r="O75" s="57">
        <f t="shared" si="11"/>
        <v>18.608776220034073</v>
      </c>
      <c r="P75" s="58">
        <f t="shared" si="12"/>
        <v>12.207357200342354</v>
      </c>
      <c r="Q75" s="142">
        <v>8.5259880999999993</v>
      </c>
      <c r="R75" s="11">
        <f t="shared" si="13"/>
        <v>1.4501426859885</v>
      </c>
      <c r="S75" s="35">
        <f t="shared" si="14"/>
        <v>1.8946726793736128</v>
      </c>
    </row>
    <row r="76" spans="7:19" ht="18.5">
      <c r="G76" s="61">
        <v>2017</v>
      </c>
      <c r="H76" s="48">
        <v>3</v>
      </c>
      <c r="I76" s="48">
        <f t="shared" si="9"/>
        <v>13</v>
      </c>
      <c r="J76" s="48">
        <f t="shared" si="9"/>
        <v>72</v>
      </c>
      <c r="K76" s="143">
        <v>14.1</v>
      </c>
      <c r="L76" s="143">
        <v>7.2</v>
      </c>
      <c r="M76" s="56">
        <f t="shared" si="10"/>
        <v>10.65</v>
      </c>
      <c r="N76" s="36">
        <v>77</v>
      </c>
      <c r="O76" s="57">
        <f t="shared" si="11"/>
        <v>26.654061053599627</v>
      </c>
      <c r="P76" s="58">
        <f t="shared" si="12"/>
        <v>14.713041701586992</v>
      </c>
      <c r="Q76" s="142">
        <v>11.202318500000001</v>
      </c>
      <c r="R76" s="11">
        <f t="shared" si="13"/>
        <v>1.8692104631711253</v>
      </c>
      <c r="S76" s="35">
        <f t="shared" si="14"/>
        <v>2.1627774728183025</v>
      </c>
    </row>
    <row r="77" spans="7:19" ht="18.5">
      <c r="G77" s="61">
        <v>2017</v>
      </c>
      <c r="H77" s="48">
        <v>3</v>
      </c>
      <c r="I77" s="48">
        <f t="shared" si="9"/>
        <v>14</v>
      </c>
      <c r="J77" s="48">
        <f t="shared" si="9"/>
        <v>73</v>
      </c>
      <c r="K77" s="143">
        <v>13.9</v>
      </c>
      <c r="L77" s="143">
        <v>5.2</v>
      </c>
      <c r="M77" s="56">
        <f t="shared" si="10"/>
        <v>9.5500000000000007</v>
      </c>
      <c r="N77" s="36">
        <v>70</v>
      </c>
      <c r="O77" s="57">
        <f t="shared" si="11"/>
        <v>30.28115001437401</v>
      </c>
      <c r="P77" s="58">
        <f t="shared" si="12"/>
        <v>21.07568041000431</v>
      </c>
      <c r="Q77" s="142">
        <v>14.290649699999999</v>
      </c>
      <c r="R77" s="11">
        <f t="shared" si="13"/>
        <v>2.2923309644151746</v>
      </c>
      <c r="S77" s="35">
        <f t="shared" si="14"/>
        <v>2.793564026632088</v>
      </c>
    </row>
    <row r="78" spans="7:19" ht="18.5">
      <c r="G78" s="61">
        <v>2017</v>
      </c>
      <c r="H78" s="48">
        <v>3</v>
      </c>
      <c r="I78" s="48">
        <f t="shared" si="9"/>
        <v>15</v>
      </c>
      <c r="J78" s="48">
        <f t="shared" si="9"/>
        <v>74</v>
      </c>
      <c r="K78" s="143">
        <v>12.6</v>
      </c>
      <c r="L78" s="143">
        <v>4.5999999999999996</v>
      </c>
      <c r="M78" s="56">
        <f t="shared" si="10"/>
        <v>8.6</v>
      </c>
      <c r="N78" s="36">
        <v>65.5</v>
      </c>
      <c r="O78" s="57">
        <f t="shared" si="11"/>
        <v>26.15369576002</v>
      </c>
      <c r="P78" s="58">
        <f t="shared" si="12"/>
        <v>16.738365286412801</v>
      </c>
      <c r="Q78" s="142">
        <v>11.8358116</v>
      </c>
      <c r="R78" s="11">
        <f t="shared" si="13"/>
        <v>1.8326097248975994</v>
      </c>
      <c r="S78" s="35">
        <f t="shared" si="14"/>
        <v>2.1269670276939205</v>
      </c>
    </row>
    <row r="79" spans="7:19" ht="18.5">
      <c r="G79" s="61">
        <v>2017</v>
      </c>
      <c r="H79" s="48">
        <v>3</v>
      </c>
      <c r="I79" s="48">
        <f t="shared" si="9"/>
        <v>16</v>
      </c>
      <c r="J79" s="48">
        <f t="shared" si="9"/>
        <v>75</v>
      </c>
      <c r="K79" s="143">
        <v>13.3</v>
      </c>
      <c r="L79" s="143">
        <v>6.9</v>
      </c>
      <c r="M79" s="56">
        <f t="shared" si="10"/>
        <v>10.100000000000001</v>
      </c>
      <c r="N79" s="36">
        <v>54</v>
      </c>
      <c r="O79" s="57">
        <f t="shared" si="11"/>
        <v>28.837300630218657</v>
      </c>
      <c r="P79" s="58">
        <f t="shared" si="12"/>
        <v>14.764697922671953</v>
      </c>
      <c r="Q79" s="142">
        <v>11.672518599999998</v>
      </c>
      <c r="R79" s="11">
        <f t="shared" si="13"/>
        <v>1.9100150723330995</v>
      </c>
      <c r="S79" s="35">
        <f t="shared" si="14"/>
        <v>2.1024724779237407</v>
      </c>
    </row>
    <row r="80" spans="7:19" ht="18.5">
      <c r="G80" s="61">
        <v>2017</v>
      </c>
      <c r="H80" s="48">
        <v>3</v>
      </c>
      <c r="I80" s="48">
        <f t="shared" si="9"/>
        <v>17</v>
      </c>
      <c r="J80" s="48">
        <f t="shared" si="9"/>
        <v>76</v>
      </c>
      <c r="K80" s="143">
        <v>9.4</v>
      </c>
      <c r="L80" s="143">
        <v>6.4</v>
      </c>
      <c r="M80" s="56">
        <f t="shared" si="10"/>
        <v>7.9</v>
      </c>
      <c r="N80" s="36">
        <v>73</v>
      </c>
      <c r="O80" s="57">
        <f t="shared" si="11"/>
        <v>13.235076534605872</v>
      </c>
      <c r="P80" s="58">
        <f t="shared" si="12"/>
        <v>3.1764183683054092</v>
      </c>
      <c r="Q80" s="142">
        <v>3.6678119999999996</v>
      </c>
      <c r="R80" s="11">
        <f t="shared" si="13"/>
        <v>0.55285113666599994</v>
      </c>
      <c r="S80" s="35">
        <f t="shared" si="14"/>
        <v>0.56320779842707203</v>
      </c>
    </row>
    <row r="81" spans="7:19" ht="18.5">
      <c r="G81" s="61">
        <v>2017</v>
      </c>
      <c r="H81" s="48">
        <v>3</v>
      </c>
      <c r="I81" s="48">
        <f t="shared" ref="I81:J96" si="15">I80+1</f>
        <v>18</v>
      </c>
      <c r="J81" s="48">
        <f t="shared" si="15"/>
        <v>77</v>
      </c>
      <c r="K81" s="143">
        <v>14.5</v>
      </c>
      <c r="L81" s="143">
        <v>6.4</v>
      </c>
      <c r="M81" s="56">
        <f t="shared" si="10"/>
        <v>10.45</v>
      </c>
      <c r="N81" s="36">
        <v>59.5</v>
      </c>
      <c r="O81" s="57">
        <f t="shared" si="11"/>
        <v>41.655947509431606</v>
      </c>
      <c r="P81" s="58">
        <f t="shared" si="12"/>
        <v>26.993053986111683</v>
      </c>
      <c r="Q81" s="142">
        <v>18.968784799999998</v>
      </c>
      <c r="R81" s="11">
        <f t="shared" si="13"/>
        <v>3.1428668205689996</v>
      </c>
      <c r="S81" s="35">
        <f t="shared" si="14"/>
        <v>3.701947087937477</v>
      </c>
    </row>
    <row r="82" spans="7:19" ht="18.5">
      <c r="G82" s="61">
        <v>2017</v>
      </c>
      <c r="H82" s="48">
        <v>3</v>
      </c>
      <c r="I82" s="48">
        <f t="shared" si="15"/>
        <v>19</v>
      </c>
      <c r="J82" s="48">
        <f t="shared" si="15"/>
        <v>78</v>
      </c>
      <c r="K82" s="143">
        <v>16.7</v>
      </c>
      <c r="L82" s="143">
        <v>5.4</v>
      </c>
      <c r="M82" s="56">
        <f t="shared" si="10"/>
        <v>11.05</v>
      </c>
      <c r="N82" s="36">
        <v>40</v>
      </c>
      <c r="O82" s="57">
        <f t="shared" si="11"/>
        <v>44.879767806564004</v>
      </c>
      <c r="P82" s="58">
        <f t="shared" si="12"/>
        <v>40.571310097133853</v>
      </c>
      <c r="Q82" s="142">
        <v>24.138473699999999</v>
      </c>
      <c r="R82" s="11">
        <f t="shared" si="13"/>
        <v>4.0843564770269243</v>
      </c>
      <c r="S82" s="35">
        <f t="shared" si="14"/>
        <v>6.4112450885761225</v>
      </c>
    </row>
    <row r="83" spans="7:19" ht="18.5">
      <c r="G83" s="61">
        <v>2017</v>
      </c>
      <c r="H83" s="48">
        <v>3</v>
      </c>
      <c r="I83" s="48">
        <f t="shared" si="15"/>
        <v>20</v>
      </c>
      <c r="J83" s="48">
        <f t="shared" si="15"/>
        <v>79</v>
      </c>
      <c r="K83" s="143">
        <v>16.399999999999999</v>
      </c>
      <c r="L83" s="143">
        <v>6.3</v>
      </c>
      <c r="M83" s="56">
        <f t="shared" si="10"/>
        <v>11.35</v>
      </c>
      <c r="N83" s="36">
        <v>56.5</v>
      </c>
      <c r="O83" s="57">
        <f t="shared" si="11"/>
        <v>35.594871885024567</v>
      </c>
      <c r="P83" s="58">
        <f t="shared" si="12"/>
        <v>28.760656483099844</v>
      </c>
      <c r="Q83" s="142">
        <v>18.099563599999996</v>
      </c>
      <c r="R83" s="11">
        <f t="shared" si="13"/>
        <v>3.0943873659830992</v>
      </c>
      <c r="S83" s="35">
        <f t="shared" si="14"/>
        <v>4.1194700127433324</v>
      </c>
    </row>
    <row r="84" spans="7:19" ht="18.5">
      <c r="G84" s="61">
        <v>2017</v>
      </c>
      <c r="H84" s="48">
        <v>3</v>
      </c>
      <c r="I84" s="48">
        <f t="shared" si="15"/>
        <v>21</v>
      </c>
      <c r="J84" s="48">
        <f t="shared" si="15"/>
        <v>80</v>
      </c>
      <c r="K84" s="143">
        <v>18.2</v>
      </c>
      <c r="L84" s="143">
        <v>8.6999999999999993</v>
      </c>
      <c r="M84" s="56">
        <f t="shared" si="10"/>
        <v>13.45</v>
      </c>
      <c r="N84" s="36">
        <v>60</v>
      </c>
      <c r="O84" s="57">
        <f t="shared" si="11"/>
        <v>37.846199150095288</v>
      </c>
      <c r="P84" s="58">
        <f t="shared" si="12"/>
        <v>28.763111354072418</v>
      </c>
      <c r="Q84" s="142">
        <v>18.663971199999999</v>
      </c>
      <c r="R84" s="11">
        <f t="shared" si="13"/>
        <v>3.4207559714999984</v>
      </c>
      <c r="S84" s="35">
        <f t="shared" si="14"/>
        <v>4.5216888502919135</v>
      </c>
    </row>
    <row r="85" spans="7:19" ht="18.5">
      <c r="G85" s="61">
        <v>2017</v>
      </c>
      <c r="H85" s="48">
        <v>3</v>
      </c>
      <c r="I85" s="48">
        <f t="shared" si="15"/>
        <v>22</v>
      </c>
      <c r="J85" s="48">
        <f t="shared" si="15"/>
        <v>81</v>
      </c>
      <c r="K85" s="143">
        <v>15.8</v>
      </c>
      <c r="L85" s="143">
        <v>6.3</v>
      </c>
      <c r="M85" s="56">
        <f t="shared" si="10"/>
        <v>11.05</v>
      </c>
      <c r="N85" s="36">
        <v>67.5</v>
      </c>
      <c r="O85" s="57">
        <f t="shared" si="11"/>
        <v>30.55645879872419</v>
      </c>
      <c r="P85" s="58">
        <f t="shared" si="12"/>
        <v>23.222908687030383</v>
      </c>
      <c r="Q85" s="142">
        <v>15.069012999999998</v>
      </c>
      <c r="R85" s="11">
        <f t="shared" si="13"/>
        <v>2.5497561119182497</v>
      </c>
      <c r="S85" s="35">
        <f t="shared" si="14"/>
        <v>3.3285746144883905</v>
      </c>
    </row>
    <row r="86" spans="7:19" ht="18.5">
      <c r="G86" s="61">
        <v>2017</v>
      </c>
      <c r="H86" s="48">
        <v>3</v>
      </c>
      <c r="I86" s="48">
        <f t="shared" si="15"/>
        <v>23</v>
      </c>
      <c r="J86" s="48">
        <f t="shared" si="15"/>
        <v>82</v>
      </c>
      <c r="K86" s="143">
        <v>17</v>
      </c>
      <c r="L86" s="143">
        <v>5.6</v>
      </c>
      <c r="M86" s="56">
        <f t="shared" si="10"/>
        <v>11.3</v>
      </c>
      <c r="N86" s="36">
        <v>53</v>
      </c>
      <c r="O86" s="57">
        <f t="shared" si="11"/>
        <v>45.045217241773322</v>
      </c>
      <c r="P86" s="58">
        <f t="shared" si="12"/>
        <v>41.081238124497268</v>
      </c>
      <c r="Q86" s="142">
        <v>24.334425299999999</v>
      </c>
      <c r="R86" s="11">
        <f t="shared" si="13"/>
        <v>4.1531928675889498</v>
      </c>
      <c r="S86" s="35">
        <f t="shared" si="14"/>
        <v>5.7501462794720117</v>
      </c>
    </row>
    <row r="87" spans="7:19" ht="18.5">
      <c r="G87" s="61">
        <v>2017</v>
      </c>
      <c r="H87" s="48">
        <v>3</v>
      </c>
      <c r="I87" s="48">
        <f t="shared" si="15"/>
        <v>24</v>
      </c>
      <c r="J87" s="48">
        <f t="shared" si="15"/>
        <v>83</v>
      </c>
      <c r="K87" s="143">
        <v>20.5</v>
      </c>
      <c r="L87" s="143">
        <v>9</v>
      </c>
      <c r="M87" s="56">
        <f t="shared" si="10"/>
        <v>14.75</v>
      </c>
      <c r="N87" s="36">
        <v>30.5</v>
      </c>
      <c r="O87" s="57">
        <f t="shared" si="11"/>
        <v>45.05883627165823</v>
      </c>
      <c r="P87" s="58">
        <f t="shared" si="12"/>
        <v>41.454129369925575</v>
      </c>
      <c r="Q87" s="142">
        <v>24.448311699999998</v>
      </c>
      <c r="R87" s="11">
        <f t="shared" si="13"/>
        <v>4.6673232813222745</v>
      </c>
      <c r="S87" s="35">
        <f t="shared" si="14"/>
        <v>8.5569964337030626</v>
      </c>
    </row>
    <row r="88" spans="7:19" ht="18.5">
      <c r="G88" s="61">
        <v>2017</v>
      </c>
      <c r="H88" s="48">
        <v>3</v>
      </c>
      <c r="I88" s="48">
        <f t="shared" si="15"/>
        <v>25</v>
      </c>
      <c r="J88" s="48">
        <f t="shared" si="15"/>
        <v>84</v>
      </c>
      <c r="K88" s="143">
        <v>21.9</v>
      </c>
      <c r="L88" s="143">
        <v>11.1</v>
      </c>
      <c r="M88" s="56">
        <f t="shared" si="10"/>
        <v>16.5</v>
      </c>
      <c r="N88" s="36">
        <v>28</v>
      </c>
      <c r="O88" s="57">
        <f t="shared" si="11"/>
        <v>45.848768591988843</v>
      </c>
      <c r="P88" s="58">
        <f t="shared" si="12"/>
        <v>39.613336063478357</v>
      </c>
      <c r="Q88" s="142">
        <v>24.107908599999998</v>
      </c>
      <c r="R88" s="11">
        <f t="shared" si="13"/>
        <v>4.8497759191076986</v>
      </c>
      <c r="S88" s="35">
        <f t="shared" si="14"/>
        <v>8.9001160475064154</v>
      </c>
    </row>
    <row r="89" spans="7:19" ht="18.5">
      <c r="G89" s="61">
        <v>2017</v>
      </c>
      <c r="H89" s="48">
        <v>3</v>
      </c>
      <c r="I89" s="48">
        <f t="shared" si="15"/>
        <v>26</v>
      </c>
      <c r="J89" s="48">
        <f t="shared" si="15"/>
        <v>85</v>
      </c>
      <c r="K89" s="143">
        <v>21.4</v>
      </c>
      <c r="L89" s="143">
        <v>8.5</v>
      </c>
      <c r="M89" s="56">
        <f t="shared" si="10"/>
        <v>14.95</v>
      </c>
      <c r="N89" s="36">
        <v>44.5</v>
      </c>
      <c r="O89" s="57">
        <f t="shared" si="11"/>
        <v>39.904597489788479</v>
      </c>
      <c r="P89" s="58">
        <f t="shared" si="12"/>
        <v>41.181544609461703</v>
      </c>
      <c r="Q89" s="142">
        <v>22.9317803</v>
      </c>
      <c r="R89" s="11">
        <f t="shared" si="13"/>
        <v>4.404707695298625</v>
      </c>
      <c r="S89" s="35">
        <f t="shared" si="14"/>
        <v>7.2219980914321695</v>
      </c>
    </row>
    <row r="90" spans="7:19" ht="18.5">
      <c r="G90" s="61">
        <v>2017</v>
      </c>
      <c r="H90" s="48">
        <v>3</v>
      </c>
      <c r="I90" s="48">
        <f t="shared" si="15"/>
        <v>27</v>
      </c>
      <c r="J90" s="48">
        <f t="shared" si="15"/>
        <v>86</v>
      </c>
      <c r="K90" s="143">
        <v>19</v>
      </c>
      <c r="L90" s="143">
        <v>7.6</v>
      </c>
      <c r="M90" s="56">
        <f t="shared" si="10"/>
        <v>13.3</v>
      </c>
      <c r="N90" s="36">
        <v>46</v>
      </c>
      <c r="O90" s="57">
        <f t="shared" si="11"/>
        <v>36.07089609993514</v>
      </c>
      <c r="P90" s="58">
        <f t="shared" si="12"/>
        <v>32.896657243140851</v>
      </c>
      <c r="Q90" s="142">
        <v>19.486297999999998</v>
      </c>
      <c r="R90" s="11">
        <f t="shared" si="13"/>
        <v>3.554329984647</v>
      </c>
      <c r="S90" s="35">
        <f t="shared" si="14"/>
        <v>5.388439726500132</v>
      </c>
    </row>
    <row r="91" spans="7:19" ht="18.5">
      <c r="G91" s="61">
        <v>2017</v>
      </c>
      <c r="H91" s="48">
        <v>3</v>
      </c>
      <c r="I91" s="48">
        <f t="shared" si="15"/>
        <v>28</v>
      </c>
      <c r="J91" s="48">
        <f t="shared" si="15"/>
        <v>87</v>
      </c>
      <c r="K91" s="143">
        <v>19.399999999999999</v>
      </c>
      <c r="L91" s="143">
        <v>8.8000000000000007</v>
      </c>
      <c r="M91" s="56">
        <f t="shared" si="10"/>
        <v>14.1</v>
      </c>
      <c r="N91" s="36">
        <v>61.5</v>
      </c>
      <c r="O91" s="57">
        <f t="shared" si="11"/>
        <v>30.272267742975842</v>
      </c>
      <c r="P91" s="58">
        <f t="shared" si="12"/>
        <v>25.67088304604351</v>
      </c>
      <c r="Q91" s="142">
        <v>15.769498099999998</v>
      </c>
      <c r="R91" s="11">
        <f t="shared" si="13"/>
        <v>2.9503705927723494</v>
      </c>
      <c r="S91" s="35">
        <f t="shared" si="14"/>
        <v>4.1698563503180814</v>
      </c>
    </row>
    <row r="92" spans="7:19" ht="18.5">
      <c r="G92" s="61">
        <v>2017</v>
      </c>
      <c r="H92" s="48">
        <v>3</v>
      </c>
      <c r="I92" s="48">
        <f t="shared" si="15"/>
        <v>29</v>
      </c>
      <c r="J92" s="48">
        <f t="shared" si="15"/>
        <v>88</v>
      </c>
      <c r="K92" s="143">
        <v>20.9</v>
      </c>
      <c r="L92" s="143">
        <v>9.3000000000000007</v>
      </c>
      <c r="M92" s="56">
        <f t="shared" si="10"/>
        <v>15.1</v>
      </c>
      <c r="N92" s="36">
        <v>54</v>
      </c>
      <c r="O92" s="57">
        <f t="shared" si="11"/>
        <v>40.088189377801001</v>
      </c>
      <c r="P92" s="58">
        <f t="shared" si="12"/>
        <v>37.201839742599319</v>
      </c>
      <c r="Q92" s="142">
        <v>21.845672499999999</v>
      </c>
      <c r="R92" s="11">
        <f t="shared" si="13"/>
        <v>4.2153081970912494</v>
      </c>
      <c r="S92" s="35">
        <f t="shared" si="14"/>
        <v>6.1104684995052301</v>
      </c>
    </row>
    <row r="93" spans="7:19" ht="18.5">
      <c r="G93" s="61">
        <v>2017</v>
      </c>
      <c r="H93" s="48">
        <v>3</v>
      </c>
      <c r="I93" s="48">
        <f t="shared" si="15"/>
        <v>30</v>
      </c>
      <c r="J93" s="48">
        <f t="shared" si="15"/>
        <v>89</v>
      </c>
      <c r="K93" s="143">
        <v>21.6</v>
      </c>
      <c r="L93" s="143">
        <v>12.4</v>
      </c>
      <c r="M93" s="56">
        <f t="shared" si="10"/>
        <v>17</v>
      </c>
      <c r="N93" s="36">
        <v>43.5</v>
      </c>
      <c r="O93" s="57">
        <f t="shared" si="11"/>
        <v>32.256801269481215</v>
      </c>
      <c r="P93" s="58">
        <f t="shared" si="12"/>
        <v>23.741005734338177</v>
      </c>
      <c r="Q93" s="142">
        <v>15.654355599999999</v>
      </c>
      <c r="R93" s="11">
        <f t="shared" si="13"/>
        <v>3.1950852866711994</v>
      </c>
      <c r="S93" s="35">
        <f t="shared" si="14"/>
        <v>4.6490621057263875</v>
      </c>
    </row>
    <row r="94" spans="7:19" ht="18.5">
      <c r="G94" s="61">
        <v>2017</v>
      </c>
      <c r="H94" s="62">
        <v>3</v>
      </c>
      <c r="I94" s="62">
        <f t="shared" si="15"/>
        <v>31</v>
      </c>
      <c r="J94" s="48">
        <f t="shared" si="15"/>
        <v>90</v>
      </c>
      <c r="K94" s="143">
        <v>16</v>
      </c>
      <c r="L94" s="143">
        <v>10</v>
      </c>
      <c r="M94" s="56">
        <f t="shared" si="10"/>
        <v>13</v>
      </c>
      <c r="N94" s="36">
        <v>72</v>
      </c>
      <c r="O94" s="57">
        <f t="shared" si="11"/>
        <v>26.094076149253659</v>
      </c>
      <c r="P94" s="58">
        <f t="shared" si="12"/>
        <v>12.525156551641755</v>
      </c>
      <c r="Q94" s="142">
        <v>10.2267475</v>
      </c>
      <c r="R94" s="51">
        <f t="shared" si="13"/>
        <v>1.8473801218950001</v>
      </c>
      <c r="S94" s="50">
        <f t="shared" si="14"/>
        <v>2.1035386036827242</v>
      </c>
    </row>
    <row r="95" spans="7:19" ht="18.5">
      <c r="G95" s="61">
        <v>2017</v>
      </c>
      <c r="H95" s="61">
        <v>4</v>
      </c>
      <c r="I95" s="48">
        <v>1</v>
      </c>
      <c r="J95" s="48">
        <f t="shared" si="15"/>
        <v>91</v>
      </c>
      <c r="K95" s="143">
        <v>15.8</v>
      </c>
      <c r="L95" s="143">
        <v>7.7</v>
      </c>
      <c r="M95" s="56">
        <f t="shared" si="10"/>
        <v>11.75</v>
      </c>
      <c r="N95" s="36">
        <v>73</v>
      </c>
      <c r="O95" s="57">
        <f t="shared" si="11"/>
        <v>31.068179639682686</v>
      </c>
      <c r="P95" s="58">
        <f t="shared" si="12"/>
        <v>20.132180406514383</v>
      </c>
      <c r="Q95" s="142">
        <v>14.147454299999998</v>
      </c>
      <c r="R95" s="11">
        <f t="shared" si="13"/>
        <v>2.4519059153237248</v>
      </c>
      <c r="S95" s="35">
        <f t="shared" si="14"/>
        <v>3.0259548460085472</v>
      </c>
    </row>
    <row r="96" spans="7:19" ht="18.5">
      <c r="G96" s="61">
        <v>2017</v>
      </c>
      <c r="H96" s="61">
        <v>4</v>
      </c>
      <c r="I96" s="48">
        <f t="shared" ref="I96:J111" si="16">I95+1</f>
        <v>2</v>
      </c>
      <c r="J96" s="48">
        <f t="shared" si="15"/>
        <v>92</v>
      </c>
      <c r="K96" s="143">
        <v>16.100000000000001</v>
      </c>
      <c r="L96" s="143">
        <v>8.4</v>
      </c>
      <c r="M96" s="56">
        <f t="shared" si="10"/>
        <v>12.25</v>
      </c>
      <c r="N96" s="36">
        <v>68</v>
      </c>
      <c r="O96" s="57">
        <f t="shared" si="11"/>
        <v>38.552141097450438</v>
      </c>
      <c r="P96" s="58">
        <f t="shared" si="12"/>
        <v>23.748118916029473</v>
      </c>
      <c r="Q96" s="142">
        <v>17.116455999999999</v>
      </c>
      <c r="R96" s="11">
        <f t="shared" si="13"/>
        <v>3.0166598339219992</v>
      </c>
      <c r="S96" s="35">
        <f t="shared" si="14"/>
        <v>3.60074336086686</v>
      </c>
    </row>
    <row r="97" spans="7:32" ht="18.5">
      <c r="G97" s="61">
        <v>2017</v>
      </c>
      <c r="H97" s="61">
        <v>4</v>
      </c>
      <c r="I97" s="48">
        <f t="shared" si="16"/>
        <v>3</v>
      </c>
      <c r="J97" s="48">
        <f t="shared" si="16"/>
        <v>93</v>
      </c>
      <c r="K97" s="143">
        <v>20.8</v>
      </c>
      <c r="L97" s="143">
        <v>9.1</v>
      </c>
      <c r="M97" s="56">
        <f t="shared" si="10"/>
        <v>14.95</v>
      </c>
      <c r="N97" s="36">
        <v>46.5</v>
      </c>
      <c r="O97" s="57">
        <f t="shared" si="11"/>
        <v>48.589881095285158</v>
      </c>
      <c r="P97" s="58">
        <f t="shared" si="12"/>
        <v>45.480128705186907</v>
      </c>
      <c r="Q97" s="142">
        <v>26.592474399999997</v>
      </c>
      <c r="R97" s="11">
        <f t="shared" si="13"/>
        <v>5.1078492421589985</v>
      </c>
      <c r="S97" s="35">
        <f t="shared" si="14"/>
        <v>7.7291135077929267</v>
      </c>
    </row>
    <row r="98" spans="7:32" ht="18.5">
      <c r="G98" s="61">
        <v>2017</v>
      </c>
      <c r="H98" s="61">
        <v>4</v>
      </c>
      <c r="I98" s="48">
        <f t="shared" si="16"/>
        <v>4</v>
      </c>
      <c r="J98" s="48">
        <f t="shared" si="16"/>
        <v>94</v>
      </c>
      <c r="K98" s="143">
        <v>22</v>
      </c>
      <c r="L98" s="143">
        <v>9</v>
      </c>
      <c r="M98" s="56">
        <f t="shared" si="10"/>
        <v>15.5</v>
      </c>
      <c r="N98" s="36">
        <v>52.5</v>
      </c>
      <c r="O98" s="57">
        <f t="shared" si="11"/>
        <v>44.554103756110742</v>
      </c>
      <c r="P98" s="58">
        <f t="shared" si="12"/>
        <v>46.336267906355175</v>
      </c>
      <c r="Q98" s="142">
        <v>25.702736899999998</v>
      </c>
      <c r="R98" s="11">
        <f t="shared" si="13"/>
        <v>5.0198601788860486</v>
      </c>
      <c r="S98" s="35">
        <f t="shared" si="14"/>
        <v>7.6291218783618566</v>
      </c>
    </row>
    <row r="99" spans="7:32" ht="18.5">
      <c r="G99" s="61">
        <v>2017</v>
      </c>
      <c r="H99" s="61">
        <v>4</v>
      </c>
      <c r="I99" s="48">
        <f t="shared" si="16"/>
        <v>5</v>
      </c>
      <c r="J99" s="48">
        <f t="shared" si="16"/>
        <v>95</v>
      </c>
      <c r="K99" s="143">
        <v>20.9</v>
      </c>
      <c r="L99" s="143">
        <v>11.4</v>
      </c>
      <c r="M99" s="56">
        <f t="shared" si="10"/>
        <v>16.149999999999999</v>
      </c>
      <c r="N99" s="36">
        <v>39.5</v>
      </c>
      <c r="O99" s="57">
        <f t="shared" si="11"/>
        <v>53.31715753382278</v>
      </c>
      <c r="P99" s="58">
        <f t="shared" si="12"/>
        <v>40.521039725705307</v>
      </c>
      <c r="Q99" s="142">
        <v>26.293522599999999</v>
      </c>
      <c r="R99" s="11">
        <f t="shared" si="13"/>
        <v>5.2354807661635503</v>
      </c>
      <c r="S99" s="35">
        <f t="shared" si="14"/>
        <v>7.8758265150804228</v>
      </c>
    </row>
    <row r="100" spans="7:32" ht="18.5">
      <c r="G100" s="61">
        <v>2017</v>
      </c>
      <c r="H100" s="61">
        <v>4</v>
      </c>
      <c r="I100" s="48">
        <f t="shared" si="16"/>
        <v>6</v>
      </c>
      <c r="J100" s="48">
        <f t="shared" si="16"/>
        <v>96</v>
      </c>
      <c r="K100" s="143">
        <v>22.3</v>
      </c>
      <c r="L100" s="143">
        <v>14</v>
      </c>
      <c r="M100" s="56">
        <f t="shared" si="10"/>
        <v>18.149999999999999</v>
      </c>
      <c r="N100" s="36">
        <v>36</v>
      </c>
      <c r="O100" s="57">
        <f t="shared" si="11"/>
        <v>52.548740301134856</v>
      </c>
      <c r="P100" s="58">
        <f t="shared" si="12"/>
        <v>34.892363559953544</v>
      </c>
      <c r="Q100" s="142">
        <v>24.222632399999998</v>
      </c>
      <c r="R100" s="11">
        <f t="shared" si="13"/>
        <v>5.1072633179846996</v>
      </c>
      <c r="S100" s="35">
        <f t="shared" si="14"/>
        <v>7.5323536133965092</v>
      </c>
    </row>
    <row r="101" spans="7:32" ht="18.5">
      <c r="G101" s="61">
        <v>2017</v>
      </c>
      <c r="H101" s="61">
        <v>4</v>
      </c>
      <c r="I101" s="48">
        <f t="shared" si="16"/>
        <v>7</v>
      </c>
      <c r="J101" s="48">
        <f t="shared" si="16"/>
        <v>97</v>
      </c>
      <c r="K101" s="143">
        <v>20.7</v>
      </c>
      <c r="L101" s="143">
        <v>11.4</v>
      </c>
      <c r="M101" s="56">
        <f t="shared" si="10"/>
        <v>16.05</v>
      </c>
      <c r="N101" s="36">
        <v>49</v>
      </c>
      <c r="O101" s="57">
        <f t="shared" si="11"/>
        <v>51.003312713638131</v>
      </c>
      <c r="P101" s="58">
        <f t="shared" si="12"/>
        <v>37.946464658946766</v>
      </c>
      <c r="Q101" s="142">
        <v>24.886271899999997</v>
      </c>
      <c r="R101" s="11">
        <f t="shared" si="13"/>
        <v>4.9406777818749736</v>
      </c>
      <c r="S101" s="35">
        <f t="shared" si="14"/>
        <v>6.5071550603413213</v>
      </c>
    </row>
    <row r="102" spans="7:32" ht="18.5">
      <c r="G102" s="61">
        <v>2017</v>
      </c>
      <c r="H102" s="61">
        <v>4</v>
      </c>
      <c r="I102" s="48">
        <f t="shared" si="16"/>
        <v>8</v>
      </c>
      <c r="J102" s="48">
        <f t="shared" si="16"/>
        <v>98</v>
      </c>
      <c r="K102" s="143">
        <v>14.7</v>
      </c>
      <c r="L102" s="143">
        <v>9.5</v>
      </c>
      <c r="M102" s="56">
        <f t="shared" si="10"/>
        <v>12.1</v>
      </c>
      <c r="N102" s="36">
        <v>71</v>
      </c>
      <c r="O102" s="57">
        <f t="shared" si="11"/>
        <v>25.318960509949537</v>
      </c>
      <c r="P102" s="58">
        <f t="shared" si="12"/>
        <v>10.532687572139006</v>
      </c>
      <c r="Q102" s="142">
        <v>9.2377780999999999</v>
      </c>
      <c r="R102" s="11">
        <f t="shared" si="13"/>
        <v>1.6199690998393499</v>
      </c>
      <c r="S102" s="35">
        <f t="shared" si="14"/>
        <v>1.7471476414425609</v>
      </c>
    </row>
    <row r="103" spans="7:32" ht="18.5">
      <c r="G103" s="61">
        <v>2017</v>
      </c>
      <c r="H103" s="61">
        <v>4</v>
      </c>
      <c r="I103" s="48">
        <f t="shared" si="16"/>
        <v>9</v>
      </c>
      <c r="J103" s="48">
        <f t="shared" si="16"/>
        <v>99</v>
      </c>
      <c r="K103" s="143">
        <v>15.2</v>
      </c>
      <c r="L103" s="143">
        <v>7.4</v>
      </c>
      <c r="M103" s="56">
        <f t="shared" si="10"/>
        <v>11.3</v>
      </c>
      <c r="N103" s="36">
        <v>60</v>
      </c>
      <c r="O103" s="57">
        <f t="shared" si="11"/>
        <v>41.026175257609992</v>
      </c>
      <c r="P103" s="58">
        <f t="shared" si="12"/>
        <v>25.600333360748632</v>
      </c>
      <c r="Q103" s="142">
        <v>18.332779500000001</v>
      </c>
      <c r="R103" s="11">
        <f t="shared" si="13"/>
        <v>3.1288829764342494</v>
      </c>
      <c r="S103" s="35">
        <f t="shared" si="14"/>
        <v>3.6881839453499037</v>
      </c>
    </row>
    <row r="104" spans="7:32" ht="18.5">
      <c r="G104" s="61">
        <v>2017</v>
      </c>
      <c r="H104" s="61">
        <v>4</v>
      </c>
      <c r="I104" s="48">
        <f t="shared" si="16"/>
        <v>10</v>
      </c>
      <c r="J104" s="48">
        <f t="shared" si="16"/>
        <v>100</v>
      </c>
      <c r="K104" s="143">
        <v>16.399999999999999</v>
      </c>
      <c r="L104" s="143">
        <v>7.2</v>
      </c>
      <c r="M104" s="56">
        <f t="shared" si="10"/>
        <v>11.799999999999999</v>
      </c>
      <c r="N104" s="36">
        <v>32.5</v>
      </c>
      <c r="O104" s="57">
        <f t="shared" si="11"/>
        <v>52.295221786357509</v>
      </c>
      <c r="P104" s="58">
        <f t="shared" si="12"/>
        <v>38.489283234759128</v>
      </c>
      <c r="Q104" s="142">
        <v>25.379081799999998</v>
      </c>
      <c r="R104" s="11">
        <f t="shared" si="13"/>
        <v>4.4059101168071999</v>
      </c>
      <c r="S104" s="35">
        <f t="shared" si="14"/>
        <v>6.923461663840901</v>
      </c>
      <c r="AF104" s="34"/>
    </row>
    <row r="105" spans="7:32" ht="18.5">
      <c r="G105" s="61">
        <v>2017</v>
      </c>
      <c r="H105" s="61">
        <v>4</v>
      </c>
      <c r="I105" s="48">
        <f t="shared" si="16"/>
        <v>11</v>
      </c>
      <c r="J105" s="48">
        <f t="shared" si="16"/>
        <v>101</v>
      </c>
      <c r="K105" s="143">
        <v>19.100000000000001</v>
      </c>
      <c r="L105" s="143">
        <v>8</v>
      </c>
      <c r="M105" s="56">
        <f t="shared" si="10"/>
        <v>13.55</v>
      </c>
      <c r="N105" s="36">
        <v>39</v>
      </c>
      <c r="O105" s="57">
        <f t="shared" si="11"/>
        <v>50.364966406974062</v>
      </c>
      <c r="P105" s="58">
        <f t="shared" si="12"/>
        <v>44.724090169392973</v>
      </c>
      <c r="Q105" s="142">
        <v>26.847881399999999</v>
      </c>
      <c r="R105" s="11">
        <f t="shared" si="13"/>
        <v>4.9364595452848494</v>
      </c>
      <c r="S105" s="35">
        <f t="shared" si="14"/>
        <v>7.9700022248082796</v>
      </c>
      <c r="AF105" s="34"/>
    </row>
    <row r="106" spans="7:32" ht="18.5">
      <c r="G106" s="61">
        <v>2017</v>
      </c>
      <c r="H106" s="61">
        <v>4</v>
      </c>
      <c r="I106" s="48">
        <f t="shared" si="16"/>
        <v>12</v>
      </c>
      <c r="J106" s="48">
        <f t="shared" si="16"/>
        <v>102</v>
      </c>
      <c r="K106" s="143">
        <v>19.2</v>
      </c>
      <c r="L106" s="143">
        <v>11.9</v>
      </c>
      <c r="M106" s="56">
        <f t="shared" si="10"/>
        <v>15.55</v>
      </c>
      <c r="N106" s="36">
        <v>31.5</v>
      </c>
      <c r="O106" s="57">
        <f t="shared" si="11"/>
        <v>39.466430209161175</v>
      </c>
      <c r="P106" s="58">
        <f t="shared" si="12"/>
        <v>23.048395242150125</v>
      </c>
      <c r="Q106" s="142">
        <v>17.0611876</v>
      </c>
      <c r="R106" s="11">
        <f t="shared" si="13"/>
        <v>3.3371299068878995</v>
      </c>
      <c r="S106" s="35">
        <f t="shared" si="14"/>
        <v>5.014915890780193</v>
      </c>
      <c r="AF106" s="34"/>
    </row>
    <row r="107" spans="7:32" ht="18.5">
      <c r="G107" s="61">
        <v>2017</v>
      </c>
      <c r="H107" s="61">
        <v>4</v>
      </c>
      <c r="I107" s="48">
        <f t="shared" si="16"/>
        <v>13</v>
      </c>
      <c r="J107" s="48">
        <f t="shared" si="16"/>
        <v>103</v>
      </c>
      <c r="K107" s="143">
        <v>18.8</v>
      </c>
      <c r="L107" s="143">
        <v>12.2</v>
      </c>
      <c r="M107" s="56">
        <f t="shared" si="10"/>
        <v>15.5</v>
      </c>
      <c r="N107" s="36">
        <v>50.5</v>
      </c>
      <c r="O107" s="57">
        <f t="shared" si="11"/>
        <v>20.607644821056912</v>
      </c>
      <c r="P107" s="58">
        <f t="shared" si="12"/>
        <v>10.880836465518053</v>
      </c>
      <c r="Q107" s="142">
        <v>8.4707197000000001</v>
      </c>
      <c r="R107" s="11">
        <f t="shared" si="13"/>
        <v>1.6543696756486497</v>
      </c>
      <c r="S107" s="35">
        <f t="shared" si="14"/>
        <v>2.0434383349775165</v>
      </c>
      <c r="AF107" s="34"/>
    </row>
    <row r="108" spans="7:32" ht="18.5">
      <c r="G108" s="61">
        <v>2017</v>
      </c>
      <c r="H108" s="61">
        <v>4</v>
      </c>
      <c r="I108" s="48">
        <f t="shared" si="16"/>
        <v>14</v>
      </c>
      <c r="J108" s="48">
        <f t="shared" si="16"/>
        <v>104</v>
      </c>
      <c r="K108" s="143">
        <v>17.8</v>
      </c>
      <c r="L108" s="143">
        <v>12.1</v>
      </c>
      <c r="M108" s="56">
        <f t="shared" si="10"/>
        <v>14.95</v>
      </c>
      <c r="N108" s="36">
        <v>75</v>
      </c>
      <c r="O108" s="57">
        <f t="shared" si="11"/>
        <v>44.940717260015305</v>
      </c>
      <c r="P108" s="58">
        <f t="shared" si="12"/>
        <v>20.492967070566984</v>
      </c>
      <c r="Q108" s="142">
        <v>17.1671187</v>
      </c>
      <c r="R108" s="11">
        <f t="shared" si="13"/>
        <v>3.2974387009976245</v>
      </c>
      <c r="S108" s="35">
        <f t="shared" si="14"/>
        <v>3.4945162233236289</v>
      </c>
      <c r="AF108" s="34"/>
    </row>
    <row r="109" spans="7:32" ht="18.5">
      <c r="G109" s="61">
        <v>2017</v>
      </c>
      <c r="H109" s="61">
        <v>4</v>
      </c>
      <c r="I109" s="48">
        <f t="shared" si="16"/>
        <v>15</v>
      </c>
      <c r="J109" s="48">
        <f t="shared" si="16"/>
        <v>105</v>
      </c>
      <c r="K109" s="143">
        <v>19.3</v>
      </c>
      <c r="L109" s="143">
        <v>10.8</v>
      </c>
      <c r="M109" s="56">
        <f t="shared" si="10"/>
        <v>15.05</v>
      </c>
      <c r="N109" s="36">
        <v>68.5</v>
      </c>
      <c r="O109" s="57">
        <f t="shared" si="11"/>
        <v>35.951698158463657</v>
      </c>
      <c r="P109" s="58">
        <f t="shared" si="12"/>
        <v>24.447154747755288</v>
      </c>
      <c r="Q109" s="142">
        <v>16.770609799999999</v>
      </c>
      <c r="R109" s="11">
        <f t="shared" si="13"/>
        <v>3.2311137297694499</v>
      </c>
      <c r="S109" s="35">
        <f t="shared" si="14"/>
        <v>4.1201030108370142</v>
      </c>
      <c r="AF109" s="34"/>
    </row>
    <row r="110" spans="7:32" ht="18.5">
      <c r="G110" s="61">
        <v>2017</v>
      </c>
      <c r="H110" s="61">
        <v>4</v>
      </c>
      <c r="I110" s="48">
        <f t="shared" si="16"/>
        <v>16</v>
      </c>
      <c r="J110" s="48">
        <f t="shared" si="16"/>
        <v>106</v>
      </c>
      <c r="K110" s="143">
        <v>21.9</v>
      </c>
      <c r="L110" s="143">
        <v>9.5</v>
      </c>
      <c r="M110" s="56">
        <f t="shared" si="10"/>
        <v>15.7</v>
      </c>
      <c r="N110" s="36">
        <v>64.5</v>
      </c>
      <c r="O110" s="57">
        <f t="shared" si="11"/>
        <v>35.249481166950737</v>
      </c>
      <c r="P110" s="58">
        <f t="shared" si="12"/>
        <v>34.967485317615129</v>
      </c>
      <c r="Q110" s="142">
        <v>19.860197099999997</v>
      </c>
      <c r="R110" s="11">
        <f t="shared" si="13"/>
        <v>3.9020818757152491</v>
      </c>
      <c r="S110" s="35">
        <f t="shared" si="14"/>
        <v>5.8748788612649134</v>
      </c>
      <c r="AF110" s="34"/>
    </row>
    <row r="111" spans="7:32" ht="18.5">
      <c r="G111" s="61">
        <v>2017</v>
      </c>
      <c r="H111" s="61">
        <v>4</v>
      </c>
      <c r="I111" s="48">
        <f t="shared" si="16"/>
        <v>17</v>
      </c>
      <c r="J111" s="48">
        <f t="shared" si="16"/>
        <v>107</v>
      </c>
      <c r="K111" s="143">
        <v>23</v>
      </c>
      <c r="L111" s="143">
        <v>10.7</v>
      </c>
      <c r="M111" s="56">
        <f t="shared" si="10"/>
        <v>16.850000000000001</v>
      </c>
      <c r="N111" s="36">
        <v>58.5</v>
      </c>
      <c r="O111" s="57">
        <f t="shared" si="11"/>
        <v>44.048653118347765</v>
      </c>
      <c r="P111" s="58">
        <f t="shared" si="12"/>
        <v>43.343874668454205</v>
      </c>
      <c r="Q111" s="142">
        <v>24.7175358</v>
      </c>
      <c r="R111" s="11">
        <f t="shared" si="13"/>
        <v>5.0231532397315499</v>
      </c>
      <c r="S111" s="35">
        <f t="shared" si="14"/>
        <v>7.4512980951544918</v>
      </c>
      <c r="AF111" s="34"/>
    </row>
    <row r="112" spans="7:32" ht="18.5">
      <c r="G112" s="61">
        <v>2017</v>
      </c>
      <c r="H112" s="61">
        <v>4</v>
      </c>
      <c r="I112" s="48">
        <f t="shared" ref="I112:J127" si="17">I111+1</f>
        <v>18</v>
      </c>
      <c r="J112" s="48">
        <f t="shared" si="17"/>
        <v>108</v>
      </c>
      <c r="K112" s="143">
        <v>21.6</v>
      </c>
      <c r="L112" s="143">
        <v>13.3</v>
      </c>
      <c r="M112" s="56">
        <f t="shared" si="10"/>
        <v>17.450000000000003</v>
      </c>
      <c r="N112" s="36">
        <v>46</v>
      </c>
      <c r="O112" s="57">
        <f t="shared" si="11"/>
        <v>49.121609049731589</v>
      </c>
      <c r="P112" s="58">
        <f t="shared" si="12"/>
        <v>32.616748409021774</v>
      </c>
      <c r="Q112" s="142">
        <v>22.642877299999999</v>
      </c>
      <c r="R112" s="11">
        <f t="shared" si="13"/>
        <v>4.6812167565986238</v>
      </c>
      <c r="S112" s="35">
        <f t="shared" si="14"/>
        <v>6.1163176352087349</v>
      </c>
      <c r="AF112" s="34"/>
    </row>
    <row r="113" spans="7:32" ht="18.5">
      <c r="G113" s="61">
        <v>2017</v>
      </c>
      <c r="H113" s="61">
        <v>4</v>
      </c>
      <c r="I113" s="48">
        <f t="shared" si="17"/>
        <v>19</v>
      </c>
      <c r="J113" s="48">
        <f t="shared" si="17"/>
        <v>109</v>
      </c>
      <c r="K113" s="143">
        <v>22.4</v>
      </c>
      <c r="L113" s="143">
        <v>10.5</v>
      </c>
      <c r="M113" s="56">
        <f t="shared" si="10"/>
        <v>16.45</v>
      </c>
      <c r="N113" s="36">
        <v>58.5</v>
      </c>
      <c r="O113" s="57">
        <f t="shared" si="11"/>
        <v>48.760915703256323</v>
      </c>
      <c r="P113" s="58">
        <f t="shared" si="12"/>
        <v>46.42039174950002</v>
      </c>
      <c r="Q113" s="142">
        <v>26.913198599999998</v>
      </c>
      <c r="R113" s="11">
        <f t="shared" si="13"/>
        <v>5.4062224102732497</v>
      </c>
      <c r="S113" s="35">
        <f t="shared" si="14"/>
        <v>7.8657787830389614</v>
      </c>
      <c r="AF113" s="34"/>
    </row>
    <row r="114" spans="7:32" ht="18.5">
      <c r="G114" s="61">
        <v>2017</v>
      </c>
      <c r="H114" s="61">
        <v>4</v>
      </c>
      <c r="I114" s="48">
        <f t="shared" si="17"/>
        <v>20</v>
      </c>
      <c r="J114" s="48">
        <f t="shared" si="17"/>
        <v>110</v>
      </c>
      <c r="K114" s="143">
        <v>22.8</v>
      </c>
      <c r="L114" s="143">
        <v>9.6</v>
      </c>
      <c r="M114" s="56">
        <f t="shared" si="10"/>
        <v>16.2</v>
      </c>
      <c r="N114" s="36">
        <v>58.5</v>
      </c>
      <c r="O114" s="57">
        <f t="shared" si="11"/>
        <v>48.615420745044759</v>
      </c>
      <c r="P114" s="58">
        <f t="shared" si="12"/>
        <v>51.337884306767265</v>
      </c>
      <c r="Q114" s="142">
        <v>28.260575199999998</v>
      </c>
      <c r="R114" s="11">
        <f t="shared" si="13"/>
        <v>5.6354413006319986</v>
      </c>
      <c r="S114" s="35">
        <f t="shared" si="14"/>
        <v>8.5998344547623464</v>
      </c>
      <c r="AF114" s="34"/>
    </row>
    <row r="115" spans="7:32" ht="18.5">
      <c r="G115" s="61">
        <v>2017</v>
      </c>
      <c r="H115" s="61">
        <v>4</v>
      </c>
      <c r="I115" s="48">
        <f t="shared" si="17"/>
        <v>21</v>
      </c>
      <c r="J115" s="48">
        <f t="shared" si="17"/>
        <v>111</v>
      </c>
      <c r="K115" s="143">
        <v>25.5</v>
      </c>
      <c r="L115" s="143">
        <v>9.5</v>
      </c>
      <c r="M115" s="56">
        <f t="shared" si="10"/>
        <v>17.5</v>
      </c>
      <c r="N115" s="36">
        <v>47</v>
      </c>
      <c r="O115" s="57">
        <f t="shared" si="11"/>
        <v>36.120071406249998</v>
      </c>
      <c r="P115" s="58">
        <f t="shared" si="12"/>
        <v>46.233691399999998</v>
      </c>
      <c r="Q115" s="142">
        <v>23.116845699999999</v>
      </c>
      <c r="R115" s="11">
        <f t="shared" si="13"/>
        <v>4.785984591076649</v>
      </c>
      <c r="S115" s="35">
        <f t="shared" si="14"/>
        <v>8.4120395106307697</v>
      </c>
      <c r="AF115" s="34"/>
    </row>
    <row r="116" spans="7:32" ht="18.5">
      <c r="G116" s="61">
        <v>2017</v>
      </c>
      <c r="H116" s="61">
        <v>4</v>
      </c>
      <c r="I116" s="48">
        <f t="shared" si="17"/>
        <v>22</v>
      </c>
      <c r="J116" s="48">
        <f t="shared" si="17"/>
        <v>112</v>
      </c>
      <c r="K116" s="143">
        <v>28.7</v>
      </c>
      <c r="L116" s="143">
        <v>15.1</v>
      </c>
      <c r="M116" s="56">
        <f t="shared" si="10"/>
        <v>21.9</v>
      </c>
      <c r="N116" s="36">
        <v>29</v>
      </c>
      <c r="O116" s="57">
        <f t="shared" si="11"/>
        <v>44.375537142333989</v>
      </c>
      <c r="P116" s="58">
        <f t="shared" si="12"/>
        <v>48.280584410859383</v>
      </c>
      <c r="Q116" s="142">
        <v>26.183823199999999</v>
      </c>
      <c r="R116" s="11">
        <f t="shared" si="13"/>
        <v>6.0966544857996006</v>
      </c>
      <c r="S116" s="35">
        <f t="shared" si="14"/>
        <v>12.047579047016846</v>
      </c>
      <c r="AF116" s="34"/>
    </row>
    <row r="117" spans="7:32" ht="18.5">
      <c r="G117" s="61">
        <v>2017</v>
      </c>
      <c r="H117" s="61">
        <v>4</v>
      </c>
      <c r="I117" s="48">
        <f t="shared" si="17"/>
        <v>23</v>
      </c>
      <c r="J117" s="48">
        <f t="shared" si="17"/>
        <v>113</v>
      </c>
      <c r="K117" s="143">
        <v>25.1</v>
      </c>
      <c r="L117" s="143">
        <v>13.1</v>
      </c>
      <c r="M117" s="56">
        <f t="shared" si="10"/>
        <v>19.100000000000001</v>
      </c>
      <c r="N117" s="36">
        <v>40</v>
      </c>
      <c r="O117" s="57">
        <f t="shared" si="11"/>
        <v>47.807936847549499</v>
      </c>
      <c r="P117" s="58">
        <f t="shared" si="12"/>
        <v>45.895619373647527</v>
      </c>
      <c r="Q117" s="142">
        <v>26.4978482</v>
      </c>
      <c r="R117" s="11">
        <f t="shared" si="13"/>
        <v>5.7346245606717003</v>
      </c>
      <c r="S117" s="35">
        <f t="shared" si="14"/>
        <v>9.5223410912900555</v>
      </c>
      <c r="AF117" s="34"/>
    </row>
    <row r="118" spans="7:32" ht="18.5">
      <c r="G118" s="61">
        <v>2017</v>
      </c>
      <c r="H118" s="61">
        <v>4</v>
      </c>
      <c r="I118" s="48">
        <f t="shared" si="17"/>
        <v>24</v>
      </c>
      <c r="J118" s="48">
        <f t="shared" si="17"/>
        <v>114</v>
      </c>
      <c r="K118" s="143">
        <v>21.3</v>
      </c>
      <c r="L118" s="143">
        <v>9.1</v>
      </c>
      <c r="M118" s="56">
        <f t="shared" si="10"/>
        <v>15.2</v>
      </c>
      <c r="N118" s="36">
        <v>49</v>
      </c>
      <c r="O118" s="57">
        <f t="shared" si="11"/>
        <v>50.92824002846524</v>
      </c>
      <c r="P118" s="58">
        <f t="shared" si="12"/>
        <v>49.705962267782077</v>
      </c>
      <c r="Q118" s="142">
        <v>28.461551199999999</v>
      </c>
      <c r="R118" s="11">
        <f t="shared" si="13"/>
        <v>5.5085909270039997</v>
      </c>
      <c r="S118" s="35">
        <f t="shared" si="14"/>
        <v>8.196992794991024</v>
      </c>
      <c r="AF118" s="34"/>
    </row>
    <row r="119" spans="7:32" ht="18.5">
      <c r="G119" s="61">
        <v>2017</v>
      </c>
      <c r="H119" s="61">
        <v>4</v>
      </c>
      <c r="I119" s="48">
        <f t="shared" si="17"/>
        <v>25</v>
      </c>
      <c r="J119" s="48">
        <f t="shared" si="17"/>
        <v>115</v>
      </c>
      <c r="K119" s="143">
        <v>22.9</v>
      </c>
      <c r="L119" s="143">
        <v>11.1</v>
      </c>
      <c r="M119" s="56">
        <f t="shared" si="10"/>
        <v>17</v>
      </c>
      <c r="N119" s="36">
        <v>39</v>
      </c>
      <c r="O119" s="57">
        <f t="shared" si="11"/>
        <v>53.747399932210222</v>
      </c>
      <c r="P119" s="58">
        <f t="shared" si="12"/>
        <v>50.737545536006444</v>
      </c>
      <c r="Q119" s="142">
        <v>29.540541099999999</v>
      </c>
      <c r="R119" s="11">
        <f t="shared" si="13"/>
        <v>6.0292835195921981</v>
      </c>
      <c r="S119" s="35">
        <f t="shared" si="14"/>
        <v>10.067184983462083</v>
      </c>
      <c r="AF119" s="34"/>
    </row>
    <row r="120" spans="7:32" ht="18.5">
      <c r="G120" s="61">
        <v>2017</v>
      </c>
      <c r="H120" s="61">
        <v>4</v>
      </c>
      <c r="I120" s="48">
        <f t="shared" si="17"/>
        <v>26</v>
      </c>
      <c r="J120" s="48">
        <f t="shared" si="17"/>
        <v>116</v>
      </c>
      <c r="K120" s="143">
        <v>25</v>
      </c>
      <c r="L120" s="143">
        <v>12.2</v>
      </c>
      <c r="M120" s="56">
        <f t="shared" si="10"/>
        <v>18.600000000000001</v>
      </c>
      <c r="N120" s="36">
        <v>22.5</v>
      </c>
      <c r="O120" s="57">
        <f t="shared" si="11"/>
        <v>49.985064617187156</v>
      </c>
      <c r="P120" s="58">
        <f t="shared" si="12"/>
        <v>51.18470616799965</v>
      </c>
      <c r="Q120" s="142">
        <v>28.613120599999998</v>
      </c>
      <c r="R120" s="11">
        <f t="shared" si="13"/>
        <v>6.1085006644115998</v>
      </c>
      <c r="S120" s="35">
        <f t="shared" si="14"/>
        <v>12.733945870347315</v>
      </c>
      <c r="AF120" s="34"/>
    </row>
    <row r="121" spans="7:32" ht="18.5">
      <c r="G121" s="61">
        <v>2017</v>
      </c>
      <c r="H121" s="61">
        <v>4</v>
      </c>
      <c r="I121" s="48">
        <f t="shared" si="17"/>
        <v>27</v>
      </c>
      <c r="J121" s="48">
        <f t="shared" si="17"/>
        <v>117</v>
      </c>
      <c r="K121" s="143">
        <v>27</v>
      </c>
      <c r="L121" s="143">
        <v>14</v>
      </c>
      <c r="M121" s="56">
        <f t="shared" si="10"/>
        <v>20.5</v>
      </c>
      <c r="N121" s="36">
        <v>16.5</v>
      </c>
      <c r="O121" s="57">
        <f t="shared" si="11"/>
        <v>39.222446463974137</v>
      </c>
      <c r="P121" s="58">
        <f t="shared" si="12"/>
        <v>40.791344322533106</v>
      </c>
      <c r="Q121" s="142">
        <v>22.626966699999997</v>
      </c>
      <c r="R121" s="11">
        <f t="shared" si="13"/>
        <v>5.0826842163376487</v>
      </c>
      <c r="S121" s="35">
        <f t="shared" si="14"/>
        <v>11.350053367430073</v>
      </c>
      <c r="AF121" s="34"/>
    </row>
    <row r="122" spans="7:32" ht="18.5">
      <c r="G122" s="61">
        <v>2017</v>
      </c>
      <c r="H122" s="61">
        <v>4</v>
      </c>
      <c r="I122" s="48">
        <f t="shared" si="17"/>
        <v>28</v>
      </c>
      <c r="J122" s="48">
        <f t="shared" si="17"/>
        <v>118</v>
      </c>
      <c r="K122" s="143">
        <v>27</v>
      </c>
      <c r="L122" s="143">
        <v>17.8</v>
      </c>
      <c r="M122" s="56">
        <f t="shared" si="10"/>
        <v>22.4</v>
      </c>
      <c r="N122" s="36">
        <v>27</v>
      </c>
      <c r="O122" s="57">
        <f t="shared" si="11"/>
        <v>28.235485587523048</v>
      </c>
      <c r="P122" s="58">
        <f t="shared" si="12"/>
        <v>20.781317392416963</v>
      </c>
      <c r="Q122" s="142">
        <v>13.702794899999999</v>
      </c>
      <c r="R122" s="11">
        <f t="shared" si="13"/>
        <v>3.2307490619576993</v>
      </c>
      <c r="S122" s="35">
        <f t="shared" si="14"/>
        <v>5.6417546988096765</v>
      </c>
      <c r="AF122" s="34"/>
    </row>
    <row r="123" spans="7:32" ht="18.5">
      <c r="G123" s="61">
        <v>2017</v>
      </c>
      <c r="H123" s="61">
        <v>4</v>
      </c>
      <c r="I123" s="48">
        <f t="shared" si="17"/>
        <v>29</v>
      </c>
      <c r="J123" s="48">
        <f t="shared" si="17"/>
        <v>119</v>
      </c>
      <c r="K123" s="143">
        <v>29.5</v>
      </c>
      <c r="L123" s="143">
        <v>16.100000000000001</v>
      </c>
      <c r="M123" s="56">
        <f t="shared" si="10"/>
        <v>22.8</v>
      </c>
      <c r="N123" s="36">
        <v>23.5</v>
      </c>
      <c r="O123" s="57">
        <f t="shared" si="11"/>
        <v>43.03623639970683</v>
      </c>
      <c r="P123" s="58">
        <f t="shared" si="12"/>
        <v>46.134845420485718</v>
      </c>
      <c r="Q123" s="142">
        <v>25.2061587</v>
      </c>
      <c r="R123" s="11">
        <f t="shared" si="13"/>
        <v>6.0020653034852991</v>
      </c>
      <c r="S123" s="35">
        <f t="shared" si="14"/>
        <v>12.430965425996725</v>
      </c>
      <c r="AF123" s="34"/>
    </row>
    <row r="124" spans="7:32" ht="18.5">
      <c r="G124" s="61">
        <v>2017</v>
      </c>
      <c r="H124" s="62">
        <v>4</v>
      </c>
      <c r="I124" s="62">
        <f t="shared" si="17"/>
        <v>30</v>
      </c>
      <c r="J124" s="48">
        <f t="shared" si="17"/>
        <v>120</v>
      </c>
      <c r="K124" s="143">
        <v>29.8</v>
      </c>
      <c r="L124" s="143">
        <v>16.7</v>
      </c>
      <c r="M124" s="56">
        <f t="shared" si="10"/>
        <v>23.25</v>
      </c>
      <c r="N124" s="36">
        <v>25.5</v>
      </c>
      <c r="O124" s="57">
        <f t="shared" si="11"/>
        <v>38.958219303487468</v>
      </c>
      <c r="P124" s="58">
        <f t="shared" si="12"/>
        <v>40.828213830054871</v>
      </c>
      <c r="Q124" s="142">
        <v>22.5608121</v>
      </c>
      <c r="R124" s="51">
        <f t="shared" si="13"/>
        <v>5.4317016397748246</v>
      </c>
      <c r="S124" s="50">
        <f t="shared" si="14"/>
        <v>10.917636218121897</v>
      </c>
      <c r="AF124" s="34"/>
    </row>
    <row r="125" spans="7:32" ht="18.5">
      <c r="G125" s="61">
        <v>2017</v>
      </c>
      <c r="H125" s="61">
        <v>5</v>
      </c>
      <c r="I125" s="48">
        <v>1</v>
      </c>
      <c r="J125" s="48">
        <f t="shared" si="17"/>
        <v>121</v>
      </c>
      <c r="K125" s="143">
        <v>26.3</v>
      </c>
      <c r="L125" s="143">
        <v>19.399999999999999</v>
      </c>
      <c r="M125" s="56">
        <f t="shared" si="10"/>
        <v>22.85</v>
      </c>
      <c r="N125" s="36">
        <v>25.5</v>
      </c>
      <c r="O125" s="57">
        <f t="shared" si="11"/>
        <v>33.557916149897331</v>
      </c>
      <c r="P125" s="58">
        <f t="shared" si="12"/>
        <v>18.52396971474333</v>
      </c>
      <c r="Q125" s="142">
        <v>14.1039095</v>
      </c>
      <c r="R125" s="11">
        <f t="shared" si="13"/>
        <v>3.3625447976913745</v>
      </c>
      <c r="S125" s="35">
        <f t="shared" si="14"/>
        <v>5.2080772401695885</v>
      </c>
      <c r="AF125" s="34"/>
    </row>
    <row r="126" spans="7:32" ht="18.5">
      <c r="G126" s="61">
        <v>2017</v>
      </c>
      <c r="H126" s="61">
        <v>5</v>
      </c>
      <c r="I126" s="48">
        <f t="shared" ref="I126:J141" si="18">I125+1</f>
        <v>2</v>
      </c>
      <c r="J126" s="48">
        <f t="shared" si="17"/>
        <v>122</v>
      </c>
      <c r="K126" s="143">
        <v>24.1</v>
      </c>
      <c r="L126" s="143">
        <v>12.8</v>
      </c>
      <c r="M126" s="56">
        <f t="shared" si="10"/>
        <v>18.450000000000003</v>
      </c>
      <c r="N126" s="36">
        <v>58.5</v>
      </c>
      <c r="O126" s="57">
        <f t="shared" si="11"/>
        <v>20.002094569423871</v>
      </c>
      <c r="P126" s="58">
        <f t="shared" si="12"/>
        <v>18.081893490759182</v>
      </c>
      <c r="Q126" s="142">
        <v>10.758077799999999</v>
      </c>
      <c r="R126" s="11">
        <f t="shared" si="13"/>
        <v>2.2872345782662493</v>
      </c>
      <c r="S126" s="35">
        <f t="shared" si="14"/>
        <v>3.4491224161553706</v>
      </c>
      <c r="AF126" s="34"/>
    </row>
    <row r="127" spans="7:32" ht="18.5">
      <c r="G127" s="61">
        <v>2017</v>
      </c>
      <c r="H127" s="61">
        <v>5</v>
      </c>
      <c r="I127" s="48">
        <f t="shared" si="18"/>
        <v>3</v>
      </c>
      <c r="J127" s="48">
        <f t="shared" si="17"/>
        <v>123</v>
      </c>
      <c r="K127" s="143">
        <v>20.100000000000001</v>
      </c>
      <c r="L127" s="143">
        <v>12.8</v>
      </c>
      <c r="M127" s="56">
        <f t="shared" si="10"/>
        <v>16.450000000000003</v>
      </c>
      <c r="N127" s="36">
        <v>72</v>
      </c>
      <c r="O127" s="57">
        <f t="shared" si="11"/>
        <v>29.679243665930247</v>
      </c>
      <c r="P127" s="58">
        <f t="shared" si="12"/>
        <v>17.332678300903268</v>
      </c>
      <c r="Q127" s="142">
        <v>12.830224099999999</v>
      </c>
      <c r="R127" s="11">
        <f t="shared" si="13"/>
        <v>2.5772873038676241</v>
      </c>
      <c r="S127" s="35">
        <f t="shared" si="14"/>
        <v>3.1493147216361277</v>
      </c>
      <c r="AF127" s="34"/>
    </row>
    <row r="128" spans="7:32" ht="18.5">
      <c r="G128" s="61">
        <v>2017</v>
      </c>
      <c r="H128" s="61">
        <v>5</v>
      </c>
      <c r="I128" s="48">
        <f t="shared" si="18"/>
        <v>4</v>
      </c>
      <c r="J128" s="48">
        <f t="shared" si="18"/>
        <v>124</v>
      </c>
      <c r="K128" s="143">
        <v>23.9</v>
      </c>
      <c r="L128" s="143">
        <v>13.9</v>
      </c>
      <c r="M128" s="56">
        <f t="shared" si="10"/>
        <v>18.899999999999999</v>
      </c>
      <c r="N128" s="36">
        <v>59</v>
      </c>
      <c r="O128" s="57">
        <f t="shared" si="11"/>
        <v>43.459316082852233</v>
      </c>
      <c r="P128" s="58">
        <f t="shared" si="12"/>
        <v>34.767452866281779</v>
      </c>
      <c r="Q128" s="142">
        <v>21.988867899999995</v>
      </c>
      <c r="R128" s="11">
        <f t="shared" si="13"/>
        <v>4.7330048655694483</v>
      </c>
      <c r="S128" s="35">
        <f t="shared" si="14"/>
        <v>6.3701420750308237</v>
      </c>
      <c r="AF128" s="34"/>
    </row>
    <row r="129" spans="7:32" ht="18.5">
      <c r="G129" s="61">
        <v>2017</v>
      </c>
      <c r="H129" s="61">
        <v>5</v>
      </c>
      <c r="I129" s="48">
        <f t="shared" si="18"/>
        <v>5</v>
      </c>
      <c r="J129" s="48">
        <f t="shared" si="18"/>
        <v>125</v>
      </c>
      <c r="K129" s="143">
        <v>24.9</v>
      </c>
      <c r="L129" s="143">
        <v>13.2</v>
      </c>
      <c r="M129" s="56">
        <f t="shared" si="10"/>
        <v>19.049999999999997</v>
      </c>
      <c r="N129" s="36">
        <v>62</v>
      </c>
      <c r="O129" s="57">
        <f t="shared" si="11"/>
        <v>35.642168101573638</v>
      </c>
      <c r="P129" s="58">
        <f t="shared" si="12"/>
        <v>33.36106934307292</v>
      </c>
      <c r="Q129" s="142">
        <v>19.506395599999998</v>
      </c>
      <c r="R129" s="11">
        <f t="shared" si="13"/>
        <v>4.2158246256488985</v>
      </c>
      <c r="S129" s="35">
        <f t="shared" si="14"/>
        <v>6.1484960354043201</v>
      </c>
      <c r="AF129" s="34"/>
    </row>
    <row r="130" spans="7:32" ht="18.5">
      <c r="G130" s="61">
        <v>2017</v>
      </c>
      <c r="H130" s="61">
        <v>5</v>
      </c>
      <c r="I130" s="48">
        <f t="shared" si="18"/>
        <v>6</v>
      </c>
      <c r="J130" s="48">
        <f t="shared" si="18"/>
        <v>126</v>
      </c>
      <c r="K130" s="143">
        <v>24.9</v>
      </c>
      <c r="L130" s="143">
        <v>13.1</v>
      </c>
      <c r="M130" s="56">
        <f t="shared" si="10"/>
        <v>19</v>
      </c>
      <c r="N130" s="36">
        <v>65</v>
      </c>
      <c r="O130" s="57">
        <f t="shared" si="11"/>
        <v>45.920648597702439</v>
      </c>
      <c r="P130" s="58">
        <f t="shared" si="12"/>
        <v>43.349092276231097</v>
      </c>
      <c r="Q130" s="142">
        <v>25.238817299999997</v>
      </c>
      <c r="R130" s="11">
        <f t="shared" si="13"/>
        <v>5.4473444154935997</v>
      </c>
      <c r="S130" s="35">
        <f t="shared" si="14"/>
        <v>7.871654514911798</v>
      </c>
      <c r="AF130" s="34"/>
    </row>
    <row r="131" spans="7:32" ht="18.5">
      <c r="G131" s="61">
        <v>2017</v>
      </c>
      <c r="H131" s="61">
        <v>5</v>
      </c>
      <c r="I131" s="48">
        <f t="shared" si="18"/>
        <v>7</v>
      </c>
      <c r="J131" s="48">
        <f t="shared" si="18"/>
        <v>127</v>
      </c>
      <c r="K131" s="143">
        <v>22.8</v>
      </c>
      <c r="L131" s="143">
        <v>13.2</v>
      </c>
      <c r="M131" s="56">
        <f t="shared" si="10"/>
        <v>18</v>
      </c>
      <c r="N131" s="36">
        <v>58.5</v>
      </c>
      <c r="O131" s="57">
        <f t="shared" si="11"/>
        <v>51.479618791865114</v>
      </c>
      <c r="P131" s="58">
        <f t="shared" si="12"/>
        <v>39.536347232152416</v>
      </c>
      <c r="Q131" s="142">
        <v>25.520602399999998</v>
      </c>
      <c r="R131" s="11">
        <f t="shared" si="13"/>
        <v>5.3584843241207984</v>
      </c>
      <c r="S131" s="35">
        <f t="shared" si="14"/>
        <v>7.0386368956184988</v>
      </c>
      <c r="AF131" s="34"/>
    </row>
    <row r="132" spans="7:32" ht="18.5">
      <c r="G132" s="61">
        <v>2017</v>
      </c>
      <c r="H132" s="61">
        <v>5</v>
      </c>
      <c r="I132" s="48">
        <f t="shared" si="18"/>
        <v>8</v>
      </c>
      <c r="J132" s="48">
        <f t="shared" si="18"/>
        <v>128</v>
      </c>
      <c r="K132" s="143">
        <v>24.2</v>
      </c>
      <c r="L132" s="143">
        <v>12.9</v>
      </c>
      <c r="M132" s="56">
        <f t="shared" si="10"/>
        <v>18.55</v>
      </c>
      <c r="N132" s="36">
        <v>57.5</v>
      </c>
      <c r="O132" s="57">
        <f t="shared" si="11"/>
        <v>47.042366806869893</v>
      </c>
      <c r="P132" s="58">
        <f t="shared" si="12"/>
        <v>42.526299593410378</v>
      </c>
      <c r="Q132" s="142">
        <v>25.301622299999998</v>
      </c>
      <c r="R132" s="11">
        <f t="shared" si="13"/>
        <v>5.3941224375983232</v>
      </c>
      <c r="S132" s="35">
        <f t="shared" si="14"/>
        <v>7.6472736456603982</v>
      </c>
      <c r="AF132" s="34"/>
    </row>
    <row r="133" spans="7:32" ht="18.5">
      <c r="G133" s="61">
        <v>2017</v>
      </c>
      <c r="H133" s="61">
        <v>5</v>
      </c>
      <c r="I133" s="48">
        <f t="shared" si="18"/>
        <v>9</v>
      </c>
      <c r="J133" s="48">
        <f t="shared" si="18"/>
        <v>129</v>
      </c>
      <c r="K133" s="143">
        <v>28.7</v>
      </c>
      <c r="L133" s="143">
        <v>13.8</v>
      </c>
      <c r="M133" s="56">
        <f t="shared" si="10"/>
        <v>21.25</v>
      </c>
      <c r="N133" s="36">
        <v>41</v>
      </c>
      <c r="O133" s="57">
        <f t="shared" si="11"/>
        <v>35.547668080122932</v>
      </c>
      <c r="P133" s="58">
        <f t="shared" si="12"/>
        <v>42.372820351506533</v>
      </c>
      <c r="Q133" s="142">
        <v>21.954534500000001</v>
      </c>
      <c r="R133" s="11">
        <f t="shared" si="13"/>
        <v>5.028208616099624</v>
      </c>
      <c r="S133" s="35">
        <f t="shared" si="14"/>
        <v>9.1188206881491212</v>
      </c>
      <c r="AF133" s="34"/>
    </row>
    <row r="134" spans="7:32" ht="18.5">
      <c r="G134" s="61">
        <v>2017</v>
      </c>
      <c r="H134" s="61">
        <v>5</v>
      </c>
      <c r="I134" s="48">
        <f t="shared" si="18"/>
        <v>10</v>
      </c>
      <c r="J134" s="48">
        <f t="shared" si="18"/>
        <v>130</v>
      </c>
      <c r="K134" s="143">
        <v>32.4</v>
      </c>
      <c r="L134" s="143">
        <v>19</v>
      </c>
      <c r="M134" s="56">
        <f t="shared" ref="M134:M197" si="19">(K134+L134)/2</f>
        <v>25.7</v>
      </c>
      <c r="N134" s="36">
        <v>24</v>
      </c>
      <c r="O134" s="57">
        <f t="shared" ref="O134:O197" si="20">((Q134)/(0.16*(K134-(L134))^0.5))</f>
        <v>47.798738798252479</v>
      </c>
      <c r="P134" s="58">
        <f t="shared" ref="P134:P197" si="21">0.16*((K134-L134)^1/2)*O134</f>
        <v>51.240247991726648</v>
      </c>
      <c r="Q134" s="142">
        <v>27.995538099999997</v>
      </c>
      <c r="R134" s="11">
        <f t="shared" ref="R134:R197" si="22">0.0023*0.408*O134*(K134-L134)^0.5*(M134+17.8)</f>
        <v>7.1424316466077489</v>
      </c>
      <c r="S134" s="35">
        <f t="shared" ref="S134:S197" si="23">0.31*(IF(N134&gt;50,1,(1+(50-N134)/70)))*(P134+2.09)*((M134/(M134+15)))</f>
        <v>14.316841078275983</v>
      </c>
      <c r="AF134" s="34"/>
    </row>
    <row r="135" spans="7:32" ht="18.5">
      <c r="G135" s="61">
        <v>2017</v>
      </c>
      <c r="H135" s="61">
        <v>5</v>
      </c>
      <c r="I135" s="48">
        <f t="shared" si="18"/>
        <v>11</v>
      </c>
      <c r="J135" s="48">
        <f t="shared" si="18"/>
        <v>131</v>
      </c>
      <c r="K135" s="143">
        <v>28.3</v>
      </c>
      <c r="L135" s="143">
        <v>17.3</v>
      </c>
      <c r="M135" s="56">
        <f t="shared" si="19"/>
        <v>22.8</v>
      </c>
      <c r="N135" s="36">
        <v>34</v>
      </c>
      <c r="O135" s="57">
        <f t="shared" si="20"/>
        <v>56.3177020862178</v>
      </c>
      <c r="P135" s="58">
        <f t="shared" si="21"/>
        <v>49.559577835871664</v>
      </c>
      <c r="Q135" s="142">
        <v>29.885549899999997</v>
      </c>
      <c r="R135" s="11">
        <f t="shared" si="22"/>
        <v>7.1163172566380988</v>
      </c>
      <c r="S135" s="35">
        <f t="shared" si="23"/>
        <v>11.865114356908135</v>
      </c>
      <c r="AF135" s="34"/>
    </row>
    <row r="136" spans="7:32" ht="18.5">
      <c r="G136" s="61">
        <v>2017</v>
      </c>
      <c r="H136" s="61">
        <v>5</v>
      </c>
      <c r="I136" s="48">
        <f t="shared" si="18"/>
        <v>12</v>
      </c>
      <c r="J136" s="48">
        <f t="shared" si="18"/>
        <v>132</v>
      </c>
      <c r="K136" s="143">
        <v>29.8</v>
      </c>
      <c r="L136" s="143">
        <v>17.3</v>
      </c>
      <c r="M136" s="56">
        <f t="shared" si="19"/>
        <v>23.55</v>
      </c>
      <c r="N136" s="36">
        <v>34</v>
      </c>
      <c r="O136" s="57">
        <f t="shared" si="20"/>
        <v>54.401315541692654</v>
      </c>
      <c r="P136" s="58">
        <f t="shared" si="21"/>
        <v>54.401315541692654</v>
      </c>
      <c r="Q136" s="142">
        <v>30.774031299999997</v>
      </c>
      <c r="R136" s="11">
        <f t="shared" si="22"/>
        <v>7.4632488293055737</v>
      </c>
      <c r="S136" s="35">
        <f t="shared" si="23"/>
        <v>13.143478607983306</v>
      </c>
      <c r="AF136" s="34"/>
    </row>
    <row r="137" spans="7:32" ht="18.5">
      <c r="G137" s="61">
        <v>2017</v>
      </c>
      <c r="H137" s="61">
        <v>5</v>
      </c>
      <c r="I137" s="48">
        <f t="shared" si="18"/>
        <v>13</v>
      </c>
      <c r="J137" s="48">
        <f t="shared" si="18"/>
        <v>133</v>
      </c>
      <c r="K137" s="143">
        <v>32.299999999999997</v>
      </c>
      <c r="L137" s="143">
        <v>18.7</v>
      </c>
      <c r="M137" s="56">
        <f t="shared" si="19"/>
        <v>25.5</v>
      </c>
      <c r="N137" s="36">
        <v>31</v>
      </c>
      <c r="O137" s="57">
        <f t="shared" si="20"/>
        <v>48.16551001999175</v>
      </c>
      <c r="P137" s="58">
        <f t="shared" si="21"/>
        <v>52.404074901751017</v>
      </c>
      <c r="Q137" s="142">
        <v>28.420099899999997</v>
      </c>
      <c r="R137" s="11">
        <f t="shared" si="22"/>
        <v>7.2174122600545472</v>
      </c>
      <c r="S137" s="35">
        <f t="shared" si="23"/>
        <v>13.523468757231894</v>
      </c>
      <c r="AF137" s="34"/>
    </row>
    <row r="138" spans="7:32" ht="18.5">
      <c r="G138" s="61">
        <v>2017</v>
      </c>
      <c r="H138" s="61">
        <v>5</v>
      </c>
      <c r="I138" s="48">
        <f t="shared" si="18"/>
        <v>14</v>
      </c>
      <c r="J138" s="48">
        <f t="shared" si="18"/>
        <v>134</v>
      </c>
      <c r="K138" s="143">
        <v>32.200000000000003</v>
      </c>
      <c r="L138" s="143">
        <v>18.5</v>
      </c>
      <c r="M138" s="56">
        <f t="shared" si="19"/>
        <v>25.35</v>
      </c>
      <c r="N138" s="36">
        <v>28.5</v>
      </c>
      <c r="O138" s="57">
        <f t="shared" si="20"/>
        <v>45.127443912172986</v>
      </c>
      <c r="P138" s="58">
        <f t="shared" si="21"/>
        <v>49.459678527741609</v>
      </c>
      <c r="Q138" s="142">
        <v>26.725202299999996</v>
      </c>
      <c r="R138" s="11">
        <f t="shared" si="22"/>
        <v>6.7634738907719241</v>
      </c>
      <c r="S138" s="35">
        <f t="shared" si="23"/>
        <v>13.123362756944081</v>
      </c>
      <c r="AF138" s="34"/>
    </row>
    <row r="139" spans="7:32" ht="18.5">
      <c r="G139" s="61">
        <v>2017</v>
      </c>
      <c r="H139" s="61">
        <v>5</v>
      </c>
      <c r="I139" s="48">
        <f t="shared" si="18"/>
        <v>15</v>
      </c>
      <c r="J139" s="48">
        <f t="shared" si="18"/>
        <v>135</v>
      </c>
      <c r="K139" s="143">
        <v>31.6</v>
      </c>
      <c r="L139" s="143">
        <v>17.7</v>
      </c>
      <c r="M139" s="56">
        <f t="shared" si="19"/>
        <v>24.65</v>
      </c>
      <c r="N139" s="36">
        <v>32.5</v>
      </c>
      <c r="O139" s="57">
        <f t="shared" si="20"/>
        <v>49.44397991863454</v>
      </c>
      <c r="P139" s="58">
        <f t="shared" si="21"/>
        <v>54.98170566952161</v>
      </c>
      <c r="Q139" s="142">
        <v>29.494484099999998</v>
      </c>
      <c r="R139" s="11">
        <f t="shared" si="22"/>
        <v>7.343219585513924</v>
      </c>
      <c r="S139" s="35">
        <f t="shared" si="23"/>
        <v>13.748847379371039</v>
      </c>
      <c r="AF139" s="34"/>
    </row>
    <row r="140" spans="7:32" ht="18.5">
      <c r="G140" s="61">
        <v>2017</v>
      </c>
      <c r="H140" s="61">
        <v>5</v>
      </c>
      <c r="I140" s="48">
        <f t="shared" si="18"/>
        <v>16</v>
      </c>
      <c r="J140" s="48">
        <f t="shared" si="18"/>
        <v>136</v>
      </c>
      <c r="K140" s="143">
        <v>29.1</v>
      </c>
      <c r="L140" s="143">
        <v>19.3</v>
      </c>
      <c r="M140" s="56">
        <f t="shared" si="19"/>
        <v>24.200000000000003</v>
      </c>
      <c r="N140" s="36">
        <v>27</v>
      </c>
      <c r="O140" s="57">
        <f t="shared" si="20"/>
        <v>60.579851123324879</v>
      </c>
      <c r="P140" s="58">
        <f t="shared" si="21"/>
        <v>47.494603280686704</v>
      </c>
      <c r="Q140" s="142">
        <v>30.343188999999999</v>
      </c>
      <c r="R140" s="11">
        <f t="shared" si="22"/>
        <v>7.4744377463699996</v>
      </c>
      <c r="S140" s="35">
        <f t="shared" si="23"/>
        <v>12.607319068691394</v>
      </c>
      <c r="AF140" s="34"/>
    </row>
    <row r="141" spans="7:32" ht="18.5">
      <c r="G141" s="61">
        <v>2017</v>
      </c>
      <c r="H141" s="61">
        <v>5</v>
      </c>
      <c r="I141" s="48">
        <f t="shared" si="18"/>
        <v>17</v>
      </c>
      <c r="J141" s="48">
        <f t="shared" si="18"/>
        <v>137</v>
      </c>
      <c r="K141" s="143">
        <v>29.9</v>
      </c>
      <c r="L141" s="143">
        <v>17.7</v>
      </c>
      <c r="M141" s="56">
        <f t="shared" si="19"/>
        <v>23.799999999999997</v>
      </c>
      <c r="N141" s="36">
        <v>24.5</v>
      </c>
      <c r="O141" s="57">
        <f t="shared" si="20"/>
        <v>52.52405548186983</v>
      </c>
      <c r="P141" s="58">
        <f t="shared" si="21"/>
        <v>51.263478150304955</v>
      </c>
      <c r="Q141" s="142">
        <v>29.353382199999995</v>
      </c>
      <c r="R141" s="11">
        <f t="shared" si="22"/>
        <v>7.1617556026847975</v>
      </c>
      <c r="S141" s="35">
        <f t="shared" si="23"/>
        <v>13.841239820039291</v>
      </c>
      <c r="AF141" s="34"/>
    </row>
    <row r="142" spans="7:32" ht="18.5">
      <c r="G142" s="61">
        <v>2017</v>
      </c>
      <c r="H142" s="61">
        <v>5</v>
      </c>
      <c r="I142" s="48">
        <f t="shared" ref="I142:J157" si="24">I141+1</f>
        <v>18</v>
      </c>
      <c r="J142" s="48">
        <f t="shared" si="24"/>
        <v>138</v>
      </c>
      <c r="K142" s="143">
        <v>30.1</v>
      </c>
      <c r="L142" s="143">
        <v>18.100000000000001</v>
      </c>
      <c r="M142" s="56">
        <f t="shared" si="19"/>
        <v>24.1</v>
      </c>
      <c r="N142" s="36">
        <v>28</v>
      </c>
      <c r="O142" s="57">
        <f t="shared" si="20"/>
        <v>40.45990091991758</v>
      </c>
      <c r="P142" s="58">
        <f t="shared" si="21"/>
        <v>38.841504883120876</v>
      </c>
      <c r="Q142" s="142">
        <v>22.425153300000002</v>
      </c>
      <c r="R142" s="11">
        <f t="shared" si="22"/>
        <v>5.5108356599785502</v>
      </c>
      <c r="S142" s="35">
        <f t="shared" si="23"/>
        <v>10.278967159051971</v>
      </c>
      <c r="AF142" s="34"/>
    </row>
    <row r="143" spans="7:32" ht="18.5">
      <c r="G143" s="61">
        <v>2017</v>
      </c>
      <c r="H143" s="61">
        <v>5</v>
      </c>
      <c r="I143" s="48">
        <f t="shared" si="24"/>
        <v>19</v>
      </c>
      <c r="J143" s="48">
        <f t="shared" si="24"/>
        <v>139</v>
      </c>
      <c r="K143" s="143">
        <v>29.1</v>
      </c>
      <c r="L143" s="143">
        <v>16.399999999999999</v>
      </c>
      <c r="M143" s="56">
        <f t="shared" si="19"/>
        <v>22.75</v>
      </c>
      <c r="N143" s="36">
        <v>37.5</v>
      </c>
      <c r="O143" s="57">
        <f t="shared" si="20"/>
        <v>39.870983862622325</v>
      </c>
      <c r="P143" s="58">
        <f t="shared" si="21"/>
        <v>40.508919604424293</v>
      </c>
      <c r="Q143" s="142">
        <v>22.734153899999999</v>
      </c>
      <c r="R143" s="11">
        <f t="shared" si="22"/>
        <v>5.4067672018829249</v>
      </c>
      <c r="S143" s="35">
        <f t="shared" si="23"/>
        <v>9.3795203943582557</v>
      </c>
      <c r="AF143" s="34"/>
    </row>
    <row r="144" spans="7:32" ht="18.5">
      <c r="G144" s="61">
        <v>2017</v>
      </c>
      <c r="H144" s="61">
        <v>5</v>
      </c>
      <c r="I144" s="48">
        <f t="shared" si="24"/>
        <v>20</v>
      </c>
      <c r="J144" s="48">
        <f t="shared" si="24"/>
        <v>140</v>
      </c>
      <c r="K144" s="143">
        <v>20.9</v>
      </c>
      <c r="L144" s="143">
        <v>12.6</v>
      </c>
      <c r="M144" s="56">
        <f t="shared" si="19"/>
        <v>16.75</v>
      </c>
      <c r="N144" s="36">
        <v>65</v>
      </c>
      <c r="O144" s="57">
        <f t="shared" si="20"/>
        <v>29.682426459940622</v>
      </c>
      <c r="P144" s="58">
        <f t="shared" si="21"/>
        <v>19.709131169400571</v>
      </c>
      <c r="Q144" s="142">
        <v>13.682278599999998</v>
      </c>
      <c r="R144" s="11">
        <f t="shared" si="22"/>
        <v>2.7725187858199494</v>
      </c>
      <c r="S144" s="35">
        <f t="shared" si="23"/>
        <v>3.56510200305866</v>
      </c>
      <c r="AF144" s="34"/>
    </row>
    <row r="145" spans="7:32" ht="18.5">
      <c r="G145" s="61">
        <v>2017</v>
      </c>
      <c r="H145" s="61">
        <v>5</v>
      </c>
      <c r="I145" s="48">
        <f t="shared" si="24"/>
        <v>21</v>
      </c>
      <c r="J145" s="48">
        <f t="shared" si="24"/>
        <v>141</v>
      </c>
      <c r="K145" s="143">
        <v>22.1</v>
      </c>
      <c r="L145" s="143">
        <v>11.2</v>
      </c>
      <c r="M145" s="56">
        <f t="shared" si="19"/>
        <v>16.649999999999999</v>
      </c>
      <c r="N145" s="36">
        <v>59.5</v>
      </c>
      <c r="O145" s="57">
        <f t="shared" si="20"/>
        <v>56.335283892550301</v>
      </c>
      <c r="P145" s="58">
        <f t="shared" si="21"/>
        <v>49.124367554303873</v>
      </c>
      <c r="Q145" s="142">
        <v>29.7586838</v>
      </c>
      <c r="R145" s="11">
        <f t="shared" si="22"/>
        <v>6.0127197427771506</v>
      </c>
      <c r="S145" s="35">
        <f t="shared" si="23"/>
        <v>8.3520681874104099</v>
      </c>
      <c r="AF145" s="34"/>
    </row>
    <row r="146" spans="7:32" ht="18.5">
      <c r="G146" s="61">
        <v>2017</v>
      </c>
      <c r="H146" s="61">
        <v>5</v>
      </c>
      <c r="I146" s="48">
        <f t="shared" si="24"/>
        <v>22</v>
      </c>
      <c r="J146" s="48">
        <f t="shared" si="24"/>
        <v>142</v>
      </c>
      <c r="K146" s="143">
        <v>22.4</v>
      </c>
      <c r="L146" s="143">
        <v>13</v>
      </c>
      <c r="M146" s="56">
        <f t="shared" si="19"/>
        <v>17.7</v>
      </c>
      <c r="N146" s="36">
        <v>59.5</v>
      </c>
      <c r="O146" s="57">
        <f t="shared" si="20"/>
        <v>43.866347189534856</v>
      </c>
      <c r="P146" s="58">
        <f t="shared" si="21"/>
        <v>32.987493086530208</v>
      </c>
      <c r="Q146" s="142">
        <v>21.518667799999999</v>
      </c>
      <c r="R146" s="11">
        <f t="shared" si="22"/>
        <v>4.4803480259684987</v>
      </c>
      <c r="S146" s="35">
        <f t="shared" si="23"/>
        <v>5.8859389775471334</v>
      </c>
      <c r="AF146" s="34"/>
    </row>
    <row r="147" spans="7:32" ht="18.5">
      <c r="G147" s="61">
        <v>2017</v>
      </c>
      <c r="H147" s="61">
        <v>5</v>
      </c>
      <c r="I147" s="48">
        <f t="shared" si="24"/>
        <v>23</v>
      </c>
      <c r="J147" s="48">
        <f t="shared" si="24"/>
        <v>143</v>
      </c>
      <c r="K147" s="143">
        <v>21.8</v>
      </c>
      <c r="L147" s="143">
        <v>12.7</v>
      </c>
      <c r="M147" s="56">
        <f t="shared" si="19"/>
        <v>17.25</v>
      </c>
      <c r="N147" s="36">
        <v>62.5</v>
      </c>
      <c r="O147" s="57">
        <f t="shared" si="20"/>
        <v>39.873976311858549</v>
      </c>
      <c r="P147" s="58">
        <f t="shared" si="21"/>
        <v>29.028254755033029</v>
      </c>
      <c r="Q147" s="142">
        <v>19.245545499999999</v>
      </c>
      <c r="R147" s="11">
        <f t="shared" si="22"/>
        <v>3.9562731087303744</v>
      </c>
      <c r="S147" s="35">
        <f t="shared" si="23"/>
        <v>5.1598408465903596</v>
      </c>
      <c r="AF147" s="34"/>
    </row>
    <row r="148" spans="7:32" ht="18.5">
      <c r="G148" s="61">
        <v>2017</v>
      </c>
      <c r="H148" s="61">
        <v>5</v>
      </c>
      <c r="I148" s="48">
        <f t="shared" si="24"/>
        <v>24</v>
      </c>
      <c r="J148" s="48">
        <f t="shared" si="24"/>
        <v>144</v>
      </c>
      <c r="K148" s="143">
        <v>24.9</v>
      </c>
      <c r="L148" s="143">
        <v>12.7</v>
      </c>
      <c r="M148" s="56">
        <f t="shared" si="19"/>
        <v>18.799999999999997</v>
      </c>
      <c r="N148" s="36">
        <v>53.5</v>
      </c>
      <c r="O148" s="57">
        <f t="shared" si="20"/>
        <v>50.734944072137353</v>
      </c>
      <c r="P148" s="58">
        <f t="shared" si="21"/>
        <v>49.517305414406053</v>
      </c>
      <c r="Q148" s="142">
        <v>28.353526599999995</v>
      </c>
      <c r="R148" s="11">
        <f t="shared" si="22"/>
        <v>6.0863396664293967</v>
      </c>
      <c r="S148" s="35">
        <f t="shared" si="23"/>
        <v>8.8984430755964041</v>
      </c>
      <c r="AF148" s="34"/>
    </row>
    <row r="149" spans="7:32" ht="18.5">
      <c r="G149" s="61">
        <v>2017</v>
      </c>
      <c r="H149" s="61">
        <v>5</v>
      </c>
      <c r="I149" s="48">
        <f t="shared" si="24"/>
        <v>25</v>
      </c>
      <c r="J149" s="48">
        <f t="shared" si="24"/>
        <v>145</v>
      </c>
      <c r="K149" s="143">
        <v>26.8</v>
      </c>
      <c r="L149" s="143">
        <v>14.4</v>
      </c>
      <c r="M149" s="56">
        <f t="shared" si="19"/>
        <v>20.6</v>
      </c>
      <c r="N149" s="36">
        <v>46.5</v>
      </c>
      <c r="O149" s="57">
        <f t="shared" si="20"/>
        <v>42.961814680551285</v>
      </c>
      <c r="P149" s="58">
        <f t="shared" si="21"/>
        <v>42.61812016310688</v>
      </c>
      <c r="Q149" s="142">
        <v>24.205465699999998</v>
      </c>
      <c r="R149" s="11">
        <f t="shared" si="22"/>
        <v>5.4514581630912007</v>
      </c>
      <c r="S149" s="35">
        <f t="shared" si="23"/>
        <v>8.4208246665640605</v>
      </c>
      <c r="AF149" s="34"/>
    </row>
    <row r="150" spans="7:32" ht="18.5">
      <c r="G150" s="61">
        <v>2017</v>
      </c>
      <c r="H150" s="61">
        <v>5</v>
      </c>
      <c r="I150" s="48">
        <f t="shared" si="24"/>
        <v>26</v>
      </c>
      <c r="J150" s="48">
        <f t="shared" si="24"/>
        <v>146</v>
      </c>
      <c r="K150" s="143">
        <v>29.7</v>
      </c>
      <c r="L150" s="143">
        <v>18.100000000000001</v>
      </c>
      <c r="M150" s="56">
        <f t="shared" si="19"/>
        <v>23.9</v>
      </c>
      <c r="N150" s="36">
        <v>38</v>
      </c>
      <c r="O150" s="57">
        <f t="shared" si="20"/>
        <v>46.193426613948716</v>
      </c>
      <c r="P150" s="58">
        <f t="shared" si="21"/>
        <v>42.867499897744402</v>
      </c>
      <c r="Q150" s="142">
        <v>25.1726627</v>
      </c>
      <c r="R150" s="11">
        <f t="shared" si="22"/>
        <v>6.1564907028703502</v>
      </c>
      <c r="S150" s="35">
        <f t="shared" si="23"/>
        <v>10.03062415456329</v>
      </c>
      <c r="AF150" s="34"/>
    </row>
    <row r="151" spans="7:32" ht="18.5">
      <c r="G151" s="61">
        <v>2017</v>
      </c>
      <c r="H151" s="61">
        <v>5</v>
      </c>
      <c r="I151" s="48">
        <f t="shared" si="24"/>
        <v>27</v>
      </c>
      <c r="J151" s="48">
        <f t="shared" si="24"/>
        <v>147</v>
      </c>
      <c r="K151" s="143">
        <v>25.4</v>
      </c>
      <c r="L151" s="143">
        <v>13.4</v>
      </c>
      <c r="M151" s="56">
        <f t="shared" si="19"/>
        <v>19.399999999999999</v>
      </c>
      <c r="N151" s="36">
        <v>45.5</v>
      </c>
      <c r="O151" s="57">
        <f t="shared" si="20"/>
        <v>56.272493501103085</v>
      </c>
      <c r="P151" s="58">
        <f t="shared" si="21"/>
        <v>54.021593761058952</v>
      </c>
      <c r="Q151" s="142">
        <v>31.189381699999998</v>
      </c>
      <c r="R151" s="11">
        <f t="shared" si="22"/>
        <v>6.8048369205425994</v>
      </c>
      <c r="S151" s="35">
        <f t="shared" si="23"/>
        <v>10.440368273872979</v>
      </c>
      <c r="AF151" s="34"/>
    </row>
    <row r="152" spans="7:32" ht="18.5">
      <c r="G152" s="61">
        <v>2017</v>
      </c>
      <c r="H152" s="61">
        <v>5</v>
      </c>
      <c r="I152" s="48">
        <f t="shared" si="24"/>
        <v>28</v>
      </c>
      <c r="J152" s="48">
        <f t="shared" si="24"/>
        <v>148</v>
      </c>
      <c r="K152" s="143">
        <v>29.3</v>
      </c>
      <c r="L152" s="143">
        <v>13.5</v>
      </c>
      <c r="M152" s="56">
        <f t="shared" si="19"/>
        <v>21.4</v>
      </c>
      <c r="N152" s="36">
        <v>36</v>
      </c>
      <c r="O152" s="57">
        <f t="shared" si="20"/>
        <v>47.414762764163811</v>
      </c>
      <c r="P152" s="58">
        <f t="shared" si="21"/>
        <v>59.932260133903057</v>
      </c>
      <c r="Q152" s="142">
        <v>30.155192700000001</v>
      </c>
      <c r="R152" s="11">
        <f t="shared" si="22"/>
        <v>6.9329200432715989</v>
      </c>
      <c r="S152" s="35">
        <f t="shared" si="23"/>
        <v>13.564472760274054</v>
      </c>
      <c r="AF152" s="34"/>
    </row>
    <row r="153" spans="7:32" ht="18.5">
      <c r="G153" s="61">
        <v>2017</v>
      </c>
      <c r="H153" s="61">
        <v>5</v>
      </c>
      <c r="I153" s="48">
        <f t="shared" si="24"/>
        <v>29</v>
      </c>
      <c r="J153" s="48">
        <f t="shared" si="24"/>
        <v>149</v>
      </c>
      <c r="K153" s="143">
        <v>29.5</v>
      </c>
      <c r="L153" s="143">
        <v>15.8</v>
      </c>
      <c r="M153" s="56">
        <f t="shared" si="19"/>
        <v>22.65</v>
      </c>
      <c r="N153" s="36">
        <v>35</v>
      </c>
      <c r="O153" s="57">
        <f t="shared" si="20"/>
        <v>53.407890466237298</v>
      </c>
      <c r="P153" s="58">
        <f t="shared" si="21"/>
        <v>58.535047950996073</v>
      </c>
      <c r="Q153" s="142">
        <v>31.629016699999998</v>
      </c>
      <c r="R153" s="11">
        <f t="shared" si="22"/>
        <v>7.5036442001454748</v>
      </c>
      <c r="S153" s="35">
        <f t="shared" si="23"/>
        <v>13.728968243586838</v>
      </c>
      <c r="AF153" s="34"/>
    </row>
    <row r="154" spans="7:32" ht="18.5">
      <c r="G154" s="61">
        <v>2017</v>
      </c>
      <c r="H154" s="61">
        <v>5</v>
      </c>
      <c r="I154" s="48">
        <f t="shared" si="24"/>
        <v>30</v>
      </c>
      <c r="J154" s="48">
        <f t="shared" si="24"/>
        <v>150</v>
      </c>
      <c r="K154" s="143">
        <v>27.5</v>
      </c>
      <c r="L154" s="143">
        <v>16.399999999999999</v>
      </c>
      <c r="M154" s="56">
        <f t="shared" si="19"/>
        <v>21.95</v>
      </c>
      <c r="N154" s="36">
        <v>31.5</v>
      </c>
      <c r="O154" s="57">
        <f t="shared" si="20"/>
        <v>58.140188677998616</v>
      </c>
      <c r="P154" s="58">
        <f t="shared" si="21"/>
        <v>51.628487546062779</v>
      </c>
      <c r="Q154" s="142">
        <v>30.992592699999999</v>
      </c>
      <c r="R154" s="11">
        <f t="shared" si="22"/>
        <v>7.2254193583736237</v>
      </c>
      <c r="S154" s="35">
        <f t="shared" si="23"/>
        <v>12.506931835641135</v>
      </c>
      <c r="AF154" s="34"/>
    </row>
    <row r="155" spans="7:32" ht="18.5">
      <c r="G155" s="61">
        <v>2017</v>
      </c>
      <c r="H155" s="62">
        <v>5</v>
      </c>
      <c r="I155" s="62">
        <f t="shared" si="24"/>
        <v>31</v>
      </c>
      <c r="J155" s="48">
        <f t="shared" si="24"/>
        <v>151</v>
      </c>
      <c r="K155" s="143">
        <v>26.4</v>
      </c>
      <c r="L155" s="143">
        <v>15.5</v>
      </c>
      <c r="M155" s="56">
        <f t="shared" si="19"/>
        <v>20.95</v>
      </c>
      <c r="N155" s="36">
        <v>47</v>
      </c>
      <c r="O155" s="57">
        <f t="shared" si="20"/>
        <v>57.642328425555547</v>
      </c>
      <c r="P155" s="58">
        <f t="shared" si="21"/>
        <v>50.264110387084429</v>
      </c>
      <c r="Q155" s="142">
        <v>30.449120099999998</v>
      </c>
      <c r="R155" s="51">
        <f t="shared" si="22"/>
        <v>6.9201334637268728</v>
      </c>
      <c r="S155" s="50">
        <f t="shared" si="23"/>
        <v>9.86330427313775</v>
      </c>
      <c r="AF155" s="34"/>
    </row>
    <row r="156" spans="7:32" ht="18.5">
      <c r="G156" s="61">
        <v>2017</v>
      </c>
      <c r="H156" s="61">
        <v>6</v>
      </c>
      <c r="I156" s="48">
        <v>1</v>
      </c>
      <c r="J156" s="48">
        <f t="shared" si="24"/>
        <v>152</v>
      </c>
      <c r="K156" s="143">
        <v>27.5</v>
      </c>
      <c r="L156" s="143">
        <v>15.1</v>
      </c>
      <c r="M156" s="56">
        <f t="shared" si="19"/>
        <v>21.3</v>
      </c>
      <c r="N156" s="36">
        <v>50.5</v>
      </c>
      <c r="O156" s="57">
        <f t="shared" si="20"/>
        <v>53.990793450578813</v>
      </c>
      <c r="P156" s="58">
        <f t="shared" si="21"/>
        <v>53.55886710297419</v>
      </c>
      <c r="Q156" s="142">
        <v>30.419392399999996</v>
      </c>
      <c r="R156" s="11">
        <f t="shared" si="22"/>
        <v>6.9758206942565995</v>
      </c>
      <c r="S156" s="35">
        <f t="shared" si="23"/>
        <v>10.122574916830265</v>
      </c>
      <c r="AF156" s="34"/>
    </row>
    <row r="157" spans="7:32" ht="18.5">
      <c r="G157" s="61">
        <v>2017</v>
      </c>
      <c r="H157" s="61">
        <v>6</v>
      </c>
      <c r="I157" s="48">
        <f t="shared" ref="I157:J172" si="25">I156+1</f>
        <v>2</v>
      </c>
      <c r="J157" s="48">
        <f t="shared" si="24"/>
        <v>153</v>
      </c>
      <c r="K157" s="143">
        <v>31</v>
      </c>
      <c r="L157" s="143">
        <v>17.399999999999999</v>
      </c>
      <c r="M157" s="56">
        <f t="shared" si="19"/>
        <v>24.2</v>
      </c>
      <c r="N157" s="36">
        <v>34.5</v>
      </c>
      <c r="O157" s="57">
        <f t="shared" si="20"/>
        <v>51.423282999083078</v>
      </c>
      <c r="P157" s="58">
        <f t="shared" si="21"/>
        <v>55.94853190300239</v>
      </c>
      <c r="Q157" s="142">
        <v>30.342351599999997</v>
      </c>
      <c r="R157" s="11">
        <f t="shared" si="22"/>
        <v>7.4742314696279992</v>
      </c>
      <c r="S157" s="35">
        <f t="shared" si="23"/>
        <v>13.566739494080064</v>
      </c>
      <c r="AF157" s="34"/>
    </row>
    <row r="158" spans="7:32" ht="18.5">
      <c r="G158" s="61">
        <v>2017</v>
      </c>
      <c r="H158" s="61">
        <v>6</v>
      </c>
      <c r="I158" s="48">
        <f t="shared" si="25"/>
        <v>3</v>
      </c>
      <c r="J158" s="48">
        <f t="shared" si="25"/>
        <v>154</v>
      </c>
      <c r="K158" s="143">
        <v>32.200000000000003</v>
      </c>
      <c r="L158" s="143">
        <v>19.5</v>
      </c>
      <c r="M158" s="56">
        <f t="shared" si="19"/>
        <v>25.85</v>
      </c>
      <c r="N158" s="36">
        <v>35.5</v>
      </c>
      <c r="O158" s="57">
        <f t="shared" si="20"/>
        <v>53.898561900592647</v>
      </c>
      <c r="P158" s="58">
        <f t="shared" si="21"/>
        <v>54.760938891002141</v>
      </c>
      <c r="Q158" s="142">
        <v>30.732579999999999</v>
      </c>
      <c r="R158" s="11">
        <f t="shared" si="22"/>
        <v>7.8677632912050006</v>
      </c>
      <c r="S158" s="35">
        <f t="shared" si="23"/>
        <v>13.462524007294057</v>
      </c>
      <c r="AF158" s="34"/>
    </row>
    <row r="159" spans="7:32" ht="18.5">
      <c r="G159" s="61">
        <v>2017</v>
      </c>
      <c r="H159" s="61">
        <v>6</v>
      </c>
      <c r="I159" s="48">
        <f t="shared" si="25"/>
        <v>4</v>
      </c>
      <c r="J159" s="48">
        <f t="shared" si="25"/>
        <v>155</v>
      </c>
      <c r="K159" s="143">
        <v>33.700000000000003</v>
      </c>
      <c r="L159" s="143">
        <v>19.899999999999999</v>
      </c>
      <c r="M159" s="56">
        <f t="shared" si="19"/>
        <v>26.8</v>
      </c>
      <c r="N159" s="36">
        <v>34</v>
      </c>
      <c r="O159" s="57">
        <f t="shared" si="20"/>
        <v>49.719309558781205</v>
      </c>
      <c r="P159" s="58">
        <f t="shared" si="21"/>
        <v>54.890117752894469</v>
      </c>
      <c r="Q159" s="142">
        <v>29.551845999999998</v>
      </c>
      <c r="R159" s="11">
        <f t="shared" si="22"/>
        <v>7.7301423248339987</v>
      </c>
      <c r="S159" s="35">
        <f t="shared" si="23"/>
        <v>13.91374243780932</v>
      </c>
      <c r="AF159" s="34"/>
    </row>
    <row r="160" spans="7:32" ht="18.5">
      <c r="G160" s="61">
        <v>2017</v>
      </c>
      <c r="H160" s="61">
        <v>6</v>
      </c>
      <c r="I160" s="48">
        <f t="shared" si="25"/>
        <v>5</v>
      </c>
      <c r="J160" s="48">
        <f t="shared" si="25"/>
        <v>156</v>
      </c>
      <c r="K160" s="143">
        <v>35.299999999999997</v>
      </c>
      <c r="L160" s="143">
        <v>20.5</v>
      </c>
      <c r="M160" s="56">
        <f t="shared" si="19"/>
        <v>27.9</v>
      </c>
      <c r="N160" s="36">
        <v>35</v>
      </c>
      <c r="O160" s="57">
        <f t="shared" si="20"/>
        <v>47.42047423906461</v>
      </c>
      <c r="P160" s="58">
        <f t="shared" si="21"/>
        <v>56.145841499052487</v>
      </c>
      <c r="Q160" s="142">
        <v>29.188833099999997</v>
      </c>
      <c r="R160" s="11">
        <f t="shared" si="22"/>
        <v>7.8234975302095489</v>
      </c>
      <c r="S160" s="35">
        <f t="shared" si="23"/>
        <v>14.256727411139165</v>
      </c>
      <c r="AF160" s="34"/>
    </row>
    <row r="161" spans="7:32" ht="18.5">
      <c r="G161" s="61">
        <v>2017</v>
      </c>
      <c r="H161" s="61">
        <v>6</v>
      </c>
      <c r="I161" s="48">
        <f t="shared" si="25"/>
        <v>6</v>
      </c>
      <c r="J161" s="48">
        <f t="shared" si="25"/>
        <v>157</v>
      </c>
      <c r="K161" s="143">
        <v>30.9</v>
      </c>
      <c r="L161" s="143">
        <v>18.100000000000001</v>
      </c>
      <c r="M161" s="56">
        <f t="shared" si="19"/>
        <v>24.5</v>
      </c>
      <c r="N161" s="36">
        <v>47.5</v>
      </c>
      <c r="O161" s="57">
        <f t="shared" si="20"/>
        <v>53.076124979975553</v>
      </c>
      <c r="P161" s="58">
        <f t="shared" si="21"/>
        <v>54.349951979494953</v>
      </c>
      <c r="Q161" s="142">
        <v>30.382546799999997</v>
      </c>
      <c r="R161" s="11">
        <f t="shared" si="22"/>
        <v>7.5375908443385979</v>
      </c>
      <c r="S161" s="35">
        <f t="shared" si="23"/>
        <v>11.239766386296258</v>
      </c>
      <c r="AF161" s="34"/>
    </row>
    <row r="162" spans="7:32" ht="18.5">
      <c r="G162" s="61">
        <v>2017</v>
      </c>
      <c r="H162" s="61">
        <v>6</v>
      </c>
      <c r="I162" s="48">
        <f t="shared" si="25"/>
        <v>7</v>
      </c>
      <c r="J162" s="48">
        <f t="shared" si="25"/>
        <v>158</v>
      </c>
      <c r="K162" s="143">
        <v>33.9</v>
      </c>
      <c r="L162" s="143">
        <v>18.5</v>
      </c>
      <c r="M162" s="56">
        <f t="shared" si="19"/>
        <v>26.2</v>
      </c>
      <c r="N162" s="36">
        <v>38.5</v>
      </c>
      <c r="O162" s="57">
        <f t="shared" si="20"/>
        <v>48.676095076921541</v>
      </c>
      <c r="P162" s="58">
        <f t="shared" si="21"/>
        <v>59.968949134767335</v>
      </c>
      <c r="Q162" s="142">
        <v>30.5630065</v>
      </c>
      <c r="R162" s="11">
        <f t="shared" si="22"/>
        <v>7.8870894573899983</v>
      </c>
      <c r="S162" s="35">
        <f t="shared" si="23"/>
        <v>14.24392751980419</v>
      </c>
      <c r="AF162" s="34"/>
    </row>
    <row r="163" spans="7:32" ht="18.5">
      <c r="G163" s="61">
        <v>2017</v>
      </c>
      <c r="H163" s="61">
        <v>6</v>
      </c>
      <c r="I163" s="48">
        <f t="shared" si="25"/>
        <v>8</v>
      </c>
      <c r="J163" s="48">
        <f t="shared" si="25"/>
        <v>159</v>
      </c>
      <c r="K163" s="143">
        <v>36.200000000000003</v>
      </c>
      <c r="L163" s="143">
        <v>22.2</v>
      </c>
      <c r="M163" s="56">
        <f t="shared" si="19"/>
        <v>29.200000000000003</v>
      </c>
      <c r="N163" s="36">
        <v>30.5</v>
      </c>
      <c r="O163" s="57">
        <f t="shared" si="20"/>
        <v>51.261735989775737</v>
      </c>
      <c r="P163" s="58">
        <f t="shared" si="21"/>
        <v>57.413144308548844</v>
      </c>
      <c r="Q163" s="142">
        <v>30.688616499999998</v>
      </c>
      <c r="R163" s="11">
        <f t="shared" si="22"/>
        <v>8.4594705813074995</v>
      </c>
      <c r="S163" s="35">
        <f t="shared" si="23"/>
        <v>15.580707942517153</v>
      </c>
      <c r="AF163" s="34"/>
    </row>
    <row r="164" spans="7:32" ht="18.5">
      <c r="G164" s="61">
        <v>2017</v>
      </c>
      <c r="H164" s="61">
        <v>6</v>
      </c>
      <c r="I164" s="48">
        <f t="shared" si="25"/>
        <v>9</v>
      </c>
      <c r="J164" s="48">
        <f t="shared" si="25"/>
        <v>160</v>
      </c>
      <c r="K164" s="143">
        <v>36.9</v>
      </c>
      <c r="L164" s="143">
        <v>24.6</v>
      </c>
      <c r="M164" s="56">
        <f t="shared" si="19"/>
        <v>30.75</v>
      </c>
      <c r="N164" s="36">
        <v>24</v>
      </c>
      <c r="O164" s="57">
        <f t="shared" si="20"/>
        <v>52.348907502067327</v>
      </c>
      <c r="P164" s="58">
        <f t="shared" si="21"/>
        <v>51.511324982034239</v>
      </c>
      <c r="Q164" s="142">
        <v>29.375154599999998</v>
      </c>
      <c r="R164" s="11">
        <f t="shared" si="22"/>
        <v>8.3644504279429466</v>
      </c>
      <c r="S164" s="35">
        <f t="shared" si="23"/>
        <v>15.3166727611426</v>
      </c>
      <c r="AF164" s="34"/>
    </row>
    <row r="165" spans="7:32" ht="18.5">
      <c r="G165" s="61">
        <v>2017</v>
      </c>
      <c r="H165" s="61">
        <v>6</v>
      </c>
      <c r="I165" s="48">
        <f t="shared" si="25"/>
        <v>10</v>
      </c>
      <c r="J165" s="48">
        <f t="shared" si="25"/>
        <v>161</v>
      </c>
      <c r="K165" s="143">
        <v>30</v>
      </c>
      <c r="L165" s="143">
        <v>19.600000000000001</v>
      </c>
      <c r="M165" s="56">
        <f t="shared" si="19"/>
        <v>24.8</v>
      </c>
      <c r="N165" s="36">
        <v>49</v>
      </c>
      <c r="O165" s="57">
        <f t="shared" si="20"/>
        <v>58.277325848848719</v>
      </c>
      <c r="P165" s="58">
        <f t="shared" si="21"/>
        <v>48.486735106242122</v>
      </c>
      <c r="Q165" s="142">
        <v>30.070196599999996</v>
      </c>
      <c r="R165" s="11">
        <f t="shared" si="22"/>
        <v>7.5130085503133985</v>
      </c>
      <c r="S165" s="35">
        <f t="shared" si="23"/>
        <v>9.9092640718851577</v>
      </c>
      <c r="AF165" s="34"/>
    </row>
    <row r="166" spans="7:32" ht="18.5">
      <c r="G166" s="61">
        <v>2017</v>
      </c>
      <c r="H166" s="61">
        <v>6</v>
      </c>
      <c r="I166" s="48">
        <f t="shared" si="25"/>
        <v>11</v>
      </c>
      <c r="J166" s="48">
        <f t="shared" si="25"/>
        <v>162</v>
      </c>
      <c r="K166" s="143">
        <v>31.7</v>
      </c>
      <c r="L166" s="143">
        <v>19.100000000000001</v>
      </c>
      <c r="M166" s="56">
        <f t="shared" si="19"/>
        <v>25.4</v>
      </c>
      <c r="N166" s="36">
        <v>49.5</v>
      </c>
      <c r="O166" s="57">
        <f t="shared" si="20"/>
        <v>52.84400224392126</v>
      </c>
      <c r="P166" s="58">
        <f t="shared" si="21"/>
        <v>53.26675426187262</v>
      </c>
      <c r="Q166" s="142">
        <v>30.012415999999995</v>
      </c>
      <c r="R166" s="11">
        <f t="shared" si="22"/>
        <v>7.6041858170879983</v>
      </c>
      <c r="S166" s="35">
        <f t="shared" si="23"/>
        <v>10.866151115837322</v>
      </c>
      <c r="AF166" s="34"/>
    </row>
    <row r="167" spans="7:32" ht="18.5">
      <c r="G167" s="61">
        <v>2017</v>
      </c>
      <c r="H167" s="61">
        <v>6</v>
      </c>
      <c r="I167" s="48">
        <f t="shared" si="25"/>
        <v>12</v>
      </c>
      <c r="J167" s="48">
        <f t="shared" si="25"/>
        <v>163</v>
      </c>
      <c r="K167" s="143">
        <v>34.200000000000003</v>
      </c>
      <c r="L167" s="143">
        <v>19.8</v>
      </c>
      <c r="M167" s="56">
        <f t="shared" si="19"/>
        <v>27</v>
      </c>
      <c r="N167" s="36">
        <v>40.5</v>
      </c>
      <c r="O167" s="57">
        <f t="shared" si="20"/>
        <v>50.396487793394535</v>
      </c>
      <c r="P167" s="58">
        <f t="shared" si="21"/>
        <v>58.056753937990507</v>
      </c>
      <c r="Q167" s="142">
        <v>30.598595999999997</v>
      </c>
      <c r="R167" s="11">
        <f t="shared" si="22"/>
        <v>8.0398422961919973</v>
      </c>
      <c r="S167" s="35">
        <f t="shared" si="23"/>
        <v>13.613113017567331</v>
      </c>
      <c r="AF167" s="34"/>
    </row>
    <row r="168" spans="7:32" ht="18.5">
      <c r="G168" s="61">
        <v>2017</v>
      </c>
      <c r="H168" s="61">
        <v>6</v>
      </c>
      <c r="I168" s="48">
        <f t="shared" si="25"/>
        <v>13</v>
      </c>
      <c r="J168" s="48">
        <f t="shared" si="25"/>
        <v>164</v>
      </c>
      <c r="K168" s="143">
        <v>33</v>
      </c>
      <c r="L168" s="143">
        <v>19.7</v>
      </c>
      <c r="M168" s="56">
        <f t="shared" si="19"/>
        <v>26.35</v>
      </c>
      <c r="N168" s="36">
        <v>47.5</v>
      </c>
      <c r="O168" s="57">
        <f t="shared" si="20"/>
        <v>51.452513809549998</v>
      </c>
      <c r="P168" s="58">
        <f t="shared" si="21"/>
        <v>54.745474693361203</v>
      </c>
      <c r="Q168" s="142">
        <v>30.022883499999995</v>
      </c>
      <c r="R168" s="11">
        <f t="shared" si="22"/>
        <v>7.7741179477691249</v>
      </c>
      <c r="S168" s="35">
        <f t="shared" si="23"/>
        <v>11.628568557565133</v>
      </c>
      <c r="AF168" s="34"/>
    </row>
    <row r="169" spans="7:32" ht="18.5">
      <c r="G169" s="61">
        <v>2017</v>
      </c>
      <c r="H169" s="61">
        <v>6</v>
      </c>
      <c r="I169" s="48">
        <f t="shared" si="25"/>
        <v>14</v>
      </c>
      <c r="J169" s="48">
        <f t="shared" si="25"/>
        <v>165</v>
      </c>
      <c r="K169" s="143">
        <v>26</v>
      </c>
      <c r="L169" s="143">
        <v>17.100000000000001</v>
      </c>
      <c r="M169" s="56">
        <f t="shared" si="19"/>
        <v>21.55</v>
      </c>
      <c r="N169" s="36">
        <v>52.5</v>
      </c>
      <c r="O169" s="57">
        <f t="shared" si="20"/>
        <v>44.89311809078017</v>
      </c>
      <c r="P169" s="58">
        <f t="shared" si="21"/>
        <v>31.963900080635476</v>
      </c>
      <c r="Q169" s="142">
        <v>21.428647299999998</v>
      </c>
      <c r="R169" s="11">
        <f t="shared" si="22"/>
        <v>4.9454692959105753</v>
      </c>
      <c r="S169" s="35">
        <f t="shared" si="23"/>
        <v>6.2242703006480244</v>
      </c>
      <c r="AF169" s="34"/>
    </row>
    <row r="170" spans="7:32" ht="18.5">
      <c r="G170" s="61">
        <v>2017</v>
      </c>
      <c r="H170" s="61">
        <v>6</v>
      </c>
      <c r="I170" s="48">
        <f t="shared" si="25"/>
        <v>15</v>
      </c>
      <c r="J170" s="48">
        <f t="shared" si="25"/>
        <v>166</v>
      </c>
      <c r="K170" s="143">
        <v>32.299999999999997</v>
      </c>
      <c r="L170" s="143">
        <v>17.7</v>
      </c>
      <c r="M170" s="56">
        <f t="shared" si="19"/>
        <v>25</v>
      </c>
      <c r="N170" s="36">
        <v>40.5</v>
      </c>
      <c r="O170" s="57">
        <f t="shared" si="20"/>
        <v>48.447526151637753</v>
      </c>
      <c r="P170" s="58">
        <f t="shared" si="21"/>
        <v>56.586710545112894</v>
      </c>
      <c r="Q170" s="142">
        <v>29.618837999999997</v>
      </c>
      <c r="R170" s="11">
        <f t="shared" si="22"/>
        <v>7.4349799524359987</v>
      </c>
      <c r="S170" s="35">
        <f t="shared" si="23"/>
        <v>12.911495815931316</v>
      </c>
      <c r="AF170" s="34"/>
    </row>
    <row r="171" spans="7:32" ht="18.5">
      <c r="G171" s="61">
        <v>2017</v>
      </c>
      <c r="H171" s="61">
        <v>6</v>
      </c>
      <c r="I171" s="48">
        <f t="shared" si="25"/>
        <v>16</v>
      </c>
      <c r="J171" s="48">
        <f t="shared" si="25"/>
        <v>167</v>
      </c>
      <c r="K171" s="143">
        <v>33.1</v>
      </c>
      <c r="L171" s="143">
        <v>20.5</v>
      </c>
      <c r="M171" s="56">
        <f t="shared" si="19"/>
        <v>26.8</v>
      </c>
      <c r="N171" s="36">
        <v>36</v>
      </c>
      <c r="O171" s="57">
        <f t="shared" si="20"/>
        <v>54.090642977661084</v>
      </c>
      <c r="P171" s="58">
        <f t="shared" si="21"/>
        <v>54.523368121482385</v>
      </c>
      <c r="Q171" s="142">
        <v>30.720437699999998</v>
      </c>
      <c r="R171" s="11">
        <f t="shared" si="22"/>
        <v>8.0358213731282984</v>
      </c>
      <c r="S171" s="35">
        <f t="shared" si="23"/>
        <v>13.502694613012698</v>
      </c>
      <c r="AF171" s="34"/>
    </row>
    <row r="172" spans="7:32" ht="18.5">
      <c r="G172" s="61">
        <v>2017</v>
      </c>
      <c r="H172" s="61">
        <v>6</v>
      </c>
      <c r="I172" s="48">
        <f t="shared" si="25"/>
        <v>17</v>
      </c>
      <c r="J172" s="48">
        <f t="shared" si="25"/>
        <v>168</v>
      </c>
      <c r="K172" s="143">
        <v>32.200000000000003</v>
      </c>
      <c r="L172" s="143">
        <v>21.8</v>
      </c>
      <c r="M172" s="56">
        <f t="shared" si="19"/>
        <v>27</v>
      </c>
      <c r="N172" s="36">
        <v>35.5</v>
      </c>
      <c r="O172" s="57">
        <f t="shared" si="20"/>
        <v>57.565676752947411</v>
      </c>
      <c r="P172" s="58">
        <f t="shared" si="21"/>
        <v>47.894643058452253</v>
      </c>
      <c r="Q172" s="142">
        <v>29.702996699999996</v>
      </c>
      <c r="R172" s="11">
        <f t="shared" si="22"/>
        <v>7.8045217889183984</v>
      </c>
      <c r="S172" s="35">
        <f t="shared" si="23"/>
        <v>12.024621963515724</v>
      </c>
      <c r="AF172" s="34"/>
    </row>
    <row r="173" spans="7:32" ht="18.5">
      <c r="G173" s="61">
        <v>2017</v>
      </c>
      <c r="H173" s="61">
        <v>6</v>
      </c>
      <c r="I173" s="48">
        <f t="shared" ref="I173:J188" si="26">I172+1</f>
        <v>18</v>
      </c>
      <c r="J173" s="48">
        <f t="shared" si="26"/>
        <v>169</v>
      </c>
      <c r="K173" s="143">
        <v>30.5</v>
      </c>
      <c r="L173" s="143">
        <v>19.899999999999999</v>
      </c>
      <c r="M173" s="56">
        <f t="shared" si="19"/>
        <v>25.2</v>
      </c>
      <c r="N173" s="36">
        <v>52.5</v>
      </c>
      <c r="O173" s="57">
        <f t="shared" si="20"/>
        <v>55.778198558042426</v>
      </c>
      <c r="P173" s="58">
        <f t="shared" si="21"/>
        <v>47.299912377219982</v>
      </c>
      <c r="Q173" s="142">
        <v>29.056105200000001</v>
      </c>
      <c r="R173" s="11">
        <f t="shared" si="22"/>
        <v>7.3278044509139999</v>
      </c>
      <c r="S173" s="35">
        <f t="shared" si="23"/>
        <v>9.5978605843493145</v>
      </c>
      <c r="AF173" s="34"/>
    </row>
    <row r="174" spans="7:32" ht="18.5">
      <c r="G174" s="61">
        <v>2017</v>
      </c>
      <c r="H174" s="61">
        <v>6</v>
      </c>
      <c r="I174" s="48">
        <f t="shared" si="26"/>
        <v>19</v>
      </c>
      <c r="J174" s="48">
        <f t="shared" si="26"/>
        <v>170</v>
      </c>
      <c r="K174" s="143">
        <v>29.9</v>
      </c>
      <c r="L174" s="143">
        <v>19</v>
      </c>
      <c r="M174" s="56">
        <f t="shared" si="19"/>
        <v>24.45</v>
      </c>
      <c r="N174" s="36">
        <v>52</v>
      </c>
      <c r="O174" s="57">
        <f t="shared" si="20"/>
        <v>52.930944129507502</v>
      </c>
      <c r="P174" s="58">
        <f t="shared" si="21"/>
        <v>46.155783280930535</v>
      </c>
      <c r="Q174" s="142">
        <v>27.960367299999998</v>
      </c>
      <c r="R174" s="11">
        <f t="shared" si="22"/>
        <v>6.9284741655626227</v>
      </c>
      <c r="S174" s="35">
        <f t="shared" si="23"/>
        <v>9.269427487397035</v>
      </c>
      <c r="AF174" s="34"/>
    </row>
    <row r="175" spans="7:32" ht="18.5">
      <c r="G175" s="61">
        <v>2017</v>
      </c>
      <c r="H175" s="61">
        <v>6</v>
      </c>
      <c r="I175" s="48">
        <f t="shared" si="26"/>
        <v>20</v>
      </c>
      <c r="J175" s="48">
        <f t="shared" si="26"/>
        <v>171</v>
      </c>
      <c r="K175" s="143">
        <v>27.8</v>
      </c>
      <c r="L175" s="143">
        <v>18.2</v>
      </c>
      <c r="M175" s="56">
        <f t="shared" si="19"/>
        <v>23</v>
      </c>
      <c r="N175" s="36">
        <v>56.5</v>
      </c>
      <c r="O175" s="57">
        <f t="shared" si="20"/>
        <v>58.40865791393594</v>
      </c>
      <c r="P175" s="58">
        <f t="shared" si="21"/>
        <v>44.857849277902808</v>
      </c>
      <c r="Q175" s="142">
        <v>28.955617199999995</v>
      </c>
      <c r="R175" s="11">
        <f t="shared" si="22"/>
        <v>6.9288475510223977</v>
      </c>
      <c r="S175" s="35">
        <f t="shared" si="23"/>
        <v>8.8088990881959734</v>
      </c>
      <c r="AF175" s="34"/>
    </row>
    <row r="176" spans="7:32" ht="18.5">
      <c r="G176" s="61">
        <v>2017</v>
      </c>
      <c r="H176" s="61">
        <v>6</v>
      </c>
      <c r="I176" s="48">
        <f t="shared" si="26"/>
        <v>21</v>
      </c>
      <c r="J176" s="48">
        <f t="shared" si="26"/>
        <v>172</v>
      </c>
      <c r="K176" s="143">
        <v>28.2</v>
      </c>
      <c r="L176" s="143">
        <v>17.2</v>
      </c>
      <c r="M176" s="56">
        <f t="shared" si="19"/>
        <v>22.7</v>
      </c>
      <c r="N176" s="36">
        <v>50.5</v>
      </c>
      <c r="O176" s="57">
        <f t="shared" si="20"/>
        <v>45.491592970886607</v>
      </c>
      <c r="P176" s="58">
        <f t="shared" si="21"/>
        <v>40.032601814380214</v>
      </c>
      <c r="Q176" s="142">
        <v>24.140567199999996</v>
      </c>
      <c r="R176" s="11">
        <f t="shared" si="22"/>
        <v>5.734169278433999</v>
      </c>
      <c r="S176" s="35">
        <f t="shared" si="23"/>
        <v>7.8625132352199882</v>
      </c>
      <c r="AF176" s="34"/>
    </row>
    <row r="177" spans="7:32" ht="18.5">
      <c r="G177" s="61">
        <v>2017</v>
      </c>
      <c r="H177" s="61">
        <v>6</v>
      </c>
      <c r="I177" s="48">
        <f t="shared" si="26"/>
        <v>22</v>
      </c>
      <c r="J177" s="48">
        <f t="shared" si="26"/>
        <v>173</v>
      </c>
      <c r="K177" s="143">
        <v>30.3</v>
      </c>
      <c r="L177" s="143">
        <v>17</v>
      </c>
      <c r="M177" s="56">
        <f t="shared" si="19"/>
        <v>23.65</v>
      </c>
      <c r="N177" s="36">
        <v>47</v>
      </c>
      <c r="O177" s="57">
        <f t="shared" si="20"/>
        <v>53.246409416883864</v>
      </c>
      <c r="P177" s="58">
        <f t="shared" si="21"/>
        <v>56.654179619564438</v>
      </c>
      <c r="Q177" s="142">
        <v>31.069633499999995</v>
      </c>
      <c r="R177" s="11">
        <f t="shared" si="22"/>
        <v>7.5531599497923727</v>
      </c>
      <c r="S177" s="35">
        <f t="shared" si="23"/>
        <v>11.620719113029411</v>
      </c>
      <c r="AF177" s="34"/>
    </row>
    <row r="178" spans="7:32" ht="18.5">
      <c r="G178" s="61">
        <v>2017</v>
      </c>
      <c r="H178" s="61">
        <v>6</v>
      </c>
      <c r="I178" s="48">
        <f t="shared" si="26"/>
        <v>23</v>
      </c>
      <c r="J178" s="48">
        <f t="shared" si="26"/>
        <v>174</v>
      </c>
      <c r="K178" s="143">
        <v>34.1</v>
      </c>
      <c r="L178" s="143">
        <v>20</v>
      </c>
      <c r="M178" s="56">
        <f t="shared" si="19"/>
        <v>27.05</v>
      </c>
      <c r="N178" s="36">
        <v>32</v>
      </c>
      <c r="O178" s="57">
        <f t="shared" si="20"/>
        <v>51.715210460605014</v>
      </c>
      <c r="P178" s="58">
        <f t="shared" si="21"/>
        <v>58.334757399562463</v>
      </c>
      <c r="Q178" s="142">
        <v>31.0704709</v>
      </c>
      <c r="R178" s="11">
        <f t="shared" si="22"/>
        <v>8.1729397855082233</v>
      </c>
      <c r="S178" s="35">
        <f t="shared" si="23"/>
        <v>15.148251632177589</v>
      </c>
      <c r="AF178" s="34"/>
    </row>
    <row r="179" spans="7:32" ht="18.5">
      <c r="G179" s="61">
        <v>2017</v>
      </c>
      <c r="H179" s="61">
        <v>6</v>
      </c>
      <c r="I179" s="48">
        <f t="shared" si="26"/>
        <v>24</v>
      </c>
      <c r="J179" s="48">
        <f t="shared" si="26"/>
        <v>175</v>
      </c>
      <c r="K179" s="143">
        <v>35.5</v>
      </c>
      <c r="L179" s="143">
        <v>23.2</v>
      </c>
      <c r="M179" s="56">
        <f t="shared" si="19"/>
        <v>29.35</v>
      </c>
      <c r="N179" s="36">
        <v>30</v>
      </c>
      <c r="O179" s="57">
        <f t="shared" si="20"/>
        <v>55.443222040838002</v>
      </c>
      <c r="P179" s="58">
        <f t="shared" si="21"/>
        <v>54.5561304881846</v>
      </c>
      <c r="Q179" s="142">
        <v>31.111503499999998</v>
      </c>
      <c r="R179" s="11">
        <f t="shared" si="22"/>
        <v>8.6034118424966248</v>
      </c>
      <c r="S179" s="35">
        <f t="shared" si="23"/>
        <v>14.94138625936778</v>
      </c>
      <c r="AF179" s="34"/>
    </row>
    <row r="180" spans="7:32" ht="18.5">
      <c r="G180" s="61">
        <v>2017</v>
      </c>
      <c r="H180" s="61">
        <v>6</v>
      </c>
      <c r="I180" s="48">
        <f t="shared" si="26"/>
        <v>25</v>
      </c>
      <c r="J180" s="48">
        <f t="shared" si="26"/>
        <v>176</v>
      </c>
      <c r="K180" s="143">
        <v>37.5</v>
      </c>
      <c r="L180" s="143">
        <v>24.2</v>
      </c>
      <c r="M180" s="56">
        <f t="shared" si="19"/>
        <v>30.85</v>
      </c>
      <c r="N180" s="36">
        <v>24</v>
      </c>
      <c r="O180" s="57">
        <f t="shared" si="20"/>
        <v>53.118684049641701</v>
      </c>
      <c r="P180" s="58">
        <f t="shared" si="21"/>
        <v>56.51827982881877</v>
      </c>
      <c r="Q180" s="142">
        <v>30.995104899999998</v>
      </c>
      <c r="R180" s="11">
        <f t="shared" si="22"/>
        <v>8.843903020103026</v>
      </c>
      <c r="S180" s="35">
        <f t="shared" si="23"/>
        <v>16.765236727751738</v>
      </c>
      <c r="AF180" s="34"/>
    </row>
    <row r="181" spans="7:32" ht="18.5">
      <c r="G181" s="61">
        <v>2017</v>
      </c>
      <c r="H181" s="61">
        <v>6</v>
      </c>
      <c r="I181" s="48">
        <f t="shared" si="26"/>
        <v>26</v>
      </c>
      <c r="J181" s="48">
        <f t="shared" si="26"/>
        <v>177</v>
      </c>
      <c r="K181" s="143">
        <v>37.6</v>
      </c>
      <c r="L181" s="143">
        <v>26.1</v>
      </c>
      <c r="M181" s="56">
        <f t="shared" si="19"/>
        <v>31.85</v>
      </c>
      <c r="N181" s="36">
        <v>23.5</v>
      </c>
      <c r="O181" s="57">
        <f t="shared" si="20"/>
        <v>56.090692608073532</v>
      </c>
      <c r="P181" s="58">
        <f t="shared" si="21"/>
        <v>51.603437199427653</v>
      </c>
      <c r="Q181" s="142">
        <v>30.434046899999998</v>
      </c>
      <c r="R181" s="11">
        <f t="shared" si="22"/>
        <v>8.8623107636510241</v>
      </c>
      <c r="S181" s="35">
        <f t="shared" si="23"/>
        <v>15.59954800615794</v>
      </c>
      <c r="AF181" s="34"/>
    </row>
    <row r="182" spans="7:32" ht="18.5">
      <c r="G182" s="61">
        <v>2017</v>
      </c>
      <c r="H182" s="61">
        <v>6</v>
      </c>
      <c r="I182" s="48">
        <f t="shared" si="26"/>
        <v>27</v>
      </c>
      <c r="J182" s="48">
        <f t="shared" si="26"/>
        <v>178</v>
      </c>
      <c r="K182" s="143">
        <v>38.200000000000003</v>
      </c>
      <c r="L182" s="143">
        <v>22.1</v>
      </c>
      <c r="M182" s="56">
        <f t="shared" si="19"/>
        <v>30.150000000000002</v>
      </c>
      <c r="N182" s="36">
        <v>32.5</v>
      </c>
      <c r="O182" s="57">
        <f t="shared" si="20"/>
        <v>48.02094906282727</v>
      </c>
      <c r="P182" s="58">
        <f t="shared" si="21"/>
        <v>61.850982392921523</v>
      </c>
      <c r="Q182" s="142">
        <v>30.829299699999996</v>
      </c>
      <c r="R182" s="11">
        <f t="shared" si="22"/>
        <v>8.6700237594069733</v>
      </c>
      <c r="S182" s="35">
        <f t="shared" si="23"/>
        <v>16.545525801091944</v>
      </c>
      <c r="AF182" s="34"/>
    </row>
    <row r="183" spans="7:32" ht="18.5">
      <c r="G183" s="61">
        <v>2017</v>
      </c>
      <c r="H183" s="61">
        <v>6</v>
      </c>
      <c r="I183" s="48">
        <f t="shared" si="26"/>
        <v>28</v>
      </c>
      <c r="J183" s="48">
        <f t="shared" si="26"/>
        <v>179</v>
      </c>
      <c r="K183" s="143">
        <v>36.1</v>
      </c>
      <c r="L183" s="143">
        <v>21.8</v>
      </c>
      <c r="M183" s="56">
        <f t="shared" si="19"/>
        <v>28.950000000000003</v>
      </c>
      <c r="N183" s="36">
        <v>36</v>
      </c>
      <c r="O183" s="57">
        <f t="shared" si="20"/>
        <v>50.37586028790205</v>
      </c>
      <c r="P183" s="58">
        <f t="shared" si="21"/>
        <v>57.62998416935995</v>
      </c>
      <c r="Q183" s="142">
        <v>30.479685199999999</v>
      </c>
      <c r="R183" s="11">
        <f t="shared" si="22"/>
        <v>8.3571867853814972</v>
      </c>
      <c r="S183" s="35">
        <f t="shared" si="23"/>
        <v>14.633638168680433</v>
      </c>
      <c r="AF183" s="34"/>
    </row>
    <row r="184" spans="7:32" ht="18.5">
      <c r="G184" s="61">
        <v>2017</v>
      </c>
      <c r="H184" s="61">
        <v>6</v>
      </c>
      <c r="I184" s="48">
        <f t="shared" si="26"/>
        <v>29</v>
      </c>
      <c r="J184" s="48">
        <f t="shared" si="26"/>
        <v>180</v>
      </c>
      <c r="K184" s="143">
        <v>38.5</v>
      </c>
      <c r="L184" s="143">
        <v>22.6</v>
      </c>
      <c r="M184" s="56">
        <f t="shared" si="19"/>
        <v>30.55</v>
      </c>
      <c r="N184" s="36">
        <v>37</v>
      </c>
      <c r="O184" s="57">
        <f t="shared" si="20"/>
        <v>46.815877678052949</v>
      </c>
      <c r="P184" s="58">
        <f t="shared" si="21"/>
        <v>59.549796406483352</v>
      </c>
      <c r="Q184" s="142">
        <v>29.8683832</v>
      </c>
      <c r="R184" s="11">
        <f t="shared" si="22"/>
        <v>8.469859562077799</v>
      </c>
      <c r="S184" s="35">
        <f t="shared" si="23"/>
        <v>15.195877191472746</v>
      </c>
      <c r="AF184" s="34"/>
    </row>
    <row r="185" spans="7:32" ht="18.5">
      <c r="G185" s="61">
        <v>2017</v>
      </c>
      <c r="H185" s="62">
        <v>6</v>
      </c>
      <c r="I185" s="62">
        <f t="shared" si="26"/>
        <v>30</v>
      </c>
      <c r="J185" s="48">
        <f t="shared" si="26"/>
        <v>181</v>
      </c>
      <c r="K185" s="143">
        <v>39.6</v>
      </c>
      <c r="L185" s="143">
        <v>23.5</v>
      </c>
      <c r="M185" s="56">
        <f t="shared" si="19"/>
        <v>31.55</v>
      </c>
      <c r="N185" s="36">
        <v>32.5</v>
      </c>
      <c r="O185" s="57">
        <f t="shared" si="20"/>
        <v>48.345084436300745</v>
      </c>
      <c r="P185" s="58">
        <f t="shared" si="21"/>
        <v>62.268468753955361</v>
      </c>
      <c r="Q185" s="142">
        <v>31.037393599999998</v>
      </c>
      <c r="R185" s="51">
        <f t="shared" si="22"/>
        <v>8.9833933694483985</v>
      </c>
      <c r="S185" s="50">
        <f t="shared" si="23"/>
        <v>16.902739088293782</v>
      </c>
      <c r="AF185" s="34"/>
    </row>
    <row r="186" spans="7:32" ht="18.5">
      <c r="G186" s="61">
        <v>2017</v>
      </c>
      <c r="H186" s="61">
        <v>7</v>
      </c>
      <c r="I186" s="48">
        <v>1</v>
      </c>
      <c r="J186" s="48">
        <f t="shared" si="26"/>
        <v>182</v>
      </c>
      <c r="K186" s="143">
        <v>39.6</v>
      </c>
      <c r="L186" s="143">
        <v>26.6</v>
      </c>
      <c r="M186" s="56">
        <f t="shared" si="19"/>
        <v>33.1</v>
      </c>
      <c r="N186" s="36">
        <v>12</v>
      </c>
      <c r="O186" s="57">
        <f t="shared" si="20"/>
        <v>52.894888618788904</v>
      </c>
      <c r="P186" s="58">
        <f t="shared" si="21"/>
        <v>55.010684163540461</v>
      </c>
      <c r="Q186" s="142">
        <v>30.514437299999997</v>
      </c>
      <c r="R186" s="11">
        <f t="shared" si="22"/>
        <v>9.1094291955130497</v>
      </c>
      <c r="S186" s="35">
        <f t="shared" si="23"/>
        <v>18.793671809274006</v>
      </c>
      <c r="AF186" s="34"/>
    </row>
    <row r="187" spans="7:32" ht="18.5">
      <c r="G187" s="61">
        <v>2017</v>
      </c>
      <c r="H187" s="61">
        <v>7</v>
      </c>
      <c r="I187" s="48">
        <f t="shared" ref="I187:J202" si="27">I186+1</f>
        <v>2</v>
      </c>
      <c r="J187" s="48">
        <f t="shared" si="26"/>
        <v>183</v>
      </c>
      <c r="K187" s="143">
        <v>41.7</v>
      </c>
      <c r="L187" s="143">
        <v>32.4</v>
      </c>
      <c r="M187" s="56">
        <f t="shared" si="19"/>
        <v>37.049999999999997</v>
      </c>
      <c r="N187" s="36">
        <v>12.5</v>
      </c>
      <c r="O187" s="57">
        <f t="shared" si="20"/>
        <v>59.716532379743086</v>
      </c>
      <c r="P187" s="58">
        <f t="shared" si="21"/>
        <v>44.429100090528877</v>
      </c>
      <c r="Q187" s="142">
        <v>29.137751699999995</v>
      </c>
      <c r="R187" s="11">
        <f t="shared" si="22"/>
        <v>9.3734763175694216</v>
      </c>
      <c r="S187" s="35">
        <f t="shared" si="23"/>
        <v>15.764162437120957</v>
      </c>
      <c r="AF187" s="34"/>
    </row>
    <row r="188" spans="7:32" ht="18.5">
      <c r="G188" s="61">
        <v>2017</v>
      </c>
      <c r="H188" s="61">
        <v>7</v>
      </c>
      <c r="I188" s="48">
        <f t="shared" si="27"/>
        <v>3</v>
      </c>
      <c r="J188" s="48">
        <f t="shared" si="26"/>
        <v>184</v>
      </c>
      <c r="K188" s="143">
        <v>42.4</v>
      </c>
      <c r="L188" s="143">
        <v>31.6</v>
      </c>
      <c r="M188" s="56">
        <f t="shared" si="19"/>
        <v>37</v>
      </c>
      <c r="N188" s="36">
        <v>12.5</v>
      </c>
      <c r="O188" s="57">
        <f t="shared" si="20"/>
        <v>55.249764840504263</v>
      </c>
      <c r="P188" s="58">
        <f t="shared" si="21"/>
        <v>47.735796822195667</v>
      </c>
      <c r="Q188" s="142">
        <v>29.051080800000001</v>
      </c>
      <c r="R188" s="11">
        <f t="shared" si="22"/>
        <v>9.3370754712815991</v>
      </c>
      <c r="S188" s="35">
        <f t="shared" si="23"/>
        <v>16.878146463375774</v>
      </c>
      <c r="AF188" s="34"/>
    </row>
    <row r="189" spans="7:32" ht="18.5">
      <c r="G189" s="61">
        <v>2017</v>
      </c>
      <c r="H189" s="61">
        <v>7</v>
      </c>
      <c r="I189" s="48">
        <f t="shared" si="27"/>
        <v>4</v>
      </c>
      <c r="J189" s="48">
        <f t="shared" si="27"/>
        <v>185</v>
      </c>
      <c r="K189" s="143">
        <v>38.5</v>
      </c>
      <c r="L189" s="143">
        <v>25.1</v>
      </c>
      <c r="M189" s="56">
        <f t="shared" si="19"/>
        <v>31.8</v>
      </c>
      <c r="N189" s="36">
        <v>21.5</v>
      </c>
      <c r="O189" s="57">
        <f t="shared" si="20"/>
        <v>52.140894242378316</v>
      </c>
      <c r="P189" s="58">
        <f t="shared" si="21"/>
        <v>55.89503862782955</v>
      </c>
      <c r="Q189" s="142">
        <v>30.538721899999999</v>
      </c>
      <c r="R189" s="11">
        <f t="shared" si="22"/>
        <v>8.8838363555975999</v>
      </c>
      <c r="S189" s="35">
        <f t="shared" si="23"/>
        <v>17.186882268963569</v>
      </c>
      <c r="AF189" s="34"/>
    </row>
    <row r="190" spans="7:32" ht="18.5">
      <c r="G190" s="61">
        <v>2017</v>
      </c>
      <c r="H190" s="61">
        <v>7</v>
      </c>
      <c r="I190" s="48">
        <f t="shared" si="27"/>
        <v>5</v>
      </c>
      <c r="J190" s="48">
        <f t="shared" si="27"/>
        <v>186</v>
      </c>
      <c r="K190" s="143">
        <v>40.700000000000003</v>
      </c>
      <c r="L190" s="143">
        <v>24.2</v>
      </c>
      <c r="M190" s="56">
        <f t="shared" si="19"/>
        <v>32.450000000000003</v>
      </c>
      <c r="N190" s="36">
        <v>31</v>
      </c>
      <c r="O190" s="57">
        <f t="shared" si="20"/>
        <v>45.714567251192342</v>
      </c>
      <c r="P190" s="58">
        <f t="shared" si="21"/>
        <v>60.343228771573905</v>
      </c>
      <c r="Q190" s="142">
        <v>29.710951999999999</v>
      </c>
      <c r="R190" s="11">
        <f t="shared" si="22"/>
        <v>8.7563003573699998</v>
      </c>
      <c r="S190" s="35">
        <f t="shared" si="23"/>
        <v>16.828598154346121</v>
      </c>
      <c r="AF190" s="34"/>
    </row>
    <row r="191" spans="7:32" ht="18.5">
      <c r="G191" s="61">
        <v>2017</v>
      </c>
      <c r="H191" s="61">
        <v>7</v>
      </c>
      <c r="I191" s="48">
        <f t="shared" si="27"/>
        <v>6</v>
      </c>
      <c r="J191" s="48">
        <f t="shared" si="27"/>
        <v>187</v>
      </c>
      <c r="K191" s="143">
        <v>36</v>
      </c>
      <c r="L191" s="143">
        <v>22.4</v>
      </c>
      <c r="M191" s="56">
        <f t="shared" si="19"/>
        <v>29.2</v>
      </c>
      <c r="N191" s="36">
        <v>50.5</v>
      </c>
      <c r="O191" s="57">
        <f t="shared" si="20"/>
        <v>49.559164154371047</v>
      </c>
      <c r="P191" s="58">
        <f t="shared" si="21"/>
        <v>53.920370599955703</v>
      </c>
      <c r="Q191" s="142">
        <v>29.242426699999996</v>
      </c>
      <c r="R191" s="11">
        <f t="shared" si="22"/>
        <v>8.060821131988499</v>
      </c>
      <c r="S191" s="35">
        <f t="shared" si="23"/>
        <v>11.470721146398169</v>
      </c>
      <c r="AF191" s="34"/>
    </row>
    <row r="192" spans="7:32" ht="18.5">
      <c r="G192" s="61">
        <v>2017</v>
      </c>
      <c r="H192" s="61">
        <v>7</v>
      </c>
      <c r="I192" s="48">
        <f t="shared" si="27"/>
        <v>7</v>
      </c>
      <c r="J192" s="48">
        <f t="shared" si="27"/>
        <v>188</v>
      </c>
      <c r="K192" s="143">
        <v>35.9</v>
      </c>
      <c r="L192" s="143">
        <v>21.8</v>
      </c>
      <c r="M192" s="56">
        <f t="shared" si="19"/>
        <v>28.85</v>
      </c>
      <c r="N192" s="36">
        <v>42</v>
      </c>
      <c r="O192" s="57">
        <f t="shared" si="20"/>
        <v>51.388362134894194</v>
      </c>
      <c r="P192" s="58">
        <f t="shared" si="21"/>
        <v>57.966072488160648</v>
      </c>
      <c r="Q192" s="142">
        <v>30.874100599999998</v>
      </c>
      <c r="R192" s="11">
        <f t="shared" si="22"/>
        <v>8.4472233908863519</v>
      </c>
      <c r="S192" s="35">
        <f t="shared" si="23"/>
        <v>13.648703624444844</v>
      </c>
      <c r="AF192" s="34"/>
    </row>
    <row r="193" spans="7:32" ht="18.5">
      <c r="G193" s="61">
        <v>2017</v>
      </c>
      <c r="H193" s="61">
        <v>7</v>
      </c>
      <c r="I193" s="48">
        <f t="shared" si="27"/>
        <v>8</v>
      </c>
      <c r="J193" s="48">
        <f t="shared" si="27"/>
        <v>189</v>
      </c>
      <c r="K193" s="143">
        <v>35</v>
      </c>
      <c r="L193" s="143">
        <v>23</v>
      </c>
      <c r="M193" s="56">
        <f t="shared" si="19"/>
        <v>29</v>
      </c>
      <c r="N193" s="36">
        <v>25.5</v>
      </c>
      <c r="O193" s="57">
        <f t="shared" si="20"/>
        <v>55.667396680086</v>
      </c>
      <c r="P193" s="58">
        <f t="shared" si="21"/>
        <v>53.440700812882561</v>
      </c>
      <c r="Q193" s="142">
        <v>30.854002999999999</v>
      </c>
      <c r="R193" s="11">
        <f t="shared" si="22"/>
        <v>8.4688684514459993</v>
      </c>
      <c r="S193" s="35">
        <f t="shared" si="23"/>
        <v>15.317007963989754</v>
      </c>
      <c r="AF193" s="34"/>
    </row>
    <row r="194" spans="7:32" ht="18.5">
      <c r="G194" s="61">
        <v>2017</v>
      </c>
      <c r="H194" s="61">
        <v>7</v>
      </c>
      <c r="I194" s="48">
        <f t="shared" si="27"/>
        <v>9</v>
      </c>
      <c r="J194" s="48">
        <f t="shared" si="27"/>
        <v>190</v>
      </c>
      <c r="K194" s="143">
        <v>36.799999999999997</v>
      </c>
      <c r="L194" s="143">
        <v>24.2</v>
      </c>
      <c r="M194" s="56">
        <f t="shared" si="19"/>
        <v>30.5</v>
      </c>
      <c r="N194" s="36">
        <v>22.5</v>
      </c>
      <c r="O194" s="57">
        <f t="shared" si="20"/>
        <v>53.583434920409175</v>
      </c>
      <c r="P194" s="58">
        <f t="shared" si="21"/>
        <v>54.012102399772438</v>
      </c>
      <c r="Q194" s="142">
        <v>30.432372099999998</v>
      </c>
      <c r="R194" s="11">
        <f t="shared" si="22"/>
        <v>8.6208671523019493</v>
      </c>
      <c r="S194" s="35">
        <f t="shared" si="23"/>
        <v>16.238123822138213</v>
      </c>
      <c r="AF194" s="34"/>
    </row>
    <row r="195" spans="7:32" ht="18.5">
      <c r="G195" s="61">
        <v>2017</v>
      </c>
      <c r="H195" s="61">
        <v>7</v>
      </c>
      <c r="I195" s="48">
        <f t="shared" si="27"/>
        <v>10</v>
      </c>
      <c r="J195" s="48">
        <f t="shared" si="27"/>
        <v>191</v>
      </c>
      <c r="K195" s="143">
        <v>38.200000000000003</v>
      </c>
      <c r="L195" s="143">
        <v>24.2</v>
      </c>
      <c r="M195" s="56">
        <f t="shared" si="19"/>
        <v>31.200000000000003</v>
      </c>
      <c r="N195" s="36">
        <v>25.5</v>
      </c>
      <c r="O195" s="57">
        <f t="shared" si="20"/>
        <v>50.208455760556795</v>
      </c>
      <c r="P195" s="58">
        <f t="shared" si="21"/>
        <v>56.233470451823628</v>
      </c>
      <c r="Q195" s="142">
        <v>30.058054299999998</v>
      </c>
      <c r="R195" s="11">
        <f t="shared" si="22"/>
        <v>8.6382339350055002</v>
      </c>
      <c r="S195" s="35">
        <f t="shared" si="23"/>
        <v>16.483576155488127</v>
      </c>
      <c r="AF195" s="34"/>
    </row>
    <row r="196" spans="7:32" ht="18.5">
      <c r="G196" s="61">
        <v>2017</v>
      </c>
      <c r="H196" s="61">
        <v>7</v>
      </c>
      <c r="I196" s="48">
        <f t="shared" si="27"/>
        <v>11</v>
      </c>
      <c r="J196" s="48">
        <f t="shared" si="27"/>
        <v>192</v>
      </c>
      <c r="K196" s="143">
        <v>39.5</v>
      </c>
      <c r="L196" s="143">
        <v>25.2</v>
      </c>
      <c r="M196" s="56">
        <f t="shared" si="19"/>
        <v>32.35</v>
      </c>
      <c r="N196" s="36">
        <v>25.5</v>
      </c>
      <c r="O196" s="57">
        <f t="shared" si="20"/>
        <v>49.779344111626273</v>
      </c>
      <c r="P196" s="58">
        <f t="shared" si="21"/>
        <v>56.947569663700463</v>
      </c>
      <c r="Q196" s="142">
        <v>30.118765799999998</v>
      </c>
      <c r="R196" s="11">
        <f t="shared" si="22"/>
        <v>8.8588250550625514</v>
      </c>
      <c r="S196" s="35">
        <f t="shared" si="23"/>
        <v>16.880225152117575</v>
      </c>
      <c r="AF196" s="34"/>
    </row>
    <row r="197" spans="7:32" ht="18.5">
      <c r="G197" s="61">
        <v>2017</v>
      </c>
      <c r="H197" s="61">
        <v>7</v>
      </c>
      <c r="I197" s="48">
        <f t="shared" si="27"/>
        <v>12</v>
      </c>
      <c r="J197" s="48">
        <f t="shared" si="27"/>
        <v>193</v>
      </c>
      <c r="K197" s="143">
        <v>39.700000000000003</v>
      </c>
      <c r="L197" s="143">
        <v>26.3</v>
      </c>
      <c r="M197" s="56">
        <f t="shared" si="19"/>
        <v>33</v>
      </c>
      <c r="N197" s="36">
        <v>23</v>
      </c>
      <c r="O197" s="57">
        <f t="shared" si="20"/>
        <v>52.648456041082511</v>
      </c>
      <c r="P197" s="58">
        <f t="shared" si="21"/>
        <v>56.439144876040466</v>
      </c>
      <c r="Q197" s="142">
        <v>30.8359989</v>
      </c>
      <c r="R197" s="11">
        <f t="shared" si="22"/>
        <v>9.1873391842637986</v>
      </c>
      <c r="S197" s="35">
        <f t="shared" si="23"/>
        <v>17.285433259507055</v>
      </c>
      <c r="AF197" s="34"/>
    </row>
    <row r="198" spans="7:32" ht="18.5">
      <c r="G198" s="61">
        <v>2017</v>
      </c>
      <c r="H198" s="61">
        <v>7</v>
      </c>
      <c r="I198" s="48">
        <f t="shared" si="27"/>
        <v>13</v>
      </c>
      <c r="J198" s="48">
        <f t="shared" si="27"/>
        <v>194</v>
      </c>
      <c r="K198" s="143">
        <v>39.700000000000003</v>
      </c>
      <c r="L198" s="143">
        <v>25.3</v>
      </c>
      <c r="M198" s="56">
        <f t="shared" ref="M198:M261" si="28">(K198+L198)/2</f>
        <v>32.5</v>
      </c>
      <c r="N198" s="36">
        <v>25.5</v>
      </c>
      <c r="O198" s="57">
        <f t="shared" ref="O198:O261" si="29">((Q198)/(0.16*(K198-(L198))^0.5))</f>
        <v>50.602680320080701</v>
      </c>
      <c r="P198" s="58">
        <f t="shared" ref="P198:P261" si="30">0.16*((K198-L198)^1/2)*O198</f>
        <v>58.294287728732975</v>
      </c>
      <c r="Q198" s="142">
        <v>30.723787299999998</v>
      </c>
      <c r="R198" s="11">
        <f t="shared" ref="R198:R261" si="31">0.0023*0.408*O198*(K198-L198)^0.5*(M198+17.8)</f>
        <v>9.0638091294793472</v>
      </c>
      <c r="S198" s="35">
        <f t="shared" ref="S198:S261" si="32">0.31*(IF(N198&gt;50,1,(1+(50-N198)/70)))*(P198+2.09)*((M198/(M198+15)))</f>
        <v>17.290564073061674</v>
      </c>
      <c r="AF198" s="34"/>
    </row>
    <row r="199" spans="7:32" ht="18.5">
      <c r="G199" s="61">
        <v>2017</v>
      </c>
      <c r="H199" s="61">
        <v>7</v>
      </c>
      <c r="I199" s="48">
        <f t="shared" si="27"/>
        <v>14</v>
      </c>
      <c r="J199" s="48">
        <f t="shared" si="27"/>
        <v>195</v>
      </c>
      <c r="K199" s="143">
        <v>38.6</v>
      </c>
      <c r="L199" s="143">
        <v>23.1</v>
      </c>
      <c r="M199" s="56">
        <f t="shared" si="28"/>
        <v>30.85</v>
      </c>
      <c r="N199" s="36">
        <v>27</v>
      </c>
      <c r="O199" s="57">
        <f t="shared" si="29"/>
        <v>47.957825581599558</v>
      </c>
      <c r="P199" s="58">
        <f t="shared" si="30"/>
        <v>59.467703721183454</v>
      </c>
      <c r="Q199" s="142">
        <v>30.209623699999998</v>
      </c>
      <c r="R199" s="11">
        <f t="shared" si="31"/>
        <v>8.6197799019743258</v>
      </c>
      <c r="S199" s="35">
        <f t="shared" si="32"/>
        <v>17.058657191771623</v>
      </c>
      <c r="AF199" s="34"/>
    </row>
    <row r="200" spans="7:32" ht="18.5">
      <c r="G200" s="61">
        <v>2017</v>
      </c>
      <c r="H200" s="61">
        <v>7</v>
      </c>
      <c r="I200" s="48">
        <f t="shared" si="27"/>
        <v>15</v>
      </c>
      <c r="J200" s="48">
        <f t="shared" si="27"/>
        <v>196</v>
      </c>
      <c r="K200" s="143">
        <v>38.6</v>
      </c>
      <c r="L200" s="143">
        <v>25.1</v>
      </c>
      <c r="M200" s="56">
        <f t="shared" si="28"/>
        <v>31.85</v>
      </c>
      <c r="N200" s="36">
        <v>30.5</v>
      </c>
      <c r="O200" s="57">
        <f t="shared" si="29"/>
        <v>50.02370610491927</v>
      </c>
      <c r="P200" s="58">
        <f t="shared" si="30"/>
        <v>54.025602593312819</v>
      </c>
      <c r="Q200" s="142">
        <v>29.4078132</v>
      </c>
      <c r="R200" s="11">
        <f t="shared" si="31"/>
        <v>8.5634743323537013</v>
      </c>
      <c r="S200" s="35">
        <f t="shared" si="32"/>
        <v>15.120639578397356</v>
      </c>
      <c r="AF200" s="34"/>
    </row>
    <row r="201" spans="7:32" ht="18.5">
      <c r="G201" s="61">
        <v>2017</v>
      </c>
      <c r="H201" s="61">
        <v>7</v>
      </c>
      <c r="I201" s="48">
        <f t="shared" si="27"/>
        <v>16</v>
      </c>
      <c r="J201" s="48">
        <f t="shared" si="27"/>
        <v>197</v>
      </c>
      <c r="K201" s="143">
        <v>38.4</v>
      </c>
      <c r="L201" s="143">
        <v>22.5</v>
      </c>
      <c r="M201" s="56">
        <f t="shared" si="28"/>
        <v>30.45</v>
      </c>
      <c r="N201" s="36">
        <v>45</v>
      </c>
      <c r="O201" s="57">
        <f t="shared" si="29"/>
        <v>46.03950693546664</v>
      </c>
      <c r="P201" s="58">
        <f t="shared" si="30"/>
        <v>58.562252821913567</v>
      </c>
      <c r="Q201" s="142">
        <v>29.373061099999997</v>
      </c>
      <c r="R201" s="11">
        <f t="shared" si="31"/>
        <v>8.3121724117098719</v>
      </c>
      <c r="S201" s="35">
        <f t="shared" si="32"/>
        <v>13.496627546262447</v>
      </c>
      <c r="AF201" s="34"/>
    </row>
    <row r="202" spans="7:32" ht="18.5">
      <c r="G202" s="61">
        <v>2017</v>
      </c>
      <c r="H202" s="61">
        <v>7</v>
      </c>
      <c r="I202" s="48">
        <f t="shared" si="27"/>
        <v>17</v>
      </c>
      <c r="J202" s="48">
        <f t="shared" si="27"/>
        <v>198</v>
      </c>
      <c r="K202" s="143">
        <v>40.1</v>
      </c>
      <c r="L202" s="143">
        <v>23.1</v>
      </c>
      <c r="M202" s="56">
        <f t="shared" si="28"/>
        <v>31.6</v>
      </c>
      <c r="N202" s="36">
        <v>35.5</v>
      </c>
      <c r="O202" s="57">
        <f t="shared" si="29"/>
        <v>44.758015378845585</v>
      </c>
      <c r="P202" s="58">
        <f t="shared" si="30"/>
        <v>60.870900915230003</v>
      </c>
      <c r="Q202" s="142">
        <v>29.526724000000002</v>
      </c>
      <c r="R202" s="11">
        <f t="shared" si="31"/>
        <v>8.5548072712440018</v>
      </c>
      <c r="S202" s="35">
        <f t="shared" si="32"/>
        <v>15.976897996135076</v>
      </c>
      <c r="AF202" s="34"/>
    </row>
    <row r="203" spans="7:32" ht="18.5">
      <c r="G203" s="61">
        <v>2017</v>
      </c>
      <c r="H203" s="61">
        <v>7</v>
      </c>
      <c r="I203" s="48">
        <f t="shared" ref="I203:J218" si="33">I202+1</f>
        <v>18</v>
      </c>
      <c r="J203" s="48">
        <f t="shared" si="33"/>
        <v>199</v>
      </c>
      <c r="K203" s="143">
        <v>38.9</v>
      </c>
      <c r="L203" s="143">
        <v>25</v>
      </c>
      <c r="M203" s="56">
        <f t="shared" si="28"/>
        <v>31.95</v>
      </c>
      <c r="N203" s="36">
        <v>27.5</v>
      </c>
      <c r="O203" s="57">
        <f t="shared" si="29"/>
        <v>49.321849224231386</v>
      </c>
      <c r="P203" s="58">
        <f t="shared" si="30"/>
        <v>54.845896337345295</v>
      </c>
      <c r="Q203" s="142">
        <v>29.4216303</v>
      </c>
      <c r="R203" s="11">
        <f t="shared" si="31"/>
        <v>8.5847536200476231</v>
      </c>
      <c r="S203" s="35">
        <f t="shared" si="32"/>
        <v>15.871823105971208</v>
      </c>
      <c r="AF203" s="34"/>
    </row>
    <row r="204" spans="7:32" ht="18.5">
      <c r="G204" s="61">
        <v>2017</v>
      </c>
      <c r="H204" s="61">
        <v>7</v>
      </c>
      <c r="I204" s="48">
        <f t="shared" si="33"/>
        <v>19</v>
      </c>
      <c r="J204" s="48">
        <f t="shared" si="33"/>
        <v>200</v>
      </c>
      <c r="K204" s="143">
        <v>34.799999999999997</v>
      </c>
      <c r="L204" s="143">
        <v>21.6</v>
      </c>
      <c r="M204" s="56">
        <f t="shared" si="28"/>
        <v>28.2</v>
      </c>
      <c r="N204" s="36">
        <v>44</v>
      </c>
      <c r="O204" s="57">
        <f t="shared" si="29"/>
        <v>51.718348808480421</v>
      </c>
      <c r="P204" s="58">
        <f t="shared" si="30"/>
        <v>54.614576341755303</v>
      </c>
      <c r="Q204" s="142">
        <v>30.064334799999997</v>
      </c>
      <c r="R204" s="11">
        <f t="shared" si="31"/>
        <v>8.1110568856919976</v>
      </c>
      <c r="S204" s="35">
        <f t="shared" si="32"/>
        <v>12.458355451339774</v>
      </c>
      <c r="AF204" s="34"/>
    </row>
    <row r="205" spans="7:32" ht="18.5">
      <c r="G205" s="61">
        <v>2017</v>
      </c>
      <c r="H205" s="61">
        <v>7</v>
      </c>
      <c r="I205" s="48">
        <f t="shared" si="33"/>
        <v>20</v>
      </c>
      <c r="J205" s="48">
        <f t="shared" si="33"/>
        <v>201</v>
      </c>
      <c r="K205" s="143">
        <v>38</v>
      </c>
      <c r="L205" s="143">
        <v>24.1</v>
      </c>
      <c r="M205" s="56">
        <f t="shared" si="28"/>
        <v>31.05</v>
      </c>
      <c r="N205" s="36">
        <v>36.5</v>
      </c>
      <c r="O205" s="57">
        <f t="shared" si="29"/>
        <v>48.072466258497812</v>
      </c>
      <c r="P205" s="58">
        <f t="shared" si="30"/>
        <v>53.456582479449558</v>
      </c>
      <c r="Q205" s="142">
        <v>28.676344299999997</v>
      </c>
      <c r="R205" s="11">
        <f t="shared" si="31"/>
        <v>8.2159231927575718</v>
      </c>
      <c r="S205" s="35">
        <f t="shared" si="32"/>
        <v>13.849670568100244</v>
      </c>
      <c r="AF205" s="34"/>
    </row>
    <row r="206" spans="7:32" ht="18.5">
      <c r="G206" s="61">
        <v>2017</v>
      </c>
      <c r="H206" s="61">
        <v>7</v>
      </c>
      <c r="I206" s="48">
        <f t="shared" si="33"/>
        <v>21</v>
      </c>
      <c r="J206" s="48">
        <f t="shared" si="33"/>
        <v>202</v>
      </c>
      <c r="K206" s="143">
        <v>37.1</v>
      </c>
      <c r="L206" s="143">
        <v>22.4</v>
      </c>
      <c r="M206" s="56">
        <f t="shared" si="28"/>
        <v>29.75</v>
      </c>
      <c r="N206" s="36">
        <v>50.5</v>
      </c>
      <c r="O206" s="57">
        <f t="shared" si="29"/>
        <v>46.196633437079235</v>
      </c>
      <c r="P206" s="58">
        <f t="shared" si="30"/>
        <v>54.327240922005188</v>
      </c>
      <c r="Q206" s="142">
        <v>28.339290800000001</v>
      </c>
      <c r="R206" s="11">
        <f t="shared" si="31"/>
        <v>7.9032826727720984</v>
      </c>
      <c r="S206" s="35">
        <f t="shared" si="32"/>
        <v>11.626994511803193</v>
      </c>
      <c r="AF206" s="34"/>
    </row>
    <row r="207" spans="7:32" ht="18.5">
      <c r="G207" s="61">
        <v>2017</v>
      </c>
      <c r="H207" s="61">
        <v>7</v>
      </c>
      <c r="I207" s="48">
        <f t="shared" si="33"/>
        <v>22</v>
      </c>
      <c r="J207" s="48">
        <f t="shared" si="33"/>
        <v>203</v>
      </c>
      <c r="K207" s="143">
        <v>37.5</v>
      </c>
      <c r="L207" s="143">
        <v>22.4</v>
      </c>
      <c r="M207" s="56">
        <f t="shared" si="28"/>
        <v>29.95</v>
      </c>
      <c r="N207" s="36">
        <v>47</v>
      </c>
      <c r="O207" s="57">
        <f t="shared" si="29"/>
        <v>45.460779658115506</v>
      </c>
      <c r="P207" s="58">
        <f t="shared" si="30"/>
        <v>54.916621827003539</v>
      </c>
      <c r="Q207" s="142">
        <v>28.264762199999996</v>
      </c>
      <c r="R207" s="11">
        <f t="shared" si="31"/>
        <v>7.9156526469682484</v>
      </c>
      <c r="S207" s="35">
        <f t="shared" si="32"/>
        <v>12.279450998174303</v>
      </c>
      <c r="AF207" s="34"/>
    </row>
    <row r="208" spans="7:32" ht="18.5">
      <c r="G208" s="61">
        <v>2017</v>
      </c>
      <c r="H208" s="61">
        <v>7</v>
      </c>
      <c r="I208" s="48">
        <f t="shared" si="33"/>
        <v>23</v>
      </c>
      <c r="J208" s="48">
        <f t="shared" si="33"/>
        <v>204</v>
      </c>
      <c r="K208" s="143">
        <v>39</v>
      </c>
      <c r="L208" s="143">
        <v>23.5</v>
      </c>
      <c r="M208" s="56">
        <f t="shared" si="28"/>
        <v>31.25</v>
      </c>
      <c r="N208" s="36">
        <v>37</v>
      </c>
      <c r="O208" s="57">
        <f t="shared" si="29"/>
        <v>45.730459730482593</v>
      </c>
      <c r="P208" s="58">
        <f t="shared" si="30"/>
        <v>56.705770065798418</v>
      </c>
      <c r="Q208" s="142">
        <v>28.806559999999998</v>
      </c>
      <c r="R208" s="11">
        <f t="shared" si="31"/>
        <v>8.287020769319998</v>
      </c>
      <c r="S208" s="35">
        <f t="shared" si="32"/>
        <v>14.602462970974839</v>
      </c>
      <c r="AF208" s="34"/>
    </row>
    <row r="209" spans="7:32" ht="18.5">
      <c r="G209" s="61">
        <v>2017</v>
      </c>
      <c r="H209" s="61">
        <v>7</v>
      </c>
      <c r="I209" s="48">
        <f t="shared" si="33"/>
        <v>24</v>
      </c>
      <c r="J209" s="48">
        <f t="shared" si="33"/>
        <v>205</v>
      </c>
      <c r="K209" s="143">
        <v>38.4</v>
      </c>
      <c r="L209" s="143">
        <v>24.5</v>
      </c>
      <c r="M209" s="56">
        <f t="shared" si="28"/>
        <v>31.45</v>
      </c>
      <c r="N209" s="36">
        <v>32.5</v>
      </c>
      <c r="O209" s="57">
        <f t="shared" si="29"/>
        <v>49.721932533483141</v>
      </c>
      <c r="P209" s="58">
        <f t="shared" si="30"/>
        <v>55.290788977233248</v>
      </c>
      <c r="Q209" s="142">
        <v>29.660289299999999</v>
      </c>
      <c r="R209" s="11">
        <f t="shared" si="31"/>
        <v>8.5674116396666236</v>
      </c>
      <c r="S209" s="35">
        <f t="shared" si="32"/>
        <v>15.054736332979967</v>
      </c>
      <c r="AF209" s="34"/>
    </row>
    <row r="210" spans="7:32" ht="18.5">
      <c r="G210" s="61">
        <v>2017</v>
      </c>
      <c r="H210" s="61">
        <v>7</v>
      </c>
      <c r="I210" s="48">
        <f t="shared" si="33"/>
        <v>25</v>
      </c>
      <c r="J210" s="48">
        <f t="shared" si="33"/>
        <v>206</v>
      </c>
      <c r="K210" s="143">
        <v>36.9</v>
      </c>
      <c r="L210" s="143">
        <v>23.8</v>
      </c>
      <c r="M210" s="56">
        <f t="shared" si="28"/>
        <v>30.35</v>
      </c>
      <c r="N210" s="36">
        <v>31</v>
      </c>
      <c r="O210" s="57">
        <f t="shared" si="29"/>
        <v>50.01528828272459</v>
      </c>
      <c r="P210" s="58">
        <f t="shared" si="30"/>
        <v>52.416022120295359</v>
      </c>
      <c r="Q210" s="142">
        <v>28.963991199999999</v>
      </c>
      <c r="R210" s="11">
        <f t="shared" si="31"/>
        <v>8.1794238738822003</v>
      </c>
      <c r="S210" s="35">
        <f t="shared" si="32"/>
        <v>14.377373416781571</v>
      </c>
      <c r="AF210" s="34"/>
    </row>
    <row r="211" spans="7:32" ht="18.5">
      <c r="G211" s="61">
        <v>2017</v>
      </c>
      <c r="H211" s="61">
        <v>7</v>
      </c>
      <c r="I211" s="48">
        <f t="shared" si="33"/>
        <v>26</v>
      </c>
      <c r="J211" s="48">
        <f t="shared" si="33"/>
        <v>207</v>
      </c>
      <c r="K211" s="143">
        <v>39.200000000000003</v>
      </c>
      <c r="L211" s="143">
        <v>24.1</v>
      </c>
      <c r="M211" s="56">
        <f t="shared" si="28"/>
        <v>31.650000000000002</v>
      </c>
      <c r="N211" s="36">
        <v>30.5</v>
      </c>
      <c r="O211" s="57">
        <f t="shared" si="29"/>
        <v>45.149653532999977</v>
      </c>
      <c r="P211" s="58">
        <f t="shared" si="30"/>
        <v>54.54078146786398</v>
      </c>
      <c r="Q211" s="142">
        <v>28.071322800000001</v>
      </c>
      <c r="R211" s="11">
        <f t="shared" si="31"/>
        <v>8.1413643415779013</v>
      </c>
      <c r="S211" s="35">
        <f t="shared" si="32"/>
        <v>15.228646656649607</v>
      </c>
      <c r="AF211" s="34"/>
    </row>
    <row r="212" spans="7:32" ht="18.5">
      <c r="G212" s="61">
        <v>2017</v>
      </c>
      <c r="H212" s="61">
        <v>7</v>
      </c>
      <c r="I212" s="48">
        <f t="shared" si="33"/>
        <v>27</v>
      </c>
      <c r="J212" s="48">
        <f t="shared" si="33"/>
        <v>208</v>
      </c>
      <c r="K212" s="143">
        <v>39.799999999999997</v>
      </c>
      <c r="L212" s="143">
        <v>25.4</v>
      </c>
      <c r="M212" s="56">
        <f t="shared" si="28"/>
        <v>32.599999999999994</v>
      </c>
      <c r="N212" s="36">
        <v>25.5</v>
      </c>
      <c r="O212" s="57">
        <f t="shared" si="29"/>
        <v>45.608545610177003</v>
      </c>
      <c r="P212" s="58">
        <f t="shared" si="30"/>
        <v>52.541044542923906</v>
      </c>
      <c r="Q212" s="142">
        <v>27.6915619</v>
      </c>
      <c r="R212" s="11">
        <f t="shared" si="31"/>
        <v>8.1855149313923974</v>
      </c>
      <c r="S212" s="35">
        <f t="shared" si="32"/>
        <v>15.658336214360613</v>
      </c>
      <c r="AF212" s="34"/>
    </row>
    <row r="213" spans="7:32" ht="18.5">
      <c r="G213" s="61">
        <v>2017</v>
      </c>
      <c r="H213" s="61">
        <v>7</v>
      </c>
      <c r="I213" s="48">
        <f t="shared" si="33"/>
        <v>28</v>
      </c>
      <c r="J213" s="48">
        <f t="shared" si="33"/>
        <v>209</v>
      </c>
      <c r="K213" s="143">
        <v>34.6</v>
      </c>
      <c r="L213" s="143">
        <v>23.8</v>
      </c>
      <c r="M213" s="56">
        <f t="shared" si="28"/>
        <v>29.200000000000003</v>
      </c>
      <c r="N213" s="36">
        <v>42.5</v>
      </c>
      <c r="O213" s="57">
        <f t="shared" si="29"/>
        <v>53.696999917193651</v>
      </c>
      <c r="P213" s="58">
        <f t="shared" si="30"/>
        <v>46.394207928455323</v>
      </c>
      <c r="Q213" s="142">
        <v>28.2346158</v>
      </c>
      <c r="R213" s="11">
        <f t="shared" si="31"/>
        <v>7.7830130183490001</v>
      </c>
      <c r="S213" s="35">
        <f t="shared" si="32"/>
        <v>10.993253519085087</v>
      </c>
      <c r="AF213" s="34"/>
    </row>
    <row r="214" spans="7:32" ht="18.5">
      <c r="G214" s="61">
        <v>2017</v>
      </c>
      <c r="H214" s="61">
        <v>7</v>
      </c>
      <c r="I214" s="48">
        <f t="shared" si="33"/>
        <v>29</v>
      </c>
      <c r="J214" s="48">
        <f t="shared" si="33"/>
        <v>210</v>
      </c>
      <c r="K214" s="143">
        <v>35.700000000000003</v>
      </c>
      <c r="L214" s="143">
        <v>20.100000000000001</v>
      </c>
      <c r="M214" s="56">
        <f t="shared" si="28"/>
        <v>27.900000000000002</v>
      </c>
      <c r="N214" s="36">
        <v>42.5</v>
      </c>
      <c r="O214" s="57">
        <f t="shared" si="29"/>
        <v>44.527542483279618</v>
      </c>
      <c r="P214" s="58">
        <f t="shared" si="30"/>
        <v>55.570373019132973</v>
      </c>
      <c r="Q214" s="142">
        <v>28.139152199999995</v>
      </c>
      <c r="R214" s="11">
        <f t="shared" si="31"/>
        <v>7.5421510337420976</v>
      </c>
      <c r="S214" s="35">
        <f t="shared" si="32"/>
        <v>12.870330963633794</v>
      </c>
      <c r="AF214" s="34"/>
    </row>
    <row r="215" spans="7:32" ht="18.5">
      <c r="G215" s="61">
        <v>2017</v>
      </c>
      <c r="H215" s="61">
        <v>7</v>
      </c>
      <c r="I215" s="48">
        <f t="shared" si="33"/>
        <v>30</v>
      </c>
      <c r="J215" s="48">
        <f t="shared" si="33"/>
        <v>211</v>
      </c>
      <c r="K215" s="143">
        <v>38.9</v>
      </c>
      <c r="L215" s="143">
        <v>23</v>
      </c>
      <c r="M215" s="56">
        <f t="shared" si="28"/>
        <v>30.95</v>
      </c>
      <c r="N215" s="36">
        <v>37.5</v>
      </c>
      <c r="O215" s="57">
        <f t="shared" si="29"/>
        <v>43.436728942992183</v>
      </c>
      <c r="P215" s="58">
        <f t="shared" si="30"/>
        <v>55.251519215486056</v>
      </c>
      <c r="Q215" s="142">
        <v>27.712496899999998</v>
      </c>
      <c r="R215" s="11">
        <f t="shared" si="31"/>
        <v>7.923522473026873</v>
      </c>
      <c r="S215" s="35">
        <f t="shared" si="32"/>
        <v>14.111134619717374</v>
      </c>
      <c r="AF215" s="34"/>
    </row>
    <row r="216" spans="7:32" ht="18.5">
      <c r="G216" s="61">
        <v>2017</v>
      </c>
      <c r="H216" s="62">
        <v>7</v>
      </c>
      <c r="I216" s="62">
        <f t="shared" si="33"/>
        <v>31</v>
      </c>
      <c r="J216" s="48">
        <f t="shared" si="33"/>
        <v>212</v>
      </c>
      <c r="K216" s="143">
        <v>40.299999999999997</v>
      </c>
      <c r="L216" s="143">
        <v>23.3</v>
      </c>
      <c r="M216" s="56">
        <f t="shared" si="28"/>
        <v>31.799999999999997</v>
      </c>
      <c r="N216" s="36">
        <v>41.5</v>
      </c>
      <c r="O216" s="57">
        <f t="shared" si="29"/>
        <v>41.632824401457114</v>
      </c>
      <c r="P216" s="58">
        <f t="shared" si="30"/>
        <v>56.620641185981661</v>
      </c>
      <c r="Q216" s="142">
        <v>27.465045199999999</v>
      </c>
      <c r="R216" s="51">
        <f t="shared" si="31"/>
        <v>7.9896915088607985</v>
      </c>
      <c r="S216" s="50">
        <f t="shared" si="32"/>
        <v>13.868560993191535</v>
      </c>
      <c r="AF216" s="34"/>
    </row>
    <row r="217" spans="7:32" ht="18.5">
      <c r="G217" s="61">
        <v>2017</v>
      </c>
      <c r="H217" s="61">
        <v>8</v>
      </c>
      <c r="I217" s="48">
        <v>1</v>
      </c>
      <c r="J217" s="48">
        <f t="shared" si="33"/>
        <v>213</v>
      </c>
      <c r="K217" s="143">
        <v>41.6</v>
      </c>
      <c r="L217" s="143">
        <v>26.3</v>
      </c>
      <c r="M217" s="56">
        <f t="shared" si="28"/>
        <v>33.950000000000003</v>
      </c>
      <c r="N217" s="36">
        <v>32.5</v>
      </c>
      <c r="O217" s="57">
        <f t="shared" si="29"/>
        <v>44.923164823498539</v>
      </c>
      <c r="P217" s="58">
        <f t="shared" si="30"/>
        <v>54.985953743962213</v>
      </c>
      <c r="Q217" s="142">
        <v>28.1148676</v>
      </c>
      <c r="R217" s="11">
        <f t="shared" si="31"/>
        <v>8.5332488960294999</v>
      </c>
      <c r="S217" s="35">
        <f t="shared" si="32"/>
        <v>15.339526945309766</v>
      </c>
      <c r="AF217" s="34"/>
    </row>
    <row r="218" spans="7:32" ht="18.5">
      <c r="G218" s="61">
        <v>2017</v>
      </c>
      <c r="H218" s="61">
        <v>8</v>
      </c>
      <c r="I218" s="48">
        <f t="shared" ref="I218:J233" si="34">I217+1</f>
        <v>2</v>
      </c>
      <c r="J218" s="48">
        <f t="shared" si="33"/>
        <v>214</v>
      </c>
      <c r="K218" s="143">
        <v>38.799999999999997</v>
      </c>
      <c r="L218" s="143">
        <v>23.3</v>
      </c>
      <c r="M218" s="56">
        <f t="shared" si="28"/>
        <v>31.049999999999997</v>
      </c>
      <c r="N218" s="36">
        <v>49.5</v>
      </c>
      <c r="O218" s="57">
        <f t="shared" si="29"/>
        <v>43.361515566537243</v>
      </c>
      <c r="P218" s="58">
        <f t="shared" si="30"/>
        <v>53.768279302506173</v>
      </c>
      <c r="Q218" s="142">
        <v>27.314313199999997</v>
      </c>
      <c r="R218" s="11">
        <f t="shared" si="31"/>
        <v>7.8256941319442967</v>
      </c>
      <c r="S218" s="35">
        <f t="shared" si="32"/>
        <v>11.759051544455485</v>
      </c>
      <c r="AF218" s="34"/>
    </row>
    <row r="219" spans="7:32" ht="18.5">
      <c r="G219" s="61">
        <v>2017</v>
      </c>
      <c r="H219" s="61">
        <v>8</v>
      </c>
      <c r="I219" s="48">
        <f t="shared" si="34"/>
        <v>3</v>
      </c>
      <c r="J219" s="48">
        <f t="shared" si="34"/>
        <v>215</v>
      </c>
      <c r="K219" s="143">
        <v>35.6</v>
      </c>
      <c r="L219" s="143">
        <v>22.6</v>
      </c>
      <c r="M219" s="56">
        <f t="shared" si="28"/>
        <v>29.1</v>
      </c>
      <c r="N219" s="36">
        <v>53</v>
      </c>
      <c r="O219" s="57">
        <f t="shared" si="29"/>
        <v>48.46393738430838</v>
      </c>
      <c r="P219" s="58">
        <f t="shared" si="30"/>
        <v>50.402494879680717</v>
      </c>
      <c r="Q219" s="142">
        <v>27.958273799999997</v>
      </c>
      <c r="R219" s="11">
        <f t="shared" si="31"/>
        <v>7.6904404367553001</v>
      </c>
      <c r="S219" s="35">
        <f t="shared" si="32"/>
        <v>10.737750483210881</v>
      </c>
      <c r="AF219" s="34"/>
    </row>
    <row r="220" spans="7:32" ht="18.5">
      <c r="G220" s="61">
        <v>2017</v>
      </c>
      <c r="H220" s="61">
        <v>8</v>
      </c>
      <c r="I220" s="48">
        <f t="shared" si="34"/>
        <v>4</v>
      </c>
      <c r="J220" s="48">
        <f t="shared" si="34"/>
        <v>216</v>
      </c>
      <c r="K220" s="143">
        <v>34.9</v>
      </c>
      <c r="L220" s="143">
        <v>21.1</v>
      </c>
      <c r="M220" s="56">
        <f t="shared" si="28"/>
        <v>28</v>
      </c>
      <c r="N220" s="36">
        <v>48.5</v>
      </c>
      <c r="O220" s="57">
        <f t="shared" si="29"/>
        <v>44.555066736800129</v>
      </c>
      <c r="P220" s="58">
        <f t="shared" si="30"/>
        <v>49.188793677427334</v>
      </c>
      <c r="Q220" s="142">
        <v>26.482356299999999</v>
      </c>
      <c r="R220" s="11">
        <f t="shared" si="31"/>
        <v>7.1136111022370976</v>
      </c>
      <c r="S220" s="35">
        <f t="shared" si="32"/>
        <v>10.572971738234203</v>
      </c>
      <c r="AF220" s="34"/>
    </row>
    <row r="221" spans="7:32" ht="18.5">
      <c r="G221" s="61">
        <v>2017</v>
      </c>
      <c r="H221" s="61">
        <v>8</v>
      </c>
      <c r="I221" s="48">
        <f t="shared" si="34"/>
        <v>5</v>
      </c>
      <c r="J221" s="48">
        <f t="shared" si="34"/>
        <v>217</v>
      </c>
      <c r="K221" s="143">
        <v>35.700000000000003</v>
      </c>
      <c r="L221" s="143">
        <v>21</v>
      </c>
      <c r="M221" s="56">
        <f t="shared" si="28"/>
        <v>28.35</v>
      </c>
      <c r="N221" s="36">
        <v>43.5</v>
      </c>
      <c r="O221" s="57">
        <f t="shared" si="29"/>
        <v>44.898453707788342</v>
      </c>
      <c r="P221" s="58">
        <f t="shared" si="30"/>
        <v>52.800581560359099</v>
      </c>
      <c r="Q221" s="142">
        <v>27.542923399999999</v>
      </c>
      <c r="R221" s="11">
        <f t="shared" si="31"/>
        <v>7.4550361909471485</v>
      </c>
      <c r="S221" s="35">
        <f t="shared" si="32"/>
        <v>12.161492673358385</v>
      </c>
      <c r="AF221" s="34"/>
    </row>
    <row r="222" spans="7:32" ht="18.5">
      <c r="G222" s="61">
        <v>2017</v>
      </c>
      <c r="H222" s="61">
        <v>8</v>
      </c>
      <c r="I222" s="48">
        <f t="shared" si="34"/>
        <v>6</v>
      </c>
      <c r="J222" s="48">
        <f t="shared" si="34"/>
        <v>218</v>
      </c>
      <c r="K222" s="143">
        <v>37.9</v>
      </c>
      <c r="L222" s="143">
        <v>21.9</v>
      </c>
      <c r="M222" s="56">
        <f t="shared" si="28"/>
        <v>29.9</v>
      </c>
      <c r="N222" s="36">
        <v>39.5</v>
      </c>
      <c r="O222" s="57">
        <f t="shared" si="29"/>
        <v>41.982525625000001</v>
      </c>
      <c r="P222" s="58">
        <f t="shared" si="30"/>
        <v>53.7376328</v>
      </c>
      <c r="Q222" s="142">
        <v>26.8688164</v>
      </c>
      <c r="R222" s="11">
        <f t="shared" si="31"/>
        <v>7.5168335104721997</v>
      </c>
      <c r="S222" s="35">
        <f t="shared" si="32"/>
        <v>13.253591930661022</v>
      </c>
      <c r="AF222" s="34"/>
    </row>
    <row r="223" spans="7:32" ht="18.5">
      <c r="G223" s="61">
        <v>2017</v>
      </c>
      <c r="H223" s="61">
        <v>8</v>
      </c>
      <c r="I223" s="48">
        <f t="shared" si="34"/>
        <v>7</v>
      </c>
      <c r="J223" s="48">
        <f t="shared" si="34"/>
        <v>219</v>
      </c>
      <c r="K223" s="143">
        <v>38.9</v>
      </c>
      <c r="L223" s="143">
        <v>23</v>
      </c>
      <c r="M223" s="56">
        <f t="shared" si="28"/>
        <v>30.95</v>
      </c>
      <c r="N223" s="36">
        <v>15.5</v>
      </c>
      <c r="O223" s="57">
        <f t="shared" si="29"/>
        <v>41.518443498715122</v>
      </c>
      <c r="P223" s="58">
        <f t="shared" si="30"/>
        <v>52.811460130365639</v>
      </c>
      <c r="Q223" s="142">
        <v>26.488636799999998</v>
      </c>
      <c r="R223" s="11">
        <f t="shared" si="31"/>
        <v>7.5735979230599995</v>
      </c>
      <c r="S223" s="35">
        <f t="shared" si="32"/>
        <v>17.113505421598905</v>
      </c>
      <c r="AF223" s="34"/>
    </row>
    <row r="224" spans="7:32" ht="18.5">
      <c r="G224" s="61">
        <v>2017</v>
      </c>
      <c r="H224" s="61">
        <v>8</v>
      </c>
      <c r="I224" s="48">
        <f t="shared" si="34"/>
        <v>8</v>
      </c>
      <c r="J224" s="48">
        <f t="shared" si="34"/>
        <v>220</v>
      </c>
      <c r="K224" s="143">
        <v>42.7</v>
      </c>
      <c r="L224" s="143">
        <v>27.8</v>
      </c>
      <c r="M224" s="56">
        <f t="shared" si="28"/>
        <v>35.25</v>
      </c>
      <c r="N224" s="36">
        <v>34.5</v>
      </c>
      <c r="O224" s="57">
        <f t="shared" si="29"/>
        <v>41.365730203964155</v>
      </c>
      <c r="P224" s="58">
        <f t="shared" si="30"/>
        <v>49.307950403125282</v>
      </c>
      <c r="Q224" s="142">
        <v>25.547817899999998</v>
      </c>
      <c r="R224" s="11">
        <f t="shared" si="31"/>
        <v>7.9489033527246731</v>
      </c>
      <c r="S224" s="35">
        <f t="shared" si="32"/>
        <v>13.652073719709442</v>
      </c>
      <c r="AF224" s="34"/>
    </row>
    <row r="225" spans="7:32" ht="18.5">
      <c r="G225" s="61">
        <v>2017</v>
      </c>
      <c r="H225" s="61">
        <v>8</v>
      </c>
      <c r="I225" s="48">
        <f t="shared" si="34"/>
        <v>9</v>
      </c>
      <c r="J225" s="48">
        <f t="shared" si="34"/>
        <v>221</v>
      </c>
      <c r="K225" s="143">
        <v>43</v>
      </c>
      <c r="L225" s="143">
        <v>25.8</v>
      </c>
      <c r="M225" s="56">
        <f t="shared" si="28"/>
        <v>34.4</v>
      </c>
      <c r="N225" s="36">
        <v>54</v>
      </c>
      <c r="O225" s="57">
        <f t="shared" si="29"/>
        <v>38.23451139063291</v>
      </c>
      <c r="P225" s="58">
        <f t="shared" si="30"/>
        <v>52.610687673510881</v>
      </c>
      <c r="Q225" s="142">
        <v>25.371126499999999</v>
      </c>
      <c r="R225" s="11">
        <f t="shared" si="31"/>
        <v>7.7674464913545007</v>
      </c>
      <c r="S225" s="35">
        <f t="shared" si="32"/>
        <v>11.808261808710935</v>
      </c>
      <c r="AF225" s="34"/>
    </row>
    <row r="226" spans="7:32" ht="18.5">
      <c r="G226" s="61">
        <v>2017</v>
      </c>
      <c r="H226" s="61">
        <v>8</v>
      </c>
      <c r="I226" s="48">
        <f t="shared" si="34"/>
        <v>10</v>
      </c>
      <c r="J226" s="48">
        <f t="shared" si="34"/>
        <v>222</v>
      </c>
      <c r="K226" s="143">
        <v>36.6</v>
      </c>
      <c r="L226" s="143">
        <v>22.1</v>
      </c>
      <c r="M226" s="56">
        <f t="shared" si="28"/>
        <v>29.35</v>
      </c>
      <c r="N226" s="36">
        <v>50</v>
      </c>
      <c r="O226" s="57">
        <f t="shared" si="29"/>
        <v>44.217433715391678</v>
      </c>
      <c r="P226" s="58">
        <f t="shared" si="30"/>
        <v>51.292223109854341</v>
      </c>
      <c r="Q226" s="142">
        <v>26.939995399999997</v>
      </c>
      <c r="R226" s="11">
        <f t="shared" si="31"/>
        <v>7.44984489294015</v>
      </c>
      <c r="S226" s="35">
        <f t="shared" si="32"/>
        <v>10.951480427621412</v>
      </c>
      <c r="AF226" s="34"/>
    </row>
    <row r="227" spans="7:32" ht="18.5">
      <c r="G227" s="61">
        <v>2017</v>
      </c>
      <c r="H227" s="61">
        <v>8</v>
      </c>
      <c r="I227" s="48">
        <f t="shared" si="34"/>
        <v>11</v>
      </c>
      <c r="J227" s="48">
        <f t="shared" si="34"/>
        <v>223</v>
      </c>
      <c r="K227" s="143">
        <v>37.6</v>
      </c>
      <c r="L227" s="143">
        <v>22</v>
      </c>
      <c r="M227" s="56">
        <f t="shared" si="28"/>
        <v>29.8</v>
      </c>
      <c r="N227" s="36">
        <v>51</v>
      </c>
      <c r="O227" s="57">
        <f t="shared" si="29"/>
        <v>41.253867701119034</v>
      </c>
      <c r="P227" s="58">
        <f t="shared" si="30"/>
        <v>51.484826890996565</v>
      </c>
      <c r="Q227" s="142">
        <v>26.070355499999998</v>
      </c>
      <c r="R227" s="11">
        <f t="shared" si="31"/>
        <v>7.2781654263569981</v>
      </c>
      <c r="S227" s="35">
        <f t="shared" si="32"/>
        <v>11.047416312924694</v>
      </c>
      <c r="AF227" s="34"/>
    </row>
    <row r="228" spans="7:32" ht="18.5">
      <c r="G228" s="61">
        <v>2017</v>
      </c>
      <c r="H228" s="61">
        <v>8</v>
      </c>
      <c r="I228" s="48">
        <f t="shared" si="34"/>
        <v>12</v>
      </c>
      <c r="J228" s="48">
        <f t="shared" si="34"/>
        <v>224</v>
      </c>
      <c r="K228" s="143">
        <v>36.799999999999997</v>
      </c>
      <c r="L228" s="143">
        <v>21.3</v>
      </c>
      <c r="M228" s="56">
        <f t="shared" si="28"/>
        <v>29.049999999999997</v>
      </c>
      <c r="N228" s="36">
        <v>53.5</v>
      </c>
      <c r="O228" s="57">
        <f t="shared" si="29"/>
        <v>41.30364487866553</v>
      </c>
      <c r="P228" s="58">
        <f t="shared" si="30"/>
        <v>51.216519649545248</v>
      </c>
      <c r="Q228" s="142">
        <v>26.018017999999998</v>
      </c>
      <c r="R228" s="11">
        <f t="shared" si="31"/>
        <v>7.149107400454497</v>
      </c>
      <c r="S228" s="35">
        <f t="shared" si="32"/>
        <v>10.897885645947328</v>
      </c>
      <c r="AF228" s="34"/>
    </row>
    <row r="229" spans="7:32" ht="18.5">
      <c r="G229" s="61">
        <v>2017</v>
      </c>
      <c r="H229" s="61">
        <v>8</v>
      </c>
      <c r="I229" s="48">
        <f t="shared" si="34"/>
        <v>13</v>
      </c>
      <c r="J229" s="48">
        <f t="shared" si="34"/>
        <v>225</v>
      </c>
      <c r="K229" s="143">
        <v>35.700000000000003</v>
      </c>
      <c r="L229" s="143">
        <v>23.4</v>
      </c>
      <c r="M229" s="56">
        <f t="shared" si="28"/>
        <v>29.55</v>
      </c>
      <c r="N229" s="36">
        <v>51</v>
      </c>
      <c r="O229" s="57">
        <f t="shared" si="29"/>
        <v>43.885990815610349</v>
      </c>
      <c r="P229" s="58">
        <f t="shared" si="30"/>
        <v>43.183814962560596</v>
      </c>
      <c r="Q229" s="142">
        <v>24.626259199999996</v>
      </c>
      <c r="R229" s="11">
        <f t="shared" si="31"/>
        <v>6.8389030333487977</v>
      </c>
      <c r="S229" s="35">
        <f t="shared" si="32"/>
        <v>9.3093329284968878</v>
      </c>
      <c r="AF229" s="34"/>
    </row>
    <row r="230" spans="7:32" ht="18.5">
      <c r="G230" s="61">
        <v>2017</v>
      </c>
      <c r="H230" s="61">
        <v>8</v>
      </c>
      <c r="I230" s="48">
        <f t="shared" si="34"/>
        <v>14</v>
      </c>
      <c r="J230" s="48">
        <f t="shared" si="34"/>
        <v>226</v>
      </c>
      <c r="K230" s="143">
        <v>36</v>
      </c>
      <c r="L230" s="143">
        <v>22.8</v>
      </c>
      <c r="M230" s="56">
        <f t="shared" si="28"/>
        <v>29.4</v>
      </c>
      <c r="N230" s="36">
        <v>43.5</v>
      </c>
      <c r="O230" s="57">
        <f t="shared" si="29"/>
        <v>41.843431503535484</v>
      </c>
      <c r="P230" s="58">
        <f t="shared" si="30"/>
        <v>44.186663667733477</v>
      </c>
      <c r="Q230" s="142">
        <v>24.323957800000002</v>
      </c>
      <c r="R230" s="11">
        <f t="shared" si="31"/>
        <v>6.7335525898584008</v>
      </c>
      <c r="S230" s="35">
        <f t="shared" si="32"/>
        <v>10.381293989408238</v>
      </c>
      <c r="AF230" s="34"/>
    </row>
    <row r="231" spans="7:32" ht="18.5">
      <c r="G231" s="61">
        <v>2017</v>
      </c>
      <c r="H231" s="61">
        <v>8</v>
      </c>
      <c r="I231" s="48">
        <f t="shared" si="34"/>
        <v>15</v>
      </c>
      <c r="J231" s="48">
        <f t="shared" si="34"/>
        <v>227</v>
      </c>
      <c r="K231" s="143">
        <v>38.299999999999997</v>
      </c>
      <c r="L231" s="143">
        <v>24.7</v>
      </c>
      <c r="M231" s="56">
        <f t="shared" si="28"/>
        <v>31.5</v>
      </c>
      <c r="N231" s="36">
        <v>49</v>
      </c>
      <c r="O231" s="57">
        <f t="shared" si="29"/>
        <v>40.721097838844479</v>
      </c>
      <c r="P231" s="58">
        <f t="shared" si="30"/>
        <v>44.304554448662785</v>
      </c>
      <c r="Q231" s="142">
        <v>24.027518199999999</v>
      </c>
      <c r="R231" s="11">
        <f t="shared" si="31"/>
        <v>6.9474247361798973</v>
      </c>
      <c r="S231" s="35">
        <f t="shared" si="32"/>
        <v>9.8820400975651719</v>
      </c>
      <c r="AF231" s="34"/>
    </row>
    <row r="232" spans="7:32" ht="18.5">
      <c r="G232" s="61">
        <v>2017</v>
      </c>
      <c r="H232" s="61">
        <v>8</v>
      </c>
      <c r="I232" s="48">
        <f t="shared" si="34"/>
        <v>16</v>
      </c>
      <c r="J232" s="48">
        <f t="shared" si="34"/>
        <v>228</v>
      </c>
      <c r="K232" s="143">
        <v>37.299999999999997</v>
      </c>
      <c r="L232" s="143">
        <v>23.6</v>
      </c>
      <c r="M232" s="56">
        <f t="shared" si="28"/>
        <v>30.45</v>
      </c>
      <c r="N232" s="36">
        <v>50.5</v>
      </c>
      <c r="O232" s="57">
        <f t="shared" si="29"/>
        <v>41.648270628997587</v>
      </c>
      <c r="P232" s="58">
        <f t="shared" si="30"/>
        <v>45.646504609381338</v>
      </c>
      <c r="Q232" s="142">
        <v>24.664779599999999</v>
      </c>
      <c r="R232" s="11">
        <f t="shared" si="31"/>
        <v>6.9797934860804993</v>
      </c>
      <c r="S232" s="35">
        <f t="shared" si="32"/>
        <v>9.9143836140870203</v>
      </c>
      <c r="AF232" s="34"/>
    </row>
    <row r="233" spans="7:32" ht="18.5">
      <c r="G233" s="61">
        <v>2017</v>
      </c>
      <c r="H233" s="61">
        <v>8</v>
      </c>
      <c r="I233" s="48">
        <f t="shared" si="34"/>
        <v>17</v>
      </c>
      <c r="J233" s="48">
        <f t="shared" si="34"/>
        <v>229</v>
      </c>
      <c r="K233" s="143">
        <v>35.700000000000003</v>
      </c>
      <c r="L233" s="143">
        <v>23.4</v>
      </c>
      <c r="M233" s="56">
        <f t="shared" si="28"/>
        <v>29.55</v>
      </c>
      <c r="N233" s="36">
        <v>51.5</v>
      </c>
      <c r="O233" s="57">
        <f t="shared" si="29"/>
        <v>43.428596358830411</v>
      </c>
      <c r="P233" s="58">
        <f t="shared" si="30"/>
        <v>42.73373881708914</v>
      </c>
      <c r="Q233" s="142">
        <v>24.369596099999999</v>
      </c>
      <c r="R233" s="11">
        <f t="shared" si="31"/>
        <v>6.7676257013397745</v>
      </c>
      <c r="S233" s="35">
        <f t="shared" si="32"/>
        <v>9.2167869682142562</v>
      </c>
      <c r="AF233" s="34"/>
    </row>
    <row r="234" spans="7:32" ht="18.5">
      <c r="G234" s="61">
        <v>2017</v>
      </c>
      <c r="H234" s="61">
        <v>8</v>
      </c>
      <c r="I234" s="48">
        <f t="shared" ref="I234:J249" si="35">I233+1</f>
        <v>18</v>
      </c>
      <c r="J234" s="48">
        <f t="shared" si="35"/>
        <v>230</v>
      </c>
      <c r="K234" s="143">
        <v>34.5</v>
      </c>
      <c r="L234" s="143">
        <v>20.5</v>
      </c>
      <c r="M234" s="56">
        <f t="shared" si="28"/>
        <v>27.5</v>
      </c>
      <c r="N234" s="36">
        <v>50.5</v>
      </c>
      <c r="O234" s="57">
        <f t="shared" si="29"/>
        <v>42.885150793656706</v>
      </c>
      <c r="P234" s="58">
        <f t="shared" si="30"/>
        <v>48.031368888895514</v>
      </c>
      <c r="Q234" s="142">
        <v>25.673846599999997</v>
      </c>
      <c r="R234" s="11">
        <f t="shared" si="31"/>
        <v>6.8211430969976972</v>
      </c>
      <c r="S234" s="35">
        <f t="shared" si="32"/>
        <v>10.053756935949043</v>
      </c>
      <c r="AF234" s="34"/>
    </row>
    <row r="235" spans="7:32" ht="18.5">
      <c r="G235" s="61">
        <v>2017</v>
      </c>
      <c r="H235" s="61">
        <v>8</v>
      </c>
      <c r="I235" s="48">
        <f t="shared" si="35"/>
        <v>19</v>
      </c>
      <c r="J235" s="48">
        <f t="shared" si="35"/>
        <v>231</v>
      </c>
      <c r="K235" s="143">
        <v>34</v>
      </c>
      <c r="L235" s="143">
        <v>20.8</v>
      </c>
      <c r="M235" s="56">
        <f t="shared" si="28"/>
        <v>27.4</v>
      </c>
      <c r="N235" s="36">
        <v>48.5</v>
      </c>
      <c r="O235" s="57">
        <f t="shared" si="29"/>
        <v>44.105082877534542</v>
      </c>
      <c r="P235" s="58">
        <f t="shared" si="30"/>
        <v>46.57496751867648</v>
      </c>
      <c r="Q235" s="142">
        <v>25.638675800000001</v>
      </c>
      <c r="R235" s="11">
        <f t="shared" si="31"/>
        <v>6.7967616772283996</v>
      </c>
      <c r="S235" s="35">
        <f t="shared" si="32"/>
        <v>9.9579705991947822</v>
      </c>
      <c r="AF235" s="34"/>
    </row>
    <row r="236" spans="7:32" ht="18.5">
      <c r="G236" s="61">
        <v>2017</v>
      </c>
      <c r="H236" s="61">
        <v>8</v>
      </c>
      <c r="I236" s="48">
        <f t="shared" si="35"/>
        <v>20</v>
      </c>
      <c r="J236" s="48">
        <f t="shared" si="35"/>
        <v>232</v>
      </c>
      <c r="K236" s="143">
        <v>35.5</v>
      </c>
      <c r="L236" s="143">
        <v>20.7</v>
      </c>
      <c r="M236" s="56">
        <f t="shared" si="28"/>
        <v>28.1</v>
      </c>
      <c r="N236" s="36">
        <v>48.5</v>
      </c>
      <c r="O236" s="57">
        <f t="shared" si="29"/>
        <v>41.420896215043975</v>
      </c>
      <c r="P236" s="58">
        <f t="shared" si="30"/>
        <v>49.042341118612072</v>
      </c>
      <c r="Q236" s="142">
        <v>25.495899099999995</v>
      </c>
      <c r="R236" s="11">
        <f t="shared" si="31"/>
        <v>6.8635852733668496</v>
      </c>
      <c r="S236" s="35">
        <f t="shared" si="32"/>
        <v>10.555879476010086</v>
      </c>
      <c r="AF236" s="34"/>
    </row>
    <row r="237" spans="7:32" ht="18.5">
      <c r="G237" s="61">
        <v>2017</v>
      </c>
      <c r="H237" s="61">
        <v>8</v>
      </c>
      <c r="I237" s="48">
        <f t="shared" si="35"/>
        <v>21</v>
      </c>
      <c r="J237" s="48">
        <f t="shared" si="35"/>
        <v>233</v>
      </c>
      <c r="K237" s="143">
        <v>33</v>
      </c>
      <c r="L237" s="143">
        <v>21</v>
      </c>
      <c r="M237" s="56">
        <f t="shared" si="28"/>
        <v>27</v>
      </c>
      <c r="N237" s="36">
        <v>49.5</v>
      </c>
      <c r="O237" s="57">
        <f t="shared" si="29"/>
        <v>45.054406369887481</v>
      </c>
      <c r="P237" s="58">
        <f t="shared" si="30"/>
        <v>43.252230115091983</v>
      </c>
      <c r="Q237" s="142">
        <v>24.971686699999996</v>
      </c>
      <c r="R237" s="11">
        <f t="shared" si="31"/>
        <v>6.5613606237983975</v>
      </c>
      <c r="S237" s="35">
        <f t="shared" si="32"/>
        <v>9.1006019923347115</v>
      </c>
      <c r="AF237" s="34"/>
    </row>
    <row r="238" spans="7:32" ht="18.5">
      <c r="G238" s="61">
        <v>2017</v>
      </c>
      <c r="H238" s="61">
        <v>8</v>
      </c>
      <c r="I238" s="48">
        <f t="shared" si="35"/>
        <v>22</v>
      </c>
      <c r="J238" s="48">
        <f t="shared" si="35"/>
        <v>234</v>
      </c>
      <c r="K238" s="143">
        <v>34</v>
      </c>
      <c r="L238" s="143">
        <v>20.100000000000001</v>
      </c>
      <c r="M238" s="56">
        <f t="shared" si="28"/>
        <v>27.05</v>
      </c>
      <c r="N238" s="36">
        <v>44.5</v>
      </c>
      <c r="O238" s="57">
        <f t="shared" si="29"/>
        <v>41.459159346620481</v>
      </c>
      <c r="P238" s="58">
        <f t="shared" si="30"/>
        <v>46.102585193441968</v>
      </c>
      <c r="Q238" s="142">
        <v>24.731352899999997</v>
      </c>
      <c r="R238" s="11">
        <f t="shared" si="31"/>
        <v>6.5054649064187231</v>
      </c>
      <c r="S238" s="35">
        <f t="shared" si="32"/>
        <v>10.365543977251699</v>
      </c>
      <c r="AF238" s="34"/>
    </row>
    <row r="239" spans="7:32" ht="18.5">
      <c r="G239" s="61">
        <v>2017</v>
      </c>
      <c r="H239" s="61">
        <v>8</v>
      </c>
      <c r="I239" s="48">
        <f t="shared" si="35"/>
        <v>23</v>
      </c>
      <c r="J239" s="48">
        <f t="shared" si="35"/>
        <v>235</v>
      </c>
      <c r="K239" s="143">
        <v>36.6</v>
      </c>
      <c r="L239" s="143">
        <v>22.6</v>
      </c>
      <c r="M239" s="56">
        <f t="shared" si="28"/>
        <v>29.6</v>
      </c>
      <c r="N239" s="36">
        <v>51</v>
      </c>
      <c r="O239" s="57">
        <f t="shared" si="29"/>
        <v>40.501632187296714</v>
      </c>
      <c r="P239" s="58">
        <f t="shared" si="30"/>
        <v>45.361828049772321</v>
      </c>
      <c r="Q239" s="142">
        <v>24.246917</v>
      </c>
      <c r="R239" s="11">
        <f t="shared" si="31"/>
        <v>6.7406671729169991</v>
      </c>
      <c r="S239" s="35">
        <f t="shared" si="32"/>
        <v>9.762734847190826</v>
      </c>
      <c r="AF239" s="34"/>
    </row>
    <row r="240" spans="7:32" ht="18.5">
      <c r="G240" s="61">
        <v>2017</v>
      </c>
      <c r="H240" s="61">
        <v>8</v>
      </c>
      <c r="I240" s="48">
        <f t="shared" si="35"/>
        <v>24</v>
      </c>
      <c r="J240" s="48">
        <f t="shared" si="35"/>
        <v>236</v>
      </c>
      <c r="K240" s="143">
        <v>37.200000000000003</v>
      </c>
      <c r="L240" s="143">
        <v>21.5</v>
      </c>
      <c r="M240" s="56">
        <f t="shared" si="28"/>
        <v>29.35</v>
      </c>
      <c r="N240" s="36">
        <v>50</v>
      </c>
      <c r="O240" s="57">
        <f t="shared" si="29"/>
        <v>37.91386016221675</v>
      </c>
      <c r="P240" s="58">
        <f t="shared" si="30"/>
        <v>47.619808363744248</v>
      </c>
      <c r="Q240" s="142">
        <v>24.0363109</v>
      </c>
      <c r="R240" s="11">
        <f t="shared" si="31"/>
        <v>6.6468752256537771</v>
      </c>
      <c r="S240" s="35">
        <f t="shared" si="32"/>
        <v>10.198076468940856</v>
      </c>
      <c r="AF240" s="34"/>
    </row>
    <row r="241" spans="7:32" ht="18.5">
      <c r="G241" s="61">
        <v>2017</v>
      </c>
      <c r="H241" s="61">
        <v>8</v>
      </c>
      <c r="I241" s="48">
        <f t="shared" si="35"/>
        <v>25</v>
      </c>
      <c r="J241" s="48">
        <f t="shared" si="35"/>
        <v>237</v>
      </c>
      <c r="K241" s="143">
        <v>38.4</v>
      </c>
      <c r="L241" s="143">
        <v>22.3</v>
      </c>
      <c r="M241" s="56">
        <f t="shared" si="28"/>
        <v>30.35</v>
      </c>
      <c r="N241" s="36">
        <v>37.5</v>
      </c>
      <c r="O241" s="57">
        <f t="shared" si="29"/>
        <v>37.090347736035788</v>
      </c>
      <c r="P241" s="58">
        <f t="shared" si="30"/>
        <v>47.772367884014088</v>
      </c>
      <c r="Q241" s="142">
        <v>23.8118877</v>
      </c>
      <c r="R241" s="11">
        <f t="shared" si="31"/>
        <v>6.724471133508076</v>
      </c>
      <c r="S241" s="35">
        <f t="shared" si="32"/>
        <v>12.191914405270625</v>
      </c>
      <c r="AF241" s="34"/>
    </row>
    <row r="242" spans="7:32" ht="18.5">
      <c r="G242" s="61">
        <v>2017</v>
      </c>
      <c r="H242" s="61">
        <v>8</v>
      </c>
      <c r="I242" s="48">
        <f t="shared" si="35"/>
        <v>26</v>
      </c>
      <c r="J242" s="48">
        <f t="shared" si="35"/>
        <v>238</v>
      </c>
      <c r="K242" s="143">
        <v>39.1</v>
      </c>
      <c r="L242" s="143">
        <v>24.1</v>
      </c>
      <c r="M242" s="56">
        <f t="shared" si="28"/>
        <v>31.6</v>
      </c>
      <c r="N242" s="36">
        <v>38</v>
      </c>
      <c r="O242" s="57">
        <f t="shared" si="29"/>
        <v>35.577626033411967</v>
      </c>
      <c r="P242" s="58">
        <f t="shared" si="30"/>
        <v>42.693151240094359</v>
      </c>
      <c r="Q242" s="142">
        <v>22.046648499999996</v>
      </c>
      <c r="R242" s="11">
        <f t="shared" si="31"/>
        <v>6.3875975165534999</v>
      </c>
      <c r="S242" s="35">
        <f t="shared" si="32"/>
        <v>11.027912772205113</v>
      </c>
      <c r="AF242" s="34"/>
    </row>
    <row r="243" spans="7:32" ht="18.5">
      <c r="G243" s="61">
        <v>2017</v>
      </c>
      <c r="H243" s="61">
        <v>8</v>
      </c>
      <c r="I243" s="48">
        <f t="shared" si="35"/>
        <v>27</v>
      </c>
      <c r="J243" s="48">
        <f t="shared" si="35"/>
        <v>239</v>
      </c>
      <c r="K243" s="143">
        <v>36.5</v>
      </c>
      <c r="L243" s="143">
        <v>23.2</v>
      </c>
      <c r="M243" s="56">
        <f t="shared" si="28"/>
        <v>29.85</v>
      </c>
      <c r="N243" s="36">
        <v>50</v>
      </c>
      <c r="O243" s="57">
        <f t="shared" si="29"/>
        <v>36.878905895569659</v>
      </c>
      <c r="P243" s="58">
        <f t="shared" si="30"/>
        <v>39.239155872886123</v>
      </c>
      <c r="Q243" s="142">
        <v>21.5190865</v>
      </c>
      <c r="R243" s="11">
        <f t="shared" si="31"/>
        <v>6.0138799266671246</v>
      </c>
      <c r="S243" s="35">
        <f t="shared" si="32"/>
        <v>8.5270756715663705</v>
      </c>
      <c r="AF243" s="34"/>
    </row>
    <row r="244" spans="7:32" ht="18.5">
      <c r="G244" s="61">
        <v>2017</v>
      </c>
      <c r="H244" s="61">
        <v>8</v>
      </c>
      <c r="I244" s="48">
        <f t="shared" si="35"/>
        <v>28</v>
      </c>
      <c r="J244" s="48">
        <f t="shared" si="35"/>
        <v>240</v>
      </c>
      <c r="K244" s="143">
        <v>33.9</v>
      </c>
      <c r="L244" s="143">
        <v>22.6</v>
      </c>
      <c r="M244" s="56">
        <f t="shared" si="28"/>
        <v>28.25</v>
      </c>
      <c r="N244" s="36">
        <v>53.5</v>
      </c>
      <c r="O244" s="57">
        <f t="shared" si="29"/>
        <v>44.59718197607048</v>
      </c>
      <c r="P244" s="58">
        <f t="shared" si="30"/>
        <v>40.315852506367705</v>
      </c>
      <c r="Q244" s="142">
        <v>23.986485599999998</v>
      </c>
      <c r="R244" s="11">
        <f t="shared" si="31"/>
        <v>6.478347986926198</v>
      </c>
      <c r="S244" s="35">
        <f t="shared" si="32"/>
        <v>8.5865723312026638</v>
      </c>
      <c r="AF244" s="34"/>
    </row>
    <row r="245" spans="7:32" ht="18.5">
      <c r="G245" s="61">
        <v>2017</v>
      </c>
      <c r="H245" s="61">
        <v>8</v>
      </c>
      <c r="I245" s="48">
        <f t="shared" si="35"/>
        <v>29</v>
      </c>
      <c r="J245" s="48">
        <f t="shared" si="35"/>
        <v>241</v>
      </c>
      <c r="K245" s="143">
        <v>34.4</v>
      </c>
      <c r="L245" s="143">
        <v>21.1</v>
      </c>
      <c r="M245" s="56">
        <f t="shared" si="28"/>
        <v>27.75</v>
      </c>
      <c r="N245" s="36">
        <v>52.5</v>
      </c>
      <c r="O245" s="57">
        <f t="shared" si="29"/>
        <v>37.810296494897408</v>
      </c>
      <c r="P245" s="58">
        <f t="shared" si="30"/>
        <v>40.230155470570836</v>
      </c>
      <c r="Q245" s="142">
        <v>22.062559099999998</v>
      </c>
      <c r="R245" s="11">
        <f t="shared" si="31"/>
        <v>5.8940292104843239</v>
      </c>
      <c r="S245" s="35">
        <f t="shared" si="32"/>
        <v>8.5160032148675011</v>
      </c>
      <c r="AF245" s="34"/>
    </row>
    <row r="246" spans="7:32" ht="18.5">
      <c r="G246" s="61">
        <v>2017</v>
      </c>
      <c r="H246" s="61">
        <v>8</v>
      </c>
      <c r="I246" s="48">
        <f t="shared" si="35"/>
        <v>30</v>
      </c>
      <c r="J246" s="48">
        <f t="shared" si="35"/>
        <v>242</v>
      </c>
      <c r="K246" s="143">
        <v>34.5</v>
      </c>
      <c r="L246" s="143">
        <v>20.6</v>
      </c>
      <c r="M246" s="56">
        <f t="shared" si="28"/>
        <v>27.55</v>
      </c>
      <c r="N246" s="36">
        <v>47</v>
      </c>
      <c r="O246" s="57">
        <f t="shared" si="29"/>
        <v>38.813696201761047</v>
      </c>
      <c r="P246" s="58">
        <f t="shared" si="30"/>
        <v>43.160830176358282</v>
      </c>
      <c r="Q246" s="142">
        <v>23.153272600000001</v>
      </c>
      <c r="R246" s="11">
        <f t="shared" si="31"/>
        <v>6.158255351284649</v>
      </c>
      <c r="S246" s="35">
        <f t="shared" si="32"/>
        <v>9.4718563719478652</v>
      </c>
      <c r="AF246" s="34"/>
    </row>
    <row r="247" spans="7:32" ht="18.5">
      <c r="G247" s="61">
        <v>2017</v>
      </c>
      <c r="H247" s="62">
        <v>8</v>
      </c>
      <c r="I247" s="62">
        <f t="shared" si="35"/>
        <v>31</v>
      </c>
      <c r="J247" s="48">
        <f t="shared" si="35"/>
        <v>243</v>
      </c>
      <c r="K247" s="143">
        <v>35.6</v>
      </c>
      <c r="L247" s="143">
        <v>20.9</v>
      </c>
      <c r="M247" s="56">
        <f t="shared" si="28"/>
        <v>28.25</v>
      </c>
      <c r="N247" s="36">
        <v>45</v>
      </c>
      <c r="O247" s="57">
        <f t="shared" si="29"/>
        <v>38.748822077446107</v>
      </c>
      <c r="P247" s="58">
        <f t="shared" si="30"/>
        <v>45.568614763076631</v>
      </c>
      <c r="Q247" s="142">
        <v>23.770436400000001</v>
      </c>
      <c r="R247" s="51">
        <f t="shared" si="31"/>
        <v>6.4199967168302985</v>
      </c>
      <c r="S247" s="50">
        <f t="shared" si="32"/>
        <v>10.339479408446991</v>
      </c>
      <c r="AF247" s="34"/>
    </row>
    <row r="248" spans="7:32" ht="18.5">
      <c r="G248" s="61">
        <v>2017</v>
      </c>
      <c r="H248" s="61">
        <v>9</v>
      </c>
      <c r="I248" s="48">
        <v>1</v>
      </c>
      <c r="J248" s="48">
        <f t="shared" si="35"/>
        <v>244</v>
      </c>
      <c r="K248" s="143">
        <v>35.4</v>
      </c>
      <c r="L248" s="143">
        <v>20.9</v>
      </c>
      <c r="M248" s="56">
        <f t="shared" si="28"/>
        <v>28.15</v>
      </c>
      <c r="N248" s="36">
        <v>39</v>
      </c>
      <c r="O248" s="57">
        <f t="shared" si="29"/>
        <v>39.362876011783968</v>
      </c>
      <c r="P248" s="58">
        <f t="shared" si="30"/>
        <v>45.660936173669398</v>
      </c>
      <c r="Q248" s="142">
        <v>23.982298599999996</v>
      </c>
      <c r="R248" s="11">
        <f t="shared" si="31"/>
        <v>6.4631515302295481</v>
      </c>
      <c r="S248" s="35">
        <f t="shared" si="32"/>
        <v>11.174501607707862</v>
      </c>
      <c r="AF248" s="34"/>
    </row>
    <row r="249" spans="7:32" ht="18.5">
      <c r="G249" s="61">
        <v>2017</v>
      </c>
      <c r="H249" s="61">
        <v>9</v>
      </c>
      <c r="I249" s="48">
        <f t="shared" ref="I249:J264" si="36">I248+1</f>
        <v>2</v>
      </c>
      <c r="J249" s="48">
        <f t="shared" si="35"/>
        <v>245</v>
      </c>
      <c r="K249" s="143">
        <v>37.1</v>
      </c>
      <c r="L249" s="143">
        <v>22.6</v>
      </c>
      <c r="M249" s="56">
        <f t="shared" si="28"/>
        <v>29.85</v>
      </c>
      <c r="N249" s="36">
        <v>42.5</v>
      </c>
      <c r="O249" s="57">
        <f t="shared" si="29"/>
        <v>38.879756806569333</v>
      </c>
      <c r="P249" s="58">
        <f t="shared" si="30"/>
        <v>45.10051789562042</v>
      </c>
      <c r="Q249" s="142">
        <v>23.687952499999998</v>
      </c>
      <c r="R249" s="11">
        <f t="shared" si="31"/>
        <v>6.6200069433056248</v>
      </c>
      <c r="S249" s="35">
        <f t="shared" si="32"/>
        <v>10.779583673961485</v>
      </c>
      <c r="AF249" s="34"/>
    </row>
    <row r="250" spans="7:32" ht="18.5">
      <c r="G250" s="61">
        <v>2017</v>
      </c>
      <c r="H250" s="61">
        <v>9</v>
      </c>
      <c r="I250" s="48">
        <f t="shared" si="36"/>
        <v>3</v>
      </c>
      <c r="J250" s="48">
        <f t="shared" si="36"/>
        <v>246</v>
      </c>
      <c r="K250" s="143">
        <v>38.299999999999997</v>
      </c>
      <c r="L250" s="143">
        <v>23.3</v>
      </c>
      <c r="M250" s="56">
        <f t="shared" si="28"/>
        <v>30.799999999999997</v>
      </c>
      <c r="N250" s="36">
        <v>22</v>
      </c>
      <c r="O250" s="57">
        <f t="shared" si="29"/>
        <v>37.867485963660442</v>
      </c>
      <c r="P250" s="58">
        <f t="shared" si="30"/>
        <v>45.44098315639252</v>
      </c>
      <c r="Q250" s="142">
        <v>23.465622800000002</v>
      </c>
      <c r="R250" s="11">
        <f t="shared" si="31"/>
        <v>6.6886176572891989</v>
      </c>
      <c r="S250" s="35">
        <f t="shared" si="32"/>
        <v>13.872405197557427</v>
      </c>
      <c r="AF250" s="34"/>
    </row>
    <row r="251" spans="7:32" ht="18.5">
      <c r="G251" s="61">
        <v>2017</v>
      </c>
      <c r="H251" s="61">
        <v>9</v>
      </c>
      <c r="I251" s="48">
        <f t="shared" si="36"/>
        <v>4</v>
      </c>
      <c r="J251" s="48">
        <f t="shared" si="36"/>
        <v>247</v>
      </c>
      <c r="K251" s="143">
        <v>40.700000000000003</v>
      </c>
      <c r="L251" s="143">
        <v>23.6</v>
      </c>
      <c r="M251" s="56">
        <f t="shared" si="28"/>
        <v>32.150000000000006</v>
      </c>
      <c r="N251" s="36">
        <v>42.5</v>
      </c>
      <c r="O251" s="57">
        <f t="shared" si="29"/>
        <v>34.616263564141668</v>
      </c>
      <c r="P251" s="58">
        <f t="shared" si="30"/>
        <v>47.355048555745803</v>
      </c>
      <c r="Q251" s="142">
        <v>22.903308699999997</v>
      </c>
      <c r="R251" s="11">
        <f t="shared" si="31"/>
        <v>6.7096788809987231</v>
      </c>
      <c r="S251" s="35">
        <f t="shared" si="32"/>
        <v>11.57144097057723</v>
      </c>
      <c r="AF251" s="34"/>
    </row>
    <row r="252" spans="7:32" ht="18.5">
      <c r="G252" s="61">
        <v>2017</v>
      </c>
      <c r="H252" s="61">
        <v>9</v>
      </c>
      <c r="I252" s="48">
        <f t="shared" si="36"/>
        <v>5</v>
      </c>
      <c r="J252" s="48">
        <f t="shared" si="36"/>
        <v>248</v>
      </c>
      <c r="K252" s="143">
        <v>36.5</v>
      </c>
      <c r="L252" s="143">
        <v>23.6</v>
      </c>
      <c r="M252" s="56">
        <f t="shared" si="28"/>
        <v>30.05</v>
      </c>
      <c r="N252" s="36">
        <v>47.5</v>
      </c>
      <c r="O252" s="57">
        <f t="shared" si="29"/>
        <v>39.428822833307031</v>
      </c>
      <c r="P252" s="58">
        <f t="shared" si="30"/>
        <v>40.69054516397285</v>
      </c>
      <c r="Q252" s="142">
        <v>22.658369199999996</v>
      </c>
      <c r="R252" s="11">
        <f t="shared" si="31"/>
        <v>6.3588503968802987</v>
      </c>
      <c r="S252" s="35">
        <f t="shared" si="32"/>
        <v>9.1621554509074716</v>
      </c>
      <c r="AF252" s="34"/>
    </row>
    <row r="253" spans="7:32" ht="18.5">
      <c r="G253" s="61">
        <v>2017</v>
      </c>
      <c r="H253" s="61">
        <v>9</v>
      </c>
      <c r="I253" s="48">
        <f t="shared" si="36"/>
        <v>6</v>
      </c>
      <c r="J253" s="48">
        <f t="shared" si="36"/>
        <v>249</v>
      </c>
      <c r="K253" s="143">
        <v>32.4</v>
      </c>
      <c r="L253" s="143">
        <v>20.5</v>
      </c>
      <c r="M253" s="56">
        <f t="shared" si="28"/>
        <v>26.45</v>
      </c>
      <c r="N253" s="36">
        <v>68</v>
      </c>
      <c r="O253" s="57">
        <f t="shared" si="29"/>
        <v>42.138388647507426</v>
      </c>
      <c r="P253" s="58">
        <f t="shared" si="30"/>
        <v>40.115745992427065</v>
      </c>
      <c r="Q253" s="142">
        <v>23.257947599999998</v>
      </c>
      <c r="R253" s="11">
        <f t="shared" si="31"/>
        <v>6.0360479233244995</v>
      </c>
      <c r="S253" s="35">
        <f t="shared" si="32"/>
        <v>8.3489991378746851</v>
      </c>
      <c r="AF253" s="34"/>
    </row>
    <row r="254" spans="7:32" ht="18.5">
      <c r="G254" s="61">
        <v>2017</v>
      </c>
      <c r="H254" s="61">
        <v>9</v>
      </c>
      <c r="I254" s="48">
        <f t="shared" si="36"/>
        <v>7</v>
      </c>
      <c r="J254" s="48">
        <f t="shared" si="36"/>
        <v>250</v>
      </c>
      <c r="K254" s="143">
        <v>33.299999999999997</v>
      </c>
      <c r="L254" s="143">
        <v>19.399999999999999</v>
      </c>
      <c r="M254" s="56">
        <f t="shared" si="28"/>
        <v>26.349999999999998</v>
      </c>
      <c r="N254" s="36">
        <v>37</v>
      </c>
      <c r="O254" s="57">
        <f t="shared" si="29"/>
        <v>39.940246572548887</v>
      </c>
      <c r="P254" s="58">
        <f t="shared" si="30"/>
        <v>44.413554188674354</v>
      </c>
      <c r="Q254" s="142">
        <v>23.825286099999996</v>
      </c>
      <c r="R254" s="11">
        <f t="shared" si="31"/>
        <v>6.1693136264124719</v>
      </c>
      <c r="S254" s="35">
        <f t="shared" si="32"/>
        <v>10.892636185311963</v>
      </c>
      <c r="AF254" s="34"/>
    </row>
    <row r="255" spans="7:32" ht="18.5">
      <c r="G255" s="61">
        <v>2017</v>
      </c>
      <c r="H255" s="61">
        <v>9</v>
      </c>
      <c r="I255" s="48">
        <f t="shared" si="36"/>
        <v>8</v>
      </c>
      <c r="J255" s="48">
        <f t="shared" si="36"/>
        <v>251</v>
      </c>
      <c r="K255" s="143">
        <v>35.200000000000003</v>
      </c>
      <c r="L255" s="143">
        <v>19.7</v>
      </c>
      <c r="M255" s="56">
        <f t="shared" si="28"/>
        <v>27.450000000000003</v>
      </c>
      <c r="N255" s="36">
        <v>23</v>
      </c>
      <c r="O255" s="57">
        <f t="shared" si="29"/>
        <v>37.440484530503241</v>
      </c>
      <c r="P255" s="58">
        <f t="shared" si="30"/>
        <v>46.426200817824025</v>
      </c>
      <c r="Q255" s="142">
        <v>23.584533599999997</v>
      </c>
      <c r="R255" s="11">
        <f t="shared" si="31"/>
        <v>6.2591288527709992</v>
      </c>
      <c r="S255" s="35">
        <f t="shared" si="32"/>
        <v>13.476801364075229</v>
      </c>
      <c r="AF255" s="34"/>
    </row>
    <row r="256" spans="7:32" ht="18.5">
      <c r="G256" s="61">
        <v>2017</v>
      </c>
      <c r="H256" s="61">
        <v>9</v>
      </c>
      <c r="I256" s="48">
        <f t="shared" si="36"/>
        <v>9</v>
      </c>
      <c r="J256" s="48">
        <f t="shared" si="36"/>
        <v>252</v>
      </c>
      <c r="K256" s="143">
        <v>37</v>
      </c>
      <c r="L256" s="143">
        <v>21.8</v>
      </c>
      <c r="M256" s="56">
        <f t="shared" si="28"/>
        <v>29.4</v>
      </c>
      <c r="N256" s="36">
        <v>40</v>
      </c>
      <c r="O256" s="57">
        <f t="shared" si="29"/>
        <v>37.922264110543779</v>
      </c>
      <c r="P256" s="58">
        <f t="shared" si="30"/>
        <v>46.113473158421236</v>
      </c>
      <c r="Q256" s="142">
        <v>23.655712600000001</v>
      </c>
      <c r="R256" s="11">
        <f t="shared" si="31"/>
        <v>6.5485636076327998</v>
      </c>
      <c r="S256" s="35">
        <f t="shared" si="32"/>
        <v>11.308274243651251</v>
      </c>
      <c r="AF256" s="34"/>
    </row>
    <row r="257" spans="7:32" ht="18.5">
      <c r="G257" s="61">
        <v>2017</v>
      </c>
      <c r="H257" s="61">
        <v>9</v>
      </c>
      <c r="I257" s="48">
        <f t="shared" si="36"/>
        <v>10</v>
      </c>
      <c r="J257" s="48">
        <f t="shared" si="36"/>
        <v>253</v>
      </c>
      <c r="K257" s="143">
        <v>38.6</v>
      </c>
      <c r="L257" s="143">
        <v>21.1</v>
      </c>
      <c r="M257" s="56">
        <f t="shared" si="28"/>
        <v>29.85</v>
      </c>
      <c r="N257" s="36">
        <v>48</v>
      </c>
      <c r="O257" s="57">
        <f t="shared" si="29"/>
        <v>32.090857275952914</v>
      </c>
      <c r="P257" s="58">
        <f t="shared" si="30"/>
        <v>44.927200186334083</v>
      </c>
      <c r="Q257" s="142">
        <v>21.479309999999998</v>
      </c>
      <c r="R257" s="11">
        <f t="shared" si="31"/>
        <v>6.0027636975974987</v>
      </c>
      <c r="S257" s="35">
        <f t="shared" si="32"/>
        <v>9.9778001779090477</v>
      </c>
      <c r="AF257" s="34"/>
    </row>
    <row r="258" spans="7:32" ht="18.5">
      <c r="G258" s="61">
        <v>2017</v>
      </c>
      <c r="H258" s="61">
        <v>9</v>
      </c>
      <c r="I258" s="48">
        <f t="shared" si="36"/>
        <v>11</v>
      </c>
      <c r="J258" s="48">
        <f t="shared" si="36"/>
        <v>254</v>
      </c>
      <c r="K258" s="143">
        <v>39.4</v>
      </c>
      <c r="L258" s="143">
        <v>21.4</v>
      </c>
      <c r="M258" s="56">
        <f t="shared" si="28"/>
        <v>30.4</v>
      </c>
      <c r="N258" s="36">
        <v>57.5</v>
      </c>
      <c r="O258" s="57">
        <f t="shared" si="29"/>
        <v>29.296308841886471</v>
      </c>
      <c r="P258" s="58">
        <f t="shared" si="30"/>
        <v>42.186684732316515</v>
      </c>
      <c r="Q258" s="142">
        <v>19.8869939</v>
      </c>
      <c r="R258" s="11">
        <f t="shared" si="31"/>
        <v>5.6219139665727003</v>
      </c>
      <c r="S258" s="35">
        <f t="shared" si="32"/>
        <v>9.1908254827610314</v>
      </c>
      <c r="AF258" s="34"/>
    </row>
    <row r="259" spans="7:32" ht="18.5">
      <c r="G259" s="61">
        <v>2017</v>
      </c>
      <c r="H259" s="61">
        <v>9</v>
      </c>
      <c r="I259" s="48">
        <f t="shared" si="36"/>
        <v>12</v>
      </c>
      <c r="J259" s="48">
        <f t="shared" si="36"/>
        <v>255</v>
      </c>
      <c r="K259" s="143">
        <v>38.4</v>
      </c>
      <c r="L259" s="143">
        <v>25</v>
      </c>
      <c r="M259" s="56">
        <f t="shared" si="28"/>
        <v>31.7</v>
      </c>
      <c r="N259" s="36">
        <v>45.5</v>
      </c>
      <c r="O259" s="57">
        <f t="shared" si="29"/>
        <v>36.087643887868978</v>
      </c>
      <c r="P259" s="58">
        <f t="shared" si="30"/>
        <v>38.685954247795536</v>
      </c>
      <c r="Q259" s="142">
        <v>21.1363947</v>
      </c>
      <c r="R259" s="11">
        <f t="shared" si="31"/>
        <v>6.1362652683172501</v>
      </c>
      <c r="S259" s="35">
        <f t="shared" si="32"/>
        <v>9.1320113270984873</v>
      </c>
      <c r="AF259" s="34"/>
    </row>
    <row r="260" spans="7:32" ht="18.5">
      <c r="G260" s="61">
        <v>2017</v>
      </c>
      <c r="H260" s="61">
        <v>9</v>
      </c>
      <c r="I260" s="48">
        <f t="shared" si="36"/>
        <v>13</v>
      </c>
      <c r="J260" s="48">
        <f t="shared" si="36"/>
        <v>256</v>
      </c>
      <c r="K260" s="143">
        <v>38.200000000000003</v>
      </c>
      <c r="L260" s="143">
        <v>22.2</v>
      </c>
      <c r="M260" s="56">
        <f t="shared" si="28"/>
        <v>30.200000000000003</v>
      </c>
      <c r="N260" s="36">
        <v>54</v>
      </c>
      <c r="O260" s="57">
        <f t="shared" si="29"/>
        <v>34.152835624999994</v>
      </c>
      <c r="P260" s="58">
        <f t="shared" si="30"/>
        <v>43.7156296</v>
      </c>
      <c r="Q260" s="142">
        <v>21.857814799999996</v>
      </c>
      <c r="R260" s="11">
        <f t="shared" si="31"/>
        <v>6.1534120224959992</v>
      </c>
      <c r="S260" s="35">
        <f t="shared" si="32"/>
        <v>9.4874403609557536</v>
      </c>
      <c r="AF260" s="34"/>
    </row>
    <row r="261" spans="7:32" ht="18.5">
      <c r="G261" s="61">
        <v>2017</v>
      </c>
      <c r="H261" s="61">
        <v>9</v>
      </c>
      <c r="I261" s="48">
        <f t="shared" si="36"/>
        <v>14</v>
      </c>
      <c r="J261" s="48">
        <f t="shared" si="36"/>
        <v>257</v>
      </c>
      <c r="K261" s="143">
        <v>38.5</v>
      </c>
      <c r="L261" s="143">
        <v>22</v>
      </c>
      <c r="M261" s="56">
        <f t="shared" si="28"/>
        <v>30.25</v>
      </c>
      <c r="N261" s="36">
        <v>47.5</v>
      </c>
      <c r="O261" s="57">
        <f t="shared" si="29"/>
        <v>33.482570515025643</v>
      </c>
      <c r="P261" s="58">
        <f t="shared" si="30"/>
        <v>44.196993079833852</v>
      </c>
      <c r="Q261" s="142">
        <v>21.761095099999999</v>
      </c>
      <c r="R261" s="11">
        <f t="shared" si="31"/>
        <v>6.1325649336900732</v>
      </c>
      <c r="S261" s="35">
        <f t="shared" si="32"/>
        <v>9.9349897794618123</v>
      </c>
      <c r="AF261" s="34"/>
    </row>
    <row r="262" spans="7:32" ht="18.5">
      <c r="G262" s="61">
        <v>2017</v>
      </c>
      <c r="H262" s="61">
        <v>9</v>
      </c>
      <c r="I262" s="48">
        <f t="shared" si="36"/>
        <v>15</v>
      </c>
      <c r="J262" s="48">
        <f t="shared" si="36"/>
        <v>258</v>
      </c>
      <c r="K262" s="143">
        <v>38.299999999999997</v>
      </c>
      <c r="L262" s="143">
        <v>24.7</v>
      </c>
      <c r="M262" s="56">
        <f t="shared" ref="M262:M325" si="37">(K262+L262)/2</f>
        <v>31.5</v>
      </c>
      <c r="N262" s="36">
        <v>26</v>
      </c>
      <c r="O262" s="57">
        <f t="shared" ref="O262:O325" si="38">((Q262)/(0.16*(K262-(L262))^0.5))</f>
        <v>26.049411035165036</v>
      </c>
      <c r="P262" s="58">
        <f t="shared" ref="P262:P325" si="39">0.16*((K262-L262)^1/2)*O262</f>
        <v>28.341759206259557</v>
      </c>
      <c r="Q262" s="142">
        <v>15.370476999999999</v>
      </c>
      <c r="R262" s="11">
        <f t="shared" ref="R262:R325" si="40">0.0023*0.408*O262*(K262-L262)^0.5*(M262+17.8)</f>
        <v>4.4442888869264987</v>
      </c>
      <c r="S262" s="35">
        <f t="shared" ref="S262:S325" si="41">0.31*(IF(N262&gt;50,1,(1+(50-N262)/70)))*(P262+2.09)*((M262/(M262+15)))</f>
        <v>8.5817560961651953</v>
      </c>
      <c r="AF262" s="34"/>
    </row>
    <row r="263" spans="7:32" ht="18.5">
      <c r="G263" s="61">
        <v>2017</v>
      </c>
      <c r="H263" s="61">
        <v>9</v>
      </c>
      <c r="I263" s="48">
        <f t="shared" si="36"/>
        <v>16</v>
      </c>
      <c r="J263" s="48">
        <f t="shared" si="36"/>
        <v>259</v>
      </c>
      <c r="K263" s="143">
        <v>40</v>
      </c>
      <c r="L263" s="143">
        <v>23.6</v>
      </c>
      <c r="M263" s="56">
        <f t="shared" si="37"/>
        <v>31.8</v>
      </c>
      <c r="N263" s="36">
        <v>55</v>
      </c>
      <c r="O263" s="57">
        <f t="shared" si="38"/>
        <v>29.378437719649398</v>
      </c>
      <c r="P263" s="58">
        <f t="shared" si="39"/>
        <v>38.544510288180007</v>
      </c>
      <c r="Q263" s="142">
        <v>19.035776799999997</v>
      </c>
      <c r="R263" s="11">
        <f t="shared" si="40"/>
        <v>5.5375836142271986</v>
      </c>
      <c r="S263" s="35">
        <f t="shared" si="41"/>
        <v>8.559294923523046</v>
      </c>
      <c r="AF263" s="34"/>
    </row>
    <row r="264" spans="7:32" ht="18.5">
      <c r="G264" s="61">
        <v>2017</v>
      </c>
      <c r="H264" s="61">
        <v>9</v>
      </c>
      <c r="I264" s="48">
        <f t="shared" si="36"/>
        <v>17</v>
      </c>
      <c r="J264" s="48">
        <f t="shared" si="36"/>
        <v>260</v>
      </c>
      <c r="K264" s="143">
        <v>39.1</v>
      </c>
      <c r="L264" s="143">
        <v>22.3</v>
      </c>
      <c r="M264" s="56">
        <f t="shared" si="37"/>
        <v>30.700000000000003</v>
      </c>
      <c r="N264" s="36">
        <v>47</v>
      </c>
      <c r="O264" s="57">
        <f t="shared" si="38"/>
        <v>30.034703356328528</v>
      </c>
      <c r="P264" s="58">
        <f t="shared" si="39"/>
        <v>40.366641310905543</v>
      </c>
      <c r="Q264" s="142">
        <v>19.696904099999998</v>
      </c>
      <c r="R264" s="11">
        <f t="shared" si="40"/>
        <v>5.6028336135052497</v>
      </c>
      <c r="S264" s="35">
        <f t="shared" si="41"/>
        <v>9.2204968555735629</v>
      </c>
      <c r="AF264" s="34"/>
    </row>
    <row r="265" spans="7:32" ht="18.5">
      <c r="G265" s="61">
        <v>2017</v>
      </c>
      <c r="H265" s="61">
        <v>9</v>
      </c>
      <c r="I265" s="48">
        <f t="shared" ref="I265:J280" si="42">I264+1</f>
        <v>18</v>
      </c>
      <c r="J265" s="48">
        <f t="shared" si="42"/>
        <v>261</v>
      </c>
      <c r="K265" s="143">
        <v>36.1</v>
      </c>
      <c r="L265" s="143">
        <v>21.6</v>
      </c>
      <c r="M265" s="56">
        <f t="shared" si="37"/>
        <v>28.85</v>
      </c>
      <c r="N265" s="36">
        <v>46</v>
      </c>
      <c r="O265" s="57">
        <f t="shared" si="38"/>
        <v>33.445868391729853</v>
      </c>
      <c r="P265" s="58">
        <f t="shared" si="39"/>
        <v>38.797207334406629</v>
      </c>
      <c r="Q265" s="142">
        <v>20.3772916</v>
      </c>
      <c r="R265" s="11">
        <f t="shared" si="40"/>
        <v>5.5752728306660995</v>
      </c>
      <c r="S265" s="35">
        <f t="shared" si="41"/>
        <v>8.8157454539337543</v>
      </c>
      <c r="AF265" s="34"/>
    </row>
    <row r="266" spans="7:32" ht="18.5">
      <c r="G266" s="61">
        <v>2017</v>
      </c>
      <c r="H266" s="61">
        <v>9</v>
      </c>
      <c r="I266" s="48">
        <f t="shared" si="42"/>
        <v>19</v>
      </c>
      <c r="J266" s="48">
        <f t="shared" si="42"/>
        <v>262</v>
      </c>
      <c r="K266" s="143">
        <v>36.9</v>
      </c>
      <c r="L266" s="143">
        <v>22.1</v>
      </c>
      <c r="M266" s="56">
        <f t="shared" si="37"/>
        <v>29.5</v>
      </c>
      <c r="N266" s="36">
        <v>45</v>
      </c>
      <c r="O266" s="57">
        <f t="shared" si="38"/>
        <v>35.076444488282036</v>
      </c>
      <c r="P266" s="58">
        <f t="shared" si="39"/>
        <v>41.530510274125923</v>
      </c>
      <c r="Q266" s="142">
        <v>21.590684199999998</v>
      </c>
      <c r="R266" s="11">
        <f t="shared" si="40"/>
        <v>5.9895688620008993</v>
      </c>
      <c r="S266" s="35">
        <f t="shared" si="41"/>
        <v>9.6045642004064558</v>
      </c>
      <c r="AF266" s="34"/>
    </row>
    <row r="267" spans="7:32" ht="18.5">
      <c r="G267" s="61">
        <v>2017</v>
      </c>
      <c r="H267" s="61">
        <v>9</v>
      </c>
      <c r="I267" s="48">
        <f t="shared" si="42"/>
        <v>20</v>
      </c>
      <c r="J267" s="48">
        <f t="shared" si="42"/>
        <v>263</v>
      </c>
      <c r="K267" s="143">
        <v>35.1</v>
      </c>
      <c r="L267" s="143">
        <v>22.2</v>
      </c>
      <c r="M267" s="56">
        <f t="shared" si="37"/>
        <v>28.65</v>
      </c>
      <c r="N267" s="36">
        <v>55.5</v>
      </c>
      <c r="O267" s="57">
        <f t="shared" si="38"/>
        <v>37.452135784250153</v>
      </c>
      <c r="P267" s="58">
        <f t="shared" si="39"/>
        <v>38.650604129346171</v>
      </c>
      <c r="Q267" s="142">
        <v>21.522436099999997</v>
      </c>
      <c r="R267" s="11">
        <f t="shared" si="40"/>
        <v>5.8633411248959248</v>
      </c>
      <c r="S267" s="35">
        <f t="shared" si="41"/>
        <v>8.2895229226755553</v>
      </c>
      <c r="AF267" s="34"/>
    </row>
    <row r="268" spans="7:32" ht="18.5">
      <c r="G268" s="61">
        <v>2017</v>
      </c>
      <c r="H268" s="61">
        <v>9</v>
      </c>
      <c r="I268" s="48">
        <f t="shared" si="42"/>
        <v>21</v>
      </c>
      <c r="J268" s="48">
        <f t="shared" si="42"/>
        <v>264</v>
      </c>
      <c r="K268" s="143">
        <v>33.5</v>
      </c>
      <c r="L268" s="143">
        <v>20.3</v>
      </c>
      <c r="M268" s="56">
        <f t="shared" si="37"/>
        <v>26.9</v>
      </c>
      <c r="N268" s="36">
        <v>58</v>
      </c>
      <c r="O268" s="57">
        <f t="shared" si="38"/>
        <v>34.105558665678181</v>
      </c>
      <c r="P268" s="58">
        <f t="shared" si="39"/>
        <v>36.01546995095616</v>
      </c>
      <c r="Q268" s="142">
        <v>19.825863699999999</v>
      </c>
      <c r="R268" s="11">
        <f t="shared" si="40"/>
        <v>5.1976574698423494</v>
      </c>
      <c r="S268" s="35">
        <f t="shared" si="41"/>
        <v>7.5838070148215628</v>
      </c>
      <c r="AF268" s="34"/>
    </row>
    <row r="269" spans="7:32" ht="18.5">
      <c r="G269" s="61">
        <v>2017</v>
      </c>
      <c r="H269" s="61">
        <v>9</v>
      </c>
      <c r="I269" s="48">
        <f t="shared" si="42"/>
        <v>22</v>
      </c>
      <c r="J269" s="48">
        <f t="shared" si="42"/>
        <v>265</v>
      </c>
      <c r="K269" s="143">
        <v>30.6</v>
      </c>
      <c r="L269" s="143">
        <v>22.2</v>
      </c>
      <c r="M269" s="56">
        <f t="shared" si="37"/>
        <v>26.4</v>
      </c>
      <c r="N269" s="36">
        <v>49.5</v>
      </c>
      <c r="O269" s="57">
        <f t="shared" si="38"/>
        <v>47.927241251086059</v>
      </c>
      <c r="P269" s="58">
        <f t="shared" si="39"/>
        <v>32.20710612072984</v>
      </c>
      <c r="Q269" s="142">
        <v>22.225014699999996</v>
      </c>
      <c r="R269" s="11">
        <f t="shared" si="40"/>
        <v>5.7614572357250973</v>
      </c>
      <c r="S269" s="35">
        <f t="shared" si="41"/>
        <v>6.8283195005830688</v>
      </c>
      <c r="AF269" s="34"/>
    </row>
    <row r="270" spans="7:32" ht="18.5">
      <c r="G270" s="61">
        <v>2017</v>
      </c>
      <c r="H270" s="61">
        <v>9</v>
      </c>
      <c r="I270" s="48">
        <f t="shared" si="42"/>
        <v>23</v>
      </c>
      <c r="J270" s="48">
        <f t="shared" si="42"/>
        <v>266</v>
      </c>
      <c r="K270" s="143">
        <v>28.8</v>
      </c>
      <c r="L270" s="143">
        <v>17.899999999999999</v>
      </c>
      <c r="M270" s="56">
        <f t="shared" si="37"/>
        <v>23.35</v>
      </c>
      <c r="N270" s="36">
        <v>46.5</v>
      </c>
      <c r="O270" s="57">
        <f t="shared" si="38"/>
        <v>40.934510529122711</v>
      </c>
      <c r="P270" s="58">
        <f t="shared" si="39"/>
        <v>35.694893181395017</v>
      </c>
      <c r="Q270" s="142">
        <v>21.6233428</v>
      </c>
      <c r="R270" s="11">
        <f t="shared" si="40"/>
        <v>5.2186802622302997</v>
      </c>
      <c r="S270" s="35">
        <f t="shared" si="41"/>
        <v>7.4884288594055874</v>
      </c>
      <c r="AF270" s="34"/>
    </row>
    <row r="271" spans="7:32" ht="18.5">
      <c r="G271" s="61">
        <v>2017</v>
      </c>
      <c r="H271" s="61">
        <v>9</v>
      </c>
      <c r="I271" s="48">
        <f t="shared" si="42"/>
        <v>24</v>
      </c>
      <c r="J271" s="48">
        <f t="shared" si="42"/>
        <v>267</v>
      </c>
      <c r="K271" s="143">
        <v>31.1</v>
      </c>
      <c r="L271" s="143">
        <v>16.7</v>
      </c>
      <c r="M271" s="56">
        <f t="shared" si="37"/>
        <v>23.9</v>
      </c>
      <c r="N271" s="36">
        <v>19</v>
      </c>
      <c r="O271" s="57">
        <f t="shared" si="38"/>
        <v>35.697512186987794</v>
      </c>
      <c r="P271" s="58">
        <f t="shared" si="39"/>
        <v>41.123534039409947</v>
      </c>
      <c r="Q271" s="142">
        <v>21.674005499999996</v>
      </c>
      <c r="R271" s="11">
        <f t="shared" si="40"/>
        <v>5.3008223621377493</v>
      </c>
      <c r="S271" s="35">
        <f t="shared" si="41"/>
        <v>11.875533031030781</v>
      </c>
      <c r="AF271" s="34"/>
    </row>
    <row r="272" spans="7:32" ht="18.5">
      <c r="G272" s="61">
        <v>2017</v>
      </c>
      <c r="H272" s="61">
        <v>9</v>
      </c>
      <c r="I272" s="48">
        <f t="shared" si="42"/>
        <v>25</v>
      </c>
      <c r="J272" s="48">
        <f t="shared" si="42"/>
        <v>268</v>
      </c>
      <c r="K272" s="143">
        <v>33.9</v>
      </c>
      <c r="L272" s="143">
        <v>20.8</v>
      </c>
      <c r="M272" s="56">
        <f t="shared" si="37"/>
        <v>27.35</v>
      </c>
      <c r="N272" s="36">
        <v>15.5</v>
      </c>
      <c r="O272" s="57">
        <f t="shared" si="38"/>
        <v>31.52490169572334</v>
      </c>
      <c r="P272" s="58">
        <f t="shared" si="39"/>
        <v>33.038096977118052</v>
      </c>
      <c r="Q272" s="142">
        <v>18.256157399999999</v>
      </c>
      <c r="R272" s="11">
        <f t="shared" si="40"/>
        <v>4.8343171962676506</v>
      </c>
      <c r="S272" s="35">
        <f t="shared" si="41"/>
        <v>10.498771492002621</v>
      </c>
      <c r="AF272" s="34"/>
    </row>
    <row r="273" spans="7:32" ht="18.5">
      <c r="G273" s="61">
        <v>2017</v>
      </c>
      <c r="H273" s="61">
        <v>9</v>
      </c>
      <c r="I273" s="48">
        <f t="shared" si="42"/>
        <v>26</v>
      </c>
      <c r="J273" s="48">
        <f t="shared" si="42"/>
        <v>269</v>
      </c>
      <c r="K273" s="143">
        <v>31</v>
      </c>
      <c r="L273" s="143">
        <v>19.899999999999999</v>
      </c>
      <c r="M273" s="56">
        <f t="shared" si="37"/>
        <v>25.45</v>
      </c>
      <c r="N273" s="36">
        <v>24</v>
      </c>
      <c r="O273" s="57">
        <f t="shared" si="38"/>
        <v>37.122189612401485</v>
      </c>
      <c r="P273" s="58">
        <f t="shared" si="39"/>
        <v>32.964504375812524</v>
      </c>
      <c r="Q273" s="142">
        <v>19.788599399999999</v>
      </c>
      <c r="R273" s="11">
        <f t="shared" si="40"/>
        <v>5.0196008595532486</v>
      </c>
      <c r="S273" s="35">
        <f t="shared" si="41"/>
        <v>9.3766558990660069</v>
      </c>
      <c r="AF273" s="34"/>
    </row>
    <row r="274" spans="7:32" ht="18.5">
      <c r="G274" s="61">
        <v>2017</v>
      </c>
      <c r="H274" s="61">
        <v>9</v>
      </c>
      <c r="I274" s="48">
        <f t="shared" si="42"/>
        <v>27</v>
      </c>
      <c r="J274" s="48">
        <f t="shared" si="42"/>
        <v>270</v>
      </c>
      <c r="K274" s="143">
        <v>30.1</v>
      </c>
      <c r="L274" s="143">
        <v>18.8</v>
      </c>
      <c r="M274" s="56">
        <f t="shared" si="37"/>
        <v>24.450000000000003</v>
      </c>
      <c r="N274" s="36">
        <v>25.5</v>
      </c>
      <c r="O274" s="57">
        <f t="shared" si="38"/>
        <v>38.785878326940356</v>
      </c>
      <c r="P274" s="58">
        <f t="shared" si="39"/>
        <v>35.062434007554081</v>
      </c>
      <c r="Q274" s="142">
        <v>20.860890099999999</v>
      </c>
      <c r="R274" s="11">
        <f t="shared" si="40"/>
        <v>5.169250338442124</v>
      </c>
      <c r="S274" s="35">
        <f t="shared" si="41"/>
        <v>9.6363949127083881</v>
      </c>
      <c r="AF274" s="34"/>
    </row>
    <row r="275" spans="7:32" ht="18.5">
      <c r="G275" s="61">
        <v>2017</v>
      </c>
      <c r="H275" s="61">
        <v>9</v>
      </c>
      <c r="I275" s="48">
        <f t="shared" si="42"/>
        <v>28</v>
      </c>
      <c r="J275" s="48">
        <f t="shared" si="42"/>
        <v>271</v>
      </c>
      <c r="K275" s="143">
        <v>31.6</v>
      </c>
      <c r="L275" s="143">
        <v>16.8</v>
      </c>
      <c r="M275" s="56">
        <f t="shared" si="37"/>
        <v>24.200000000000003</v>
      </c>
      <c r="N275" s="36">
        <v>57</v>
      </c>
      <c r="O275" s="57">
        <f t="shared" si="38"/>
        <v>33.910540096766006</v>
      </c>
      <c r="P275" s="58">
        <f t="shared" si="39"/>
        <v>40.150079474570958</v>
      </c>
      <c r="Q275" s="142">
        <v>20.8730324</v>
      </c>
      <c r="R275" s="11">
        <f t="shared" si="40"/>
        <v>5.141654071091998</v>
      </c>
      <c r="S275" s="35">
        <f t="shared" si="41"/>
        <v>8.0838029647508005</v>
      </c>
      <c r="AF275" s="34"/>
    </row>
    <row r="276" spans="7:32" ht="18.5">
      <c r="G276" s="61">
        <v>2017</v>
      </c>
      <c r="H276" s="61">
        <v>9</v>
      </c>
      <c r="I276" s="48">
        <f t="shared" si="42"/>
        <v>29</v>
      </c>
      <c r="J276" s="48">
        <f t="shared" si="42"/>
        <v>272</v>
      </c>
      <c r="K276" s="143">
        <v>31.5</v>
      </c>
      <c r="L276" s="143">
        <v>19.8</v>
      </c>
      <c r="M276" s="56">
        <f t="shared" si="37"/>
        <v>25.65</v>
      </c>
      <c r="N276" s="36">
        <v>58</v>
      </c>
      <c r="O276" s="57">
        <f t="shared" si="38"/>
        <v>37.21281657569854</v>
      </c>
      <c r="P276" s="58">
        <f t="shared" si="39"/>
        <v>34.831196314853834</v>
      </c>
      <c r="Q276" s="142">
        <v>20.365986700000001</v>
      </c>
      <c r="R276" s="11">
        <f t="shared" si="40"/>
        <v>5.1899509462044753</v>
      </c>
      <c r="S276" s="35">
        <f t="shared" si="41"/>
        <v>7.2221129765697478</v>
      </c>
      <c r="AF276" s="34"/>
    </row>
    <row r="277" spans="7:32" ht="18.5">
      <c r="G277" s="61">
        <v>2017</v>
      </c>
      <c r="H277" s="62">
        <v>9</v>
      </c>
      <c r="I277" s="62">
        <f t="shared" si="42"/>
        <v>30</v>
      </c>
      <c r="J277" s="48">
        <f t="shared" si="42"/>
        <v>273</v>
      </c>
      <c r="K277" s="143">
        <v>28.5</v>
      </c>
      <c r="L277" s="143">
        <v>17.7</v>
      </c>
      <c r="M277" s="56">
        <f t="shared" si="37"/>
        <v>23.1</v>
      </c>
      <c r="N277" s="36">
        <v>53.5</v>
      </c>
      <c r="O277" s="57">
        <f t="shared" si="38"/>
        <v>37.111877956827819</v>
      </c>
      <c r="P277" s="58">
        <f t="shared" si="39"/>
        <v>32.06466255469924</v>
      </c>
      <c r="Q277" s="142">
        <v>19.513932199999999</v>
      </c>
      <c r="R277" s="51">
        <f t="shared" si="40"/>
        <v>4.6809727852377003</v>
      </c>
      <c r="S277" s="50">
        <f t="shared" si="41"/>
        <v>6.4194629541785115</v>
      </c>
      <c r="AF277" s="34"/>
    </row>
    <row r="278" spans="7:32" ht="18.5">
      <c r="G278" s="61">
        <v>2017</v>
      </c>
      <c r="H278" s="61">
        <v>10</v>
      </c>
      <c r="I278" s="48">
        <v>1</v>
      </c>
      <c r="J278" s="48">
        <f t="shared" si="42"/>
        <v>274</v>
      </c>
      <c r="K278" s="143">
        <v>26.5</v>
      </c>
      <c r="L278" s="143">
        <v>17.3</v>
      </c>
      <c r="M278" s="56">
        <f t="shared" si="37"/>
        <v>21.9</v>
      </c>
      <c r="N278" s="36">
        <v>23.5</v>
      </c>
      <c r="O278" s="57">
        <f t="shared" si="38"/>
        <v>40.226098191654053</v>
      </c>
      <c r="P278" s="58">
        <f t="shared" si="39"/>
        <v>29.606408269057383</v>
      </c>
      <c r="Q278" s="142">
        <v>19.521887499999998</v>
      </c>
      <c r="R278" s="11">
        <f t="shared" si="40"/>
        <v>4.5454860464437497</v>
      </c>
      <c r="S278" s="35">
        <f t="shared" si="41"/>
        <v>8.0393098601540256</v>
      </c>
      <c r="AF278" s="34"/>
    </row>
    <row r="279" spans="7:32" ht="18.5">
      <c r="G279" s="61">
        <v>2017</v>
      </c>
      <c r="H279" s="61">
        <v>10</v>
      </c>
      <c r="I279" s="48">
        <f t="shared" ref="I279:J294" si="43">I278+1</f>
        <v>2</v>
      </c>
      <c r="J279" s="48">
        <f t="shared" si="42"/>
        <v>275</v>
      </c>
      <c r="K279" s="143">
        <v>27.5</v>
      </c>
      <c r="L279" s="143">
        <v>17.5</v>
      </c>
      <c r="M279" s="56">
        <f t="shared" si="37"/>
        <v>22.5</v>
      </c>
      <c r="N279" s="36">
        <v>28.5</v>
      </c>
      <c r="O279" s="57">
        <f t="shared" si="38"/>
        <v>35.112863276872311</v>
      </c>
      <c r="P279" s="58">
        <f t="shared" si="39"/>
        <v>28.09029062149785</v>
      </c>
      <c r="Q279" s="142">
        <v>17.7658597</v>
      </c>
      <c r="R279" s="11">
        <f t="shared" si="40"/>
        <v>4.1991297157621483</v>
      </c>
      <c r="S279" s="35">
        <f t="shared" si="41"/>
        <v>7.3376909441038833</v>
      </c>
      <c r="AF279" s="34"/>
    </row>
    <row r="280" spans="7:32" ht="18.5">
      <c r="G280" s="61">
        <v>2017</v>
      </c>
      <c r="H280" s="61">
        <v>10</v>
      </c>
      <c r="I280" s="48">
        <f t="shared" si="43"/>
        <v>3</v>
      </c>
      <c r="J280" s="48">
        <f t="shared" si="42"/>
        <v>276</v>
      </c>
      <c r="K280" s="143">
        <v>27.3</v>
      </c>
      <c r="L280" s="143">
        <v>16.3</v>
      </c>
      <c r="M280" s="56">
        <f t="shared" si="37"/>
        <v>21.8</v>
      </c>
      <c r="N280" s="36">
        <v>23</v>
      </c>
      <c r="O280" s="57">
        <f t="shared" si="38"/>
        <v>32.924122233404269</v>
      </c>
      <c r="P280" s="58">
        <f t="shared" si="39"/>
        <v>28.973227565395756</v>
      </c>
      <c r="Q280" s="142">
        <v>17.471513599999998</v>
      </c>
      <c r="R280" s="11">
        <f t="shared" si="40"/>
        <v>4.0578289196543995</v>
      </c>
      <c r="S280" s="35">
        <f t="shared" si="41"/>
        <v>7.9047955407739208</v>
      </c>
      <c r="AF280" s="34"/>
    </row>
    <row r="281" spans="7:32" ht="18.5">
      <c r="G281" s="61">
        <v>2017</v>
      </c>
      <c r="H281" s="61">
        <v>10</v>
      </c>
      <c r="I281" s="48">
        <f t="shared" si="43"/>
        <v>4</v>
      </c>
      <c r="J281" s="48">
        <f t="shared" si="43"/>
        <v>277</v>
      </c>
      <c r="K281" s="143">
        <v>28</v>
      </c>
      <c r="L281" s="143">
        <v>16</v>
      </c>
      <c r="M281" s="56">
        <f t="shared" si="37"/>
        <v>22</v>
      </c>
      <c r="N281" s="36">
        <v>26</v>
      </c>
      <c r="O281" s="57">
        <f t="shared" si="38"/>
        <v>22.74136666653968</v>
      </c>
      <c r="P281" s="58">
        <f t="shared" si="39"/>
        <v>21.831711999878092</v>
      </c>
      <c r="Q281" s="142">
        <v>12.604544799999999</v>
      </c>
      <c r="R281" s="11">
        <f t="shared" si="40"/>
        <v>2.942241079029599</v>
      </c>
      <c r="S281" s="35">
        <f t="shared" si="41"/>
        <v>5.9211317099929923</v>
      </c>
      <c r="AF281" s="34"/>
    </row>
    <row r="282" spans="7:32" ht="18.5">
      <c r="G282" s="61">
        <v>2017</v>
      </c>
      <c r="H282" s="61">
        <v>10</v>
      </c>
      <c r="I282" s="48">
        <f t="shared" si="43"/>
        <v>5</v>
      </c>
      <c r="J282" s="48">
        <f t="shared" si="43"/>
        <v>278</v>
      </c>
      <c r="K282" s="143">
        <v>26.5</v>
      </c>
      <c r="L282" s="143">
        <v>15.4</v>
      </c>
      <c r="M282" s="56">
        <f t="shared" si="37"/>
        <v>20.95</v>
      </c>
      <c r="N282" s="36">
        <v>24.5</v>
      </c>
      <c r="O282" s="57">
        <f t="shared" si="38"/>
        <v>38.644402033984036</v>
      </c>
      <c r="P282" s="58">
        <f t="shared" si="39"/>
        <v>34.316229006177828</v>
      </c>
      <c r="Q282" s="142">
        <v>20.60004</v>
      </c>
      <c r="R282" s="11">
        <f t="shared" si="40"/>
        <v>4.68174534075</v>
      </c>
      <c r="S282" s="35">
        <f t="shared" si="41"/>
        <v>8.9727972516588057</v>
      </c>
      <c r="AF282" s="34"/>
    </row>
    <row r="283" spans="7:32" ht="18.5">
      <c r="G283" s="61">
        <v>2017</v>
      </c>
      <c r="H283" s="61">
        <v>10</v>
      </c>
      <c r="I283" s="48">
        <f t="shared" si="43"/>
        <v>6</v>
      </c>
      <c r="J283" s="48">
        <f t="shared" si="43"/>
        <v>279</v>
      </c>
      <c r="K283" s="143">
        <v>27.2</v>
      </c>
      <c r="L283" s="143">
        <v>15.1</v>
      </c>
      <c r="M283" s="56">
        <f t="shared" si="37"/>
        <v>21.15</v>
      </c>
      <c r="N283" s="36">
        <v>18.5</v>
      </c>
      <c r="O283" s="57">
        <f t="shared" si="38"/>
        <v>35.464863823797664</v>
      </c>
      <c r="P283" s="58">
        <f t="shared" si="39"/>
        <v>34.329988181436136</v>
      </c>
      <c r="Q283" s="142">
        <v>19.7383554</v>
      </c>
      <c r="R283" s="11">
        <f t="shared" si="40"/>
        <v>4.5090644496979495</v>
      </c>
      <c r="S283" s="35">
        <f t="shared" si="41"/>
        <v>9.5779279707275187</v>
      </c>
      <c r="AF283" s="34"/>
    </row>
    <row r="284" spans="7:32" ht="18.5">
      <c r="G284" s="61">
        <v>2017</v>
      </c>
      <c r="H284" s="61">
        <v>10</v>
      </c>
      <c r="I284" s="48">
        <f t="shared" si="43"/>
        <v>7</v>
      </c>
      <c r="J284" s="48">
        <f t="shared" si="43"/>
        <v>280</v>
      </c>
      <c r="K284" s="143">
        <v>28.1</v>
      </c>
      <c r="L284" s="143">
        <v>16</v>
      </c>
      <c r="M284" s="56">
        <f t="shared" si="37"/>
        <v>22.05</v>
      </c>
      <c r="N284" s="36">
        <v>19</v>
      </c>
      <c r="O284" s="57">
        <f t="shared" si="38"/>
        <v>33.821091233432426</v>
      </c>
      <c r="P284" s="58">
        <f t="shared" si="39"/>
        <v>32.738816313962595</v>
      </c>
      <c r="Q284" s="142">
        <v>18.823495899999998</v>
      </c>
      <c r="R284" s="11">
        <f t="shared" si="40"/>
        <v>4.399432167621975</v>
      </c>
      <c r="S284" s="35">
        <f t="shared" si="41"/>
        <v>9.2713744998354439</v>
      </c>
      <c r="AF284" s="34"/>
    </row>
    <row r="285" spans="7:32" ht="18.5">
      <c r="G285" s="61">
        <v>2017</v>
      </c>
      <c r="H285" s="61">
        <v>10</v>
      </c>
      <c r="I285" s="48">
        <f t="shared" si="43"/>
        <v>8</v>
      </c>
      <c r="J285" s="48">
        <f t="shared" si="43"/>
        <v>281</v>
      </c>
      <c r="K285" s="143">
        <v>29.1</v>
      </c>
      <c r="L285" s="143">
        <v>18.2</v>
      </c>
      <c r="M285" s="56">
        <f t="shared" si="37"/>
        <v>23.65</v>
      </c>
      <c r="N285" s="36">
        <v>23</v>
      </c>
      <c r="O285" s="57">
        <f t="shared" si="38"/>
        <v>32.344794577529051</v>
      </c>
      <c r="P285" s="58">
        <f t="shared" si="39"/>
        <v>28.204660871605338</v>
      </c>
      <c r="Q285" s="142">
        <v>17.085890899999999</v>
      </c>
      <c r="R285" s="11">
        <f t="shared" si="40"/>
        <v>4.1536526928263244</v>
      </c>
      <c r="S285" s="35">
        <f t="shared" si="41"/>
        <v>7.9631176120779612</v>
      </c>
      <c r="AF285" s="34"/>
    </row>
    <row r="286" spans="7:32" ht="18.5">
      <c r="G286" s="61">
        <v>2017</v>
      </c>
      <c r="H286" s="61">
        <v>10</v>
      </c>
      <c r="I286" s="48">
        <f t="shared" si="43"/>
        <v>9</v>
      </c>
      <c r="J286" s="48">
        <f t="shared" si="43"/>
        <v>282</v>
      </c>
      <c r="K286" s="143">
        <v>26.3</v>
      </c>
      <c r="L286" s="143">
        <v>17.5</v>
      </c>
      <c r="M286" s="56">
        <f t="shared" si="37"/>
        <v>21.9</v>
      </c>
      <c r="N286" s="36">
        <v>36.5</v>
      </c>
      <c r="O286" s="57">
        <f t="shared" si="38"/>
        <v>28.124654732196017</v>
      </c>
      <c r="P286" s="58">
        <f t="shared" si="39"/>
        <v>19.799756931466</v>
      </c>
      <c r="Q286" s="142">
        <v>13.348993399999999</v>
      </c>
      <c r="R286" s="11">
        <f t="shared" si="40"/>
        <v>3.1081862977526997</v>
      </c>
      <c r="S286" s="35">
        <f t="shared" si="41"/>
        <v>4.8040643607993978</v>
      </c>
      <c r="AF286" s="34"/>
    </row>
    <row r="287" spans="7:32" ht="18.5">
      <c r="G287" s="61">
        <v>2017</v>
      </c>
      <c r="H287" s="61">
        <v>10</v>
      </c>
      <c r="I287" s="48">
        <f t="shared" si="43"/>
        <v>10</v>
      </c>
      <c r="J287" s="48">
        <f t="shared" si="43"/>
        <v>283</v>
      </c>
      <c r="K287" s="143">
        <v>24</v>
      </c>
      <c r="L287" s="143">
        <v>15.2</v>
      </c>
      <c r="M287" s="56">
        <f t="shared" si="37"/>
        <v>19.600000000000001</v>
      </c>
      <c r="N287" s="36">
        <v>51.5</v>
      </c>
      <c r="O287" s="57">
        <f t="shared" si="38"/>
        <v>37.367805484468462</v>
      </c>
      <c r="P287" s="58">
        <f t="shared" si="39"/>
        <v>26.306935061065801</v>
      </c>
      <c r="Q287" s="142">
        <v>17.736132000000001</v>
      </c>
      <c r="R287" s="11">
        <f t="shared" si="40"/>
        <v>3.8904382903320016</v>
      </c>
      <c r="S287" s="35">
        <f t="shared" si="41"/>
        <v>4.986698769683116</v>
      </c>
      <c r="AF287" s="34"/>
    </row>
    <row r="288" spans="7:32" ht="18.5">
      <c r="G288" s="61">
        <v>2017</v>
      </c>
      <c r="H288" s="61">
        <v>10</v>
      </c>
      <c r="I288" s="48">
        <f t="shared" si="43"/>
        <v>11</v>
      </c>
      <c r="J288" s="48">
        <f t="shared" si="43"/>
        <v>284</v>
      </c>
      <c r="K288" s="143">
        <v>25.1</v>
      </c>
      <c r="L288" s="143">
        <v>15.7</v>
      </c>
      <c r="M288" s="56">
        <f t="shared" si="37"/>
        <v>20.399999999999999</v>
      </c>
      <c r="N288" s="36">
        <v>24.5</v>
      </c>
      <c r="O288" s="57">
        <f t="shared" si="38"/>
        <v>32.249796906436252</v>
      </c>
      <c r="P288" s="58">
        <f t="shared" si="39"/>
        <v>24.25184727364007</v>
      </c>
      <c r="Q288" s="142">
        <v>15.820160799999998</v>
      </c>
      <c r="R288" s="11">
        <f t="shared" si="40"/>
        <v>3.5443962861143996</v>
      </c>
      <c r="S288" s="35">
        <f t="shared" si="41"/>
        <v>6.4200758378275751</v>
      </c>
      <c r="AF288" s="34"/>
    </row>
    <row r="289" spans="7:32" ht="18.5">
      <c r="G289" s="61">
        <v>2017</v>
      </c>
      <c r="H289" s="61">
        <v>10</v>
      </c>
      <c r="I289" s="48">
        <f t="shared" si="43"/>
        <v>12</v>
      </c>
      <c r="J289" s="48">
        <f t="shared" si="43"/>
        <v>285</v>
      </c>
      <c r="K289" s="143">
        <v>25.9</v>
      </c>
      <c r="L289" s="143">
        <v>13.8</v>
      </c>
      <c r="M289" s="56">
        <f t="shared" si="37"/>
        <v>19.850000000000001</v>
      </c>
      <c r="N289" s="36">
        <v>37.5</v>
      </c>
      <c r="O289" s="57">
        <f t="shared" si="38"/>
        <v>34.391333624048833</v>
      </c>
      <c r="P289" s="58">
        <f t="shared" si="39"/>
        <v>33.290810948079269</v>
      </c>
      <c r="Q289" s="142">
        <v>19.140870499999998</v>
      </c>
      <c r="R289" s="11">
        <f t="shared" si="40"/>
        <v>4.2266343864161238</v>
      </c>
      <c r="S289" s="35">
        <f t="shared" si="41"/>
        <v>7.3628018708518059</v>
      </c>
      <c r="AF289" s="34"/>
    </row>
    <row r="290" spans="7:32" ht="18.5">
      <c r="G290" s="61">
        <v>2017</v>
      </c>
      <c r="H290" s="61">
        <v>10</v>
      </c>
      <c r="I290" s="48">
        <f t="shared" si="43"/>
        <v>13</v>
      </c>
      <c r="J290" s="48">
        <f t="shared" si="43"/>
        <v>286</v>
      </c>
      <c r="K290" s="143">
        <v>27</v>
      </c>
      <c r="L290" s="143">
        <v>16.2</v>
      </c>
      <c r="M290" s="56">
        <f t="shared" si="37"/>
        <v>21.6</v>
      </c>
      <c r="N290" s="36">
        <v>52.5</v>
      </c>
      <c r="O290" s="57">
        <f t="shared" si="38"/>
        <v>35.281207926729827</v>
      </c>
      <c r="P290" s="58">
        <f t="shared" si="39"/>
        <v>30.482963648694575</v>
      </c>
      <c r="Q290" s="142">
        <v>18.5513409</v>
      </c>
      <c r="R290" s="11">
        <f t="shared" si="40"/>
        <v>4.2868624065129008</v>
      </c>
      <c r="S290" s="35">
        <f t="shared" si="41"/>
        <v>5.9592503986792043</v>
      </c>
      <c r="AF290" s="34"/>
    </row>
    <row r="291" spans="7:32" ht="18.5">
      <c r="G291" s="61">
        <v>2017</v>
      </c>
      <c r="H291" s="61">
        <v>10</v>
      </c>
      <c r="I291" s="48">
        <f t="shared" si="43"/>
        <v>14</v>
      </c>
      <c r="J291" s="48">
        <f t="shared" si="43"/>
        <v>287</v>
      </c>
      <c r="K291" s="143">
        <v>27.9</v>
      </c>
      <c r="L291" s="143">
        <v>16.600000000000001</v>
      </c>
      <c r="M291" s="56">
        <f t="shared" si="37"/>
        <v>22.25</v>
      </c>
      <c r="N291" s="36">
        <v>40</v>
      </c>
      <c r="O291" s="57">
        <f t="shared" si="38"/>
        <v>29.889484743248605</v>
      </c>
      <c r="P291" s="58">
        <f t="shared" si="39"/>
        <v>27.020094207896733</v>
      </c>
      <c r="Q291" s="142">
        <v>16.075986499999999</v>
      </c>
      <c r="R291" s="11">
        <f t="shared" si="40"/>
        <v>3.7761407159411244</v>
      </c>
      <c r="S291" s="35">
        <f t="shared" si="41"/>
        <v>6.1602876256634387</v>
      </c>
      <c r="AF291" s="34"/>
    </row>
    <row r="292" spans="7:32" ht="18.5">
      <c r="G292" s="61">
        <v>2017</v>
      </c>
      <c r="H292" s="61">
        <v>10</v>
      </c>
      <c r="I292" s="48">
        <f t="shared" si="43"/>
        <v>15</v>
      </c>
      <c r="J292" s="48">
        <f t="shared" si="43"/>
        <v>288</v>
      </c>
      <c r="K292" s="143">
        <v>27.4</v>
      </c>
      <c r="L292" s="143">
        <v>17.5</v>
      </c>
      <c r="M292" s="56">
        <f t="shared" si="37"/>
        <v>22.45</v>
      </c>
      <c r="N292" s="36">
        <v>45</v>
      </c>
      <c r="O292" s="57">
        <f t="shared" si="38"/>
        <v>36.197137336228565</v>
      </c>
      <c r="P292" s="58">
        <f t="shared" si="39"/>
        <v>28.66813277029302</v>
      </c>
      <c r="Q292" s="142">
        <v>18.2226614</v>
      </c>
      <c r="R292" s="11">
        <f t="shared" si="40"/>
        <v>4.3017553417177501</v>
      </c>
      <c r="S292" s="35">
        <f t="shared" si="41"/>
        <v>6.1242006012260415</v>
      </c>
      <c r="AF292" s="34"/>
    </row>
    <row r="293" spans="7:32" ht="18.5">
      <c r="G293" s="61">
        <v>2017</v>
      </c>
      <c r="H293" s="61">
        <v>10</v>
      </c>
      <c r="I293" s="48">
        <f t="shared" si="43"/>
        <v>16</v>
      </c>
      <c r="J293" s="48">
        <f t="shared" si="43"/>
        <v>289</v>
      </c>
      <c r="K293" s="143">
        <v>27.3</v>
      </c>
      <c r="L293" s="143">
        <v>14</v>
      </c>
      <c r="M293" s="56">
        <f t="shared" si="37"/>
        <v>20.65</v>
      </c>
      <c r="N293" s="36">
        <v>68.5</v>
      </c>
      <c r="O293" s="57">
        <f t="shared" si="38"/>
        <v>32.243479646218944</v>
      </c>
      <c r="P293" s="58">
        <f t="shared" si="39"/>
        <v>34.307062343576959</v>
      </c>
      <c r="Q293" s="142">
        <v>18.814284499999999</v>
      </c>
      <c r="R293" s="11">
        <f t="shared" si="40"/>
        <v>4.2427951868816249</v>
      </c>
      <c r="S293" s="35">
        <f t="shared" si="41"/>
        <v>6.5356464121292541</v>
      </c>
      <c r="AF293" s="34"/>
    </row>
    <row r="294" spans="7:32" ht="18.5">
      <c r="G294" s="61">
        <v>2017</v>
      </c>
      <c r="H294" s="61">
        <v>10</v>
      </c>
      <c r="I294" s="48">
        <f t="shared" si="43"/>
        <v>17</v>
      </c>
      <c r="J294" s="48">
        <f t="shared" si="43"/>
        <v>290</v>
      </c>
      <c r="K294" s="143">
        <v>25.8</v>
      </c>
      <c r="L294" s="143">
        <v>13.1</v>
      </c>
      <c r="M294" s="56">
        <f t="shared" si="37"/>
        <v>19.45</v>
      </c>
      <c r="N294" s="36">
        <v>70</v>
      </c>
      <c r="O294" s="57">
        <f t="shared" si="38"/>
        <v>32.823049296929028</v>
      </c>
      <c r="P294" s="58">
        <f t="shared" si="39"/>
        <v>33.348218085679896</v>
      </c>
      <c r="Q294" s="142">
        <v>18.715471300000001</v>
      </c>
      <c r="R294" s="11">
        <f t="shared" si="40"/>
        <v>4.0887924092501242</v>
      </c>
      <c r="S294" s="35">
        <f t="shared" si="41"/>
        <v>6.2024596791758162</v>
      </c>
      <c r="AF294" s="34"/>
    </row>
    <row r="295" spans="7:32" ht="18.5">
      <c r="G295" s="61">
        <v>2017</v>
      </c>
      <c r="H295" s="61">
        <v>10</v>
      </c>
      <c r="I295" s="48">
        <f t="shared" ref="I295:J310" si="44">I294+1</f>
        <v>18</v>
      </c>
      <c r="J295" s="48">
        <f t="shared" si="44"/>
        <v>291</v>
      </c>
      <c r="K295" s="143">
        <v>27.2</v>
      </c>
      <c r="L295" s="143">
        <v>15.2</v>
      </c>
      <c r="M295" s="56">
        <f t="shared" si="37"/>
        <v>21.2</v>
      </c>
      <c r="N295" s="36">
        <v>74</v>
      </c>
      <c r="O295" s="57">
        <f t="shared" si="38"/>
        <v>32.939627694917498</v>
      </c>
      <c r="P295" s="58">
        <f t="shared" si="39"/>
        <v>31.622042587120795</v>
      </c>
      <c r="Q295" s="142">
        <v>18.256994800000001</v>
      </c>
      <c r="R295" s="11">
        <f t="shared" si="40"/>
        <v>4.1760137055779998</v>
      </c>
      <c r="S295" s="35">
        <f t="shared" si="41"/>
        <v>6.1203188917833646</v>
      </c>
      <c r="AF295" s="34"/>
    </row>
    <row r="296" spans="7:32" ht="18.5">
      <c r="G296" s="61">
        <v>2017</v>
      </c>
      <c r="H296" s="61">
        <v>10</v>
      </c>
      <c r="I296" s="48">
        <f t="shared" si="44"/>
        <v>19</v>
      </c>
      <c r="J296" s="48">
        <f t="shared" si="44"/>
        <v>292</v>
      </c>
      <c r="K296" s="143">
        <v>32.9</v>
      </c>
      <c r="L296" s="143">
        <v>15.1</v>
      </c>
      <c r="M296" s="56">
        <f t="shared" si="37"/>
        <v>24</v>
      </c>
      <c r="N296" s="36">
        <v>81</v>
      </c>
      <c r="O296" s="57">
        <f t="shared" si="38"/>
        <v>18.522170097542961</v>
      </c>
      <c r="P296" s="58">
        <f t="shared" si="39"/>
        <v>26.375570218901171</v>
      </c>
      <c r="Q296" s="142">
        <v>12.503219399999999</v>
      </c>
      <c r="R296" s="11">
        <f t="shared" si="40"/>
        <v>3.0652517584457994</v>
      </c>
      <c r="S296" s="35">
        <f t="shared" si="41"/>
        <v>5.4303549340673003</v>
      </c>
      <c r="AF296" s="34"/>
    </row>
    <row r="297" spans="7:32" ht="18.5">
      <c r="G297" s="61">
        <v>2017</v>
      </c>
      <c r="H297" s="61">
        <v>10</v>
      </c>
      <c r="I297" s="48">
        <f t="shared" si="44"/>
        <v>20</v>
      </c>
      <c r="J297" s="48">
        <f t="shared" si="44"/>
        <v>293</v>
      </c>
      <c r="K297" s="143">
        <v>28.1</v>
      </c>
      <c r="L297" s="143">
        <v>15.7</v>
      </c>
      <c r="M297" s="56">
        <f t="shared" si="37"/>
        <v>21.9</v>
      </c>
      <c r="N297" s="36">
        <v>55</v>
      </c>
      <c r="O297" s="57">
        <f t="shared" si="38"/>
        <v>30.972695719776787</v>
      </c>
      <c r="P297" s="58">
        <f t="shared" si="39"/>
        <v>30.724914154018581</v>
      </c>
      <c r="Q297" s="142">
        <v>17.450578599999996</v>
      </c>
      <c r="R297" s="11">
        <f t="shared" si="40"/>
        <v>4.0632014465132986</v>
      </c>
      <c r="S297" s="35">
        <f t="shared" si="41"/>
        <v>6.0374106284995168</v>
      </c>
      <c r="AF297" s="34"/>
    </row>
    <row r="298" spans="7:32" ht="18.5">
      <c r="G298" s="61">
        <v>2017</v>
      </c>
      <c r="H298" s="61">
        <v>10</v>
      </c>
      <c r="I298" s="48">
        <f t="shared" si="44"/>
        <v>21</v>
      </c>
      <c r="J298" s="48">
        <f t="shared" si="44"/>
        <v>294</v>
      </c>
      <c r="K298" s="143">
        <v>28.4</v>
      </c>
      <c r="L298" s="143">
        <v>16.2</v>
      </c>
      <c r="M298" s="56">
        <f t="shared" si="37"/>
        <v>22.299999999999997</v>
      </c>
      <c r="N298" s="36">
        <v>62</v>
      </c>
      <c r="O298" s="57">
        <f t="shared" si="38"/>
        <v>30.542259518071287</v>
      </c>
      <c r="P298" s="58">
        <f t="shared" si="39"/>
        <v>29.809245289637577</v>
      </c>
      <c r="Q298" s="142">
        <v>17.068724199999998</v>
      </c>
      <c r="R298" s="11">
        <f t="shared" si="40"/>
        <v>4.0143335040632993</v>
      </c>
      <c r="S298" s="35">
        <f t="shared" si="41"/>
        <v>5.9120504741893987</v>
      </c>
      <c r="AF298" s="34"/>
    </row>
    <row r="299" spans="7:32" ht="18.5">
      <c r="G299" s="61">
        <v>2017</v>
      </c>
      <c r="H299" s="61">
        <v>10</v>
      </c>
      <c r="I299" s="48">
        <f t="shared" si="44"/>
        <v>22</v>
      </c>
      <c r="J299" s="48">
        <f t="shared" si="44"/>
        <v>295</v>
      </c>
      <c r="K299" s="143">
        <v>28</v>
      </c>
      <c r="L299" s="143">
        <v>14.3</v>
      </c>
      <c r="M299" s="56">
        <f t="shared" si="37"/>
        <v>21.15</v>
      </c>
      <c r="N299" s="36">
        <v>75</v>
      </c>
      <c r="O299" s="57">
        <f t="shared" si="38"/>
        <v>28.930658554671371</v>
      </c>
      <c r="P299" s="58">
        <f t="shared" si="39"/>
        <v>31.708001775919818</v>
      </c>
      <c r="Q299" s="142">
        <v>17.133203999999999</v>
      </c>
      <c r="R299" s="11">
        <f t="shared" si="40"/>
        <v>3.9139391048669996</v>
      </c>
      <c r="S299" s="35">
        <f t="shared" si="41"/>
        <v>6.1299197411844615</v>
      </c>
      <c r="AF299" s="34"/>
    </row>
    <row r="300" spans="7:32" ht="18.5">
      <c r="G300" s="61">
        <v>2017</v>
      </c>
      <c r="H300" s="61">
        <v>10</v>
      </c>
      <c r="I300" s="48">
        <f t="shared" si="44"/>
        <v>23</v>
      </c>
      <c r="J300" s="48">
        <f t="shared" si="44"/>
        <v>296</v>
      </c>
      <c r="K300" s="143">
        <v>26.4</v>
      </c>
      <c r="L300" s="143">
        <v>14.2</v>
      </c>
      <c r="M300" s="56">
        <f t="shared" si="37"/>
        <v>20.299999999999997</v>
      </c>
      <c r="N300" s="36">
        <v>66</v>
      </c>
      <c r="O300" s="57">
        <f t="shared" si="38"/>
        <v>30.128696076625587</v>
      </c>
      <c r="P300" s="58">
        <f t="shared" si="39"/>
        <v>29.405607370786573</v>
      </c>
      <c r="Q300" s="142">
        <v>16.837601799999998</v>
      </c>
      <c r="R300" s="11">
        <f t="shared" si="40"/>
        <v>3.7624715666216986</v>
      </c>
      <c r="S300" s="35">
        <f t="shared" si="41"/>
        <v>5.6147834896419226</v>
      </c>
      <c r="AF300" s="34"/>
    </row>
    <row r="301" spans="7:32" ht="18.5">
      <c r="G301" s="61">
        <v>2017</v>
      </c>
      <c r="H301" s="61">
        <v>10</v>
      </c>
      <c r="I301" s="48">
        <f t="shared" si="44"/>
        <v>24</v>
      </c>
      <c r="J301" s="48">
        <f t="shared" si="44"/>
        <v>297</v>
      </c>
      <c r="K301" s="143">
        <v>26.8</v>
      </c>
      <c r="L301" s="143">
        <v>17.399999999999999</v>
      </c>
      <c r="M301" s="56">
        <f t="shared" si="37"/>
        <v>22.1</v>
      </c>
      <c r="N301" s="36">
        <v>62.5</v>
      </c>
      <c r="O301" s="57">
        <f t="shared" si="38"/>
        <v>29.239394786782412</v>
      </c>
      <c r="P301" s="58">
        <f t="shared" si="39"/>
        <v>21.988024879660379</v>
      </c>
      <c r="Q301" s="142">
        <v>14.343405899999999</v>
      </c>
      <c r="R301" s="11">
        <f t="shared" si="40"/>
        <v>3.3565506165796504</v>
      </c>
      <c r="S301" s="35">
        <f t="shared" si="41"/>
        <v>4.4463220606618128</v>
      </c>
      <c r="AF301" s="34"/>
    </row>
    <row r="302" spans="7:32" ht="18.5">
      <c r="G302" s="61">
        <v>2017</v>
      </c>
      <c r="H302" s="61">
        <v>10</v>
      </c>
      <c r="I302" s="48">
        <f t="shared" si="44"/>
        <v>25</v>
      </c>
      <c r="J302" s="48">
        <f t="shared" si="44"/>
        <v>298</v>
      </c>
      <c r="K302" s="143">
        <v>26.3</v>
      </c>
      <c r="L302" s="143">
        <v>16.3</v>
      </c>
      <c r="M302" s="56">
        <f t="shared" si="37"/>
        <v>21.3</v>
      </c>
      <c r="N302" s="36">
        <v>76</v>
      </c>
      <c r="O302" s="57">
        <f t="shared" si="38"/>
        <v>22.14052595915059</v>
      </c>
      <c r="P302" s="58">
        <f t="shared" si="39"/>
        <v>17.712420767320474</v>
      </c>
      <c r="Q302" s="142">
        <v>11.202318500000001</v>
      </c>
      <c r="R302" s="11">
        <f t="shared" si="40"/>
        <v>2.5689324818977499</v>
      </c>
      <c r="S302" s="35">
        <f t="shared" si="41"/>
        <v>3.6020767032125924</v>
      </c>
      <c r="AF302" s="34"/>
    </row>
    <row r="303" spans="7:32" ht="18.5">
      <c r="G303" s="61">
        <v>2017</v>
      </c>
      <c r="H303" s="61">
        <v>10</v>
      </c>
      <c r="I303" s="48">
        <f t="shared" si="44"/>
        <v>26</v>
      </c>
      <c r="J303" s="48">
        <f t="shared" si="44"/>
        <v>299</v>
      </c>
      <c r="K303" s="143">
        <v>25.2</v>
      </c>
      <c r="L303" s="143">
        <v>14.7</v>
      </c>
      <c r="M303" s="56">
        <f t="shared" si="37"/>
        <v>19.95</v>
      </c>
      <c r="N303" s="36">
        <v>62.5</v>
      </c>
      <c r="O303" s="57">
        <f t="shared" si="38"/>
        <v>31.415870226071291</v>
      </c>
      <c r="P303" s="58">
        <f t="shared" si="39"/>
        <v>26.389330989899882</v>
      </c>
      <c r="Q303" s="142">
        <v>16.287848699999998</v>
      </c>
      <c r="R303" s="11">
        <f t="shared" si="40"/>
        <v>3.6061907816126246</v>
      </c>
      <c r="S303" s="35">
        <f t="shared" si="41"/>
        <v>5.0394970674402231</v>
      </c>
      <c r="AF303" s="34"/>
    </row>
    <row r="304" spans="7:32" ht="18.5">
      <c r="G304" s="61">
        <v>2017</v>
      </c>
      <c r="H304" s="61">
        <v>10</v>
      </c>
      <c r="I304" s="48">
        <f t="shared" si="44"/>
        <v>27</v>
      </c>
      <c r="J304" s="48">
        <f t="shared" si="44"/>
        <v>300</v>
      </c>
      <c r="K304" s="143">
        <v>26.4</v>
      </c>
      <c r="L304" s="143">
        <v>13.4</v>
      </c>
      <c r="M304" s="56">
        <f t="shared" si="37"/>
        <v>19.899999999999999</v>
      </c>
      <c r="N304" s="36">
        <v>40</v>
      </c>
      <c r="O304" s="57">
        <f t="shared" si="38"/>
        <v>29.175328046461622</v>
      </c>
      <c r="P304" s="58">
        <f t="shared" si="39"/>
        <v>30.342341168320083</v>
      </c>
      <c r="Q304" s="142">
        <v>16.830902599999998</v>
      </c>
      <c r="R304" s="11">
        <f t="shared" si="40"/>
        <v>3.7214892893372999</v>
      </c>
      <c r="S304" s="35">
        <f t="shared" si="41"/>
        <v>6.5517842871016461</v>
      </c>
      <c r="AF304" s="34"/>
    </row>
    <row r="305" spans="7:32" ht="18.5">
      <c r="G305" s="61">
        <v>2017</v>
      </c>
      <c r="H305" s="61">
        <v>10</v>
      </c>
      <c r="I305" s="48">
        <f t="shared" si="44"/>
        <v>28</v>
      </c>
      <c r="J305" s="48">
        <f t="shared" si="44"/>
        <v>301</v>
      </c>
      <c r="K305" s="143">
        <v>21.2</v>
      </c>
      <c r="L305" s="143">
        <v>15.1</v>
      </c>
      <c r="M305" s="56">
        <f t="shared" si="37"/>
        <v>18.149999999999999</v>
      </c>
      <c r="N305" s="36">
        <v>34.5</v>
      </c>
      <c r="O305" s="57">
        <f t="shared" si="38"/>
        <v>12.125395409559433</v>
      </c>
      <c r="P305" s="58">
        <f t="shared" si="39"/>
        <v>5.9171929598650035</v>
      </c>
      <c r="Q305" s="142">
        <v>4.7916027999999997</v>
      </c>
      <c r="R305" s="11">
        <f t="shared" si="40"/>
        <v>1.0102938776709001</v>
      </c>
      <c r="S305" s="35">
        <f t="shared" si="41"/>
        <v>1.6599811620910052</v>
      </c>
      <c r="AF305" s="34"/>
    </row>
    <row r="306" spans="7:32" ht="18.5">
      <c r="G306" s="61">
        <v>2017</v>
      </c>
      <c r="H306" s="61">
        <v>10</v>
      </c>
      <c r="I306" s="48">
        <f t="shared" si="44"/>
        <v>29</v>
      </c>
      <c r="J306" s="48">
        <f t="shared" si="44"/>
        <v>302</v>
      </c>
      <c r="K306" s="143">
        <v>21.5</v>
      </c>
      <c r="L306" s="143">
        <v>12.4</v>
      </c>
      <c r="M306" s="56">
        <f t="shared" si="37"/>
        <v>16.95</v>
      </c>
      <c r="N306" s="36">
        <v>33</v>
      </c>
      <c r="O306" s="57">
        <f t="shared" si="38"/>
        <v>20.213282324434157</v>
      </c>
      <c r="P306" s="58">
        <f t="shared" si="39"/>
        <v>14.715269532188065</v>
      </c>
      <c r="Q306" s="142">
        <v>9.7561286999999997</v>
      </c>
      <c r="R306" s="11">
        <f t="shared" si="40"/>
        <v>1.9883843951861249</v>
      </c>
      <c r="S306" s="35">
        <f t="shared" si="41"/>
        <v>3.4350038550631568</v>
      </c>
      <c r="AF306" s="34"/>
    </row>
    <row r="307" spans="7:32" ht="18.5">
      <c r="G307" s="61">
        <v>2017</v>
      </c>
      <c r="H307" s="61">
        <v>10</v>
      </c>
      <c r="I307" s="48">
        <f t="shared" si="44"/>
        <v>30</v>
      </c>
      <c r="J307" s="48">
        <f t="shared" si="44"/>
        <v>303</v>
      </c>
      <c r="K307" s="143">
        <v>19</v>
      </c>
      <c r="L307" s="143">
        <v>13.2</v>
      </c>
      <c r="M307" s="56">
        <f t="shared" si="37"/>
        <v>16.100000000000001</v>
      </c>
      <c r="N307" s="36">
        <v>31</v>
      </c>
      <c r="O307" s="57">
        <f t="shared" si="38"/>
        <v>35.453526084650605</v>
      </c>
      <c r="P307" s="58">
        <f t="shared" si="39"/>
        <v>16.450436103277884</v>
      </c>
      <c r="Q307" s="142">
        <v>13.661343599999999</v>
      </c>
      <c r="R307" s="11">
        <f t="shared" si="40"/>
        <v>2.7161961492546003</v>
      </c>
      <c r="S307" s="35">
        <f t="shared" si="41"/>
        <v>3.7830239672209154</v>
      </c>
      <c r="AF307" s="34"/>
    </row>
    <row r="308" spans="7:32" ht="18.5">
      <c r="G308" s="61">
        <v>2017</v>
      </c>
      <c r="H308" s="63">
        <v>10</v>
      </c>
      <c r="I308" s="62">
        <f t="shared" si="44"/>
        <v>31</v>
      </c>
      <c r="J308" s="48">
        <f t="shared" si="44"/>
        <v>304</v>
      </c>
      <c r="K308" s="143">
        <v>20</v>
      </c>
      <c r="L308" s="143">
        <v>13.2</v>
      </c>
      <c r="M308" s="56">
        <f t="shared" si="37"/>
        <v>16.600000000000001</v>
      </c>
      <c r="N308" s="36">
        <v>33</v>
      </c>
      <c r="O308" s="57">
        <f t="shared" si="38"/>
        <v>20.613422484053508</v>
      </c>
      <c r="P308" s="58">
        <f t="shared" si="39"/>
        <v>11.213701831325109</v>
      </c>
      <c r="Q308" s="142">
        <v>8.6005167</v>
      </c>
      <c r="R308" s="51">
        <f t="shared" si="40"/>
        <v>1.7352058473251999</v>
      </c>
      <c r="S308" s="50">
        <f t="shared" si="41"/>
        <v>2.6926283532043009</v>
      </c>
      <c r="AF308" s="34"/>
    </row>
    <row r="309" spans="7:32" ht="18.5">
      <c r="G309" s="61">
        <v>2017</v>
      </c>
      <c r="H309" s="61">
        <v>11</v>
      </c>
      <c r="I309" s="48">
        <v>1</v>
      </c>
      <c r="J309" s="48">
        <f t="shared" si="44"/>
        <v>305</v>
      </c>
      <c r="K309" s="143">
        <v>19.600000000000001</v>
      </c>
      <c r="L309" s="143">
        <v>11.5</v>
      </c>
      <c r="M309" s="56">
        <f t="shared" si="37"/>
        <v>15.55</v>
      </c>
      <c r="N309" s="36">
        <v>28</v>
      </c>
      <c r="O309" s="57">
        <f t="shared" si="38"/>
        <v>27.324992232149228</v>
      </c>
      <c r="P309" s="58">
        <f t="shared" si="39"/>
        <v>17.706594966432704</v>
      </c>
      <c r="Q309" s="142">
        <v>12.4429266</v>
      </c>
      <c r="R309" s="11">
        <f t="shared" si="40"/>
        <v>2.4338084463751506</v>
      </c>
      <c r="S309" s="35">
        <f t="shared" si="41"/>
        <v>4.1054536896344977</v>
      </c>
      <c r="AF309" s="34"/>
    </row>
    <row r="310" spans="7:32" ht="18.5">
      <c r="G310" s="61">
        <v>2017</v>
      </c>
      <c r="H310" s="61">
        <v>11</v>
      </c>
      <c r="I310" s="48">
        <f t="shared" ref="I310:J325" si="45">I309+1</f>
        <v>2</v>
      </c>
      <c r="J310" s="48">
        <f t="shared" si="44"/>
        <v>306</v>
      </c>
      <c r="K310" s="143">
        <v>18</v>
      </c>
      <c r="L310" s="143">
        <v>11.4</v>
      </c>
      <c r="M310" s="56">
        <f t="shared" si="37"/>
        <v>14.7</v>
      </c>
      <c r="N310" s="36">
        <v>27</v>
      </c>
      <c r="O310" s="57">
        <f t="shared" si="38"/>
        <v>30.781593537023323</v>
      </c>
      <c r="P310" s="58">
        <f t="shared" si="39"/>
        <v>16.252681387548314</v>
      </c>
      <c r="Q310" s="142">
        <v>12.6526953</v>
      </c>
      <c r="R310" s="11">
        <f t="shared" si="40"/>
        <v>2.4117618828712497</v>
      </c>
      <c r="S310" s="35">
        <f t="shared" si="41"/>
        <v>3.7391278089102271</v>
      </c>
      <c r="AF310" s="34"/>
    </row>
    <row r="311" spans="7:32" ht="18.5">
      <c r="G311" s="61">
        <v>2017</v>
      </c>
      <c r="H311" s="61">
        <v>11</v>
      </c>
      <c r="I311" s="48">
        <f t="shared" si="45"/>
        <v>3</v>
      </c>
      <c r="J311" s="48">
        <f t="shared" si="45"/>
        <v>307</v>
      </c>
      <c r="K311" s="143">
        <v>17.5</v>
      </c>
      <c r="L311" s="143">
        <v>12</v>
      </c>
      <c r="M311" s="56">
        <f t="shared" si="37"/>
        <v>14.75</v>
      </c>
      <c r="N311" s="36">
        <v>27.5</v>
      </c>
      <c r="O311" s="57">
        <f t="shared" si="38"/>
        <v>18.558638393129758</v>
      </c>
      <c r="P311" s="58">
        <f t="shared" si="39"/>
        <v>8.165800892977094</v>
      </c>
      <c r="Q311" s="142">
        <v>6.9638183999999992</v>
      </c>
      <c r="R311" s="11">
        <f t="shared" si="40"/>
        <v>1.3294329745157996</v>
      </c>
      <c r="S311" s="35">
        <f t="shared" si="41"/>
        <v>2.0829556237408129</v>
      </c>
      <c r="AF311" s="34"/>
    </row>
    <row r="312" spans="7:32" ht="18.5">
      <c r="G312" s="61">
        <v>2017</v>
      </c>
      <c r="H312" s="61">
        <v>11</v>
      </c>
      <c r="I312" s="48">
        <f t="shared" si="45"/>
        <v>4</v>
      </c>
      <c r="J312" s="48">
        <f t="shared" si="45"/>
        <v>308</v>
      </c>
      <c r="K312" s="143">
        <v>19.899999999999999</v>
      </c>
      <c r="L312" s="143">
        <v>9.8000000000000007</v>
      </c>
      <c r="M312" s="56">
        <f t="shared" si="37"/>
        <v>14.85</v>
      </c>
      <c r="N312" s="36">
        <v>59</v>
      </c>
      <c r="O312" s="57">
        <f t="shared" si="38"/>
        <v>23.721954847221081</v>
      </c>
      <c r="P312" s="58">
        <f t="shared" si="39"/>
        <v>19.16733951655463</v>
      </c>
      <c r="Q312" s="142">
        <v>12.062328299999999</v>
      </c>
      <c r="R312" s="11">
        <f t="shared" si="40"/>
        <v>2.3098423864056747</v>
      </c>
      <c r="S312" s="35">
        <f t="shared" si="41"/>
        <v>3.2783304008194047</v>
      </c>
      <c r="AF312" s="34"/>
    </row>
    <row r="313" spans="7:32" ht="18.5">
      <c r="G313" s="61">
        <v>2017</v>
      </c>
      <c r="H313" s="61">
        <v>11</v>
      </c>
      <c r="I313" s="48">
        <f t="shared" si="45"/>
        <v>5</v>
      </c>
      <c r="J313" s="48">
        <f t="shared" si="45"/>
        <v>309</v>
      </c>
      <c r="K313" s="143">
        <v>21</v>
      </c>
      <c r="L313" s="143">
        <v>13.2</v>
      </c>
      <c r="M313" s="56">
        <f t="shared" si="37"/>
        <v>17.100000000000001</v>
      </c>
      <c r="N313" s="36">
        <v>79</v>
      </c>
      <c r="O313" s="57">
        <f t="shared" si="38"/>
        <v>22.645211913347449</v>
      </c>
      <c r="P313" s="58">
        <f t="shared" si="39"/>
        <v>14.13061223392881</v>
      </c>
      <c r="Q313" s="142">
        <v>10.119141599999999</v>
      </c>
      <c r="R313" s="11">
        <f t="shared" si="40"/>
        <v>2.0712719153916002</v>
      </c>
      <c r="S313" s="35">
        <f t="shared" si="41"/>
        <v>2.6786749362011415</v>
      </c>
      <c r="AF313" s="34"/>
    </row>
    <row r="314" spans="7:32" ht="18.5">
      <c r="G314" s="61">
        <v>2017</v>
      </c>
      <c r="H314" s="61">
        <v>11</v>
      </c>
      <c r="I314" s="48">
        <f t="shared" si="45"/>
        <v>6</v>
      </c>
      <c r="J314" s="48">
        <f t="shared" si="45"/>
        <v>310</v>
      </c>
      <c r="K314" s="143">
        <v>20</v>
      </c>
      <c r="L314" s="143">
        <v>12.4</v>
      </c>
      <c r="M314" s="56">
        <f t="shared" si="37"/>
        <v>16.2</v>
      </c>
      <c r="N314" s="36">
        <v>68.5</v>
      </c>
      <c r="O314" s="57">
        <f t="shared" si="38"/>
        <v>24.996345636310384</v>
      </c>
      <c r="P314" s="58">
        <f t="shared" si="39"/>
        <v>15.197778146876713</v>
      </c>
      <c r="Q314" s="142">
        <v>11.025627099999999</v>
      </c>
      <c r="R314" s="11">
        <f t="shared" si="40"/>
        <v>2.1986203000109996</v>
      </c>
      <c r="S314" s="35">
        <f t="shared" si="41"/>
        <v>2.78266736710304</v>
      </c>
      <c r="AF314" s="34"/>
    </row>
    <row r="315" spans="7:32" ht="18.5">
      <c r="G315" s="61">
        <v>2017</v>
      </c>
      <c r="H315" s="61">
        <v>11</v>
      </c>
      <c r="I315" s="48">
        <f t="shared" si="45"/>
        <v>7</v>
      </c>
      <c r="J315" s="48">
        <f t="shared" si="45"/>
        <v>311</v>
      </c>
      <c r="K315" s="143">
        <v>21.2</v>
      </c>
      <c r="L315" s="143">
        <v>12.2</v>
      </c>
      <c r="M315" s="56">
        <f t="shared" si="37"/>
        <v>16.7</v>
      </c>
      <c r="N315" s="36">
        <v>73.5</v>
      </c>
      <c r="O315" s="57">
        <f t="shared" si="38"/>
        <v>25.639268958333332</v>
      </c>
      <c r="P315" s="58">
        <f t="shared" si="39"/>
        <v>18.460273649999998</v>
      </c>
      <c r="Q315" s="142">
        <v>12.306849099999999</v>
      </c>
      <c r="R315" s="11">
        <f t="shared" si="40"/>
        <v>2.4901986140167498</v>
      </c>
      <c r="S315" s="35">
        <f t="shared" si="41"/>
        <v>3.3561125137555199</v>
      </c>
      <c r="AF315" s="34"/>
    </row>
    <row r="316" spans="7:32" ht="18.5">
      <c r="G316" s="61">
        <v>2017</v>
      </c>
      <c r="H316" s="61">
        <v>11</v>
      </c>
      <c r="I316" s="48">
        <f t="shared" si="45"/>
        <v>8</v>
      </c>
      <c r="J316" s="48">
        <f t="shared" si="45"/>
        <v>312</v>
      </c>
      <c r="K316" s="143">
        <v>22.3</v>
      </c>
      <c r="L316" s="143">
        <v>12.9</v>
      </c>
      <c r="M316" s="56">
        <f t="shared" si="37"/>
        <v>17.600000000000001</v>
      </c>
      <c r="N316" s="36">
        <v>71</v>
      </c>
      <c r="O316" s="57">
        <f t="shared" si="38"/>
        <v>26.25203799098189</v>
      </c>
      <c r="P316" s="58">
        <f t="shared" si="39"/>
        <v>19.741532569218382</v>
      </c>
      <c r="Q316" s="142">
        <v>12.877955899999998</v>
      </c>
      <c r="R316" s="11">
        <f t="shared" si="40"/>
        <v>2.6737340819138997</v>
      </c>
      <c r="S316" s="35">
        <f t="shared" si="41"/>
        <v>3.6537681502348307</v>
      </c>
      <c r="AF316" s="34"/>
    </row>
    <row r="317" spans="7:32" ht="18.5">
      <c r="G317" s="61">
        <v>2017</v>
      </c>
      <c r="H317" s="61">
        <v>11</v>
      </c>
      <c r="I317" s="48">
        <f t="shared" si="45"/>
        <v>9</v>
      </c>
      <c r="J317" s="48">
        <f t="shared" si="45"/>
        <v>313</v>
      </c>
      <c r="K317" s="143">
        <v>22.3</v>
      </c>
      <c r="L317" s="143">
        <v>13.6</v>
      </c>
      <c r="M317" s="56">
        <f t="shared" si="37"/>
        <v>17.95</v>
      </c>
      <c r="N317" s="36">
        <v>65.5</v>
      </c>
      <c r="O317" s="57">
        <f t="shared" si="38"/>
        <v>27.138674454006225</v>
      </c>
      <c r="P317" s="58">
        <f t="shared" si="39"/>
        <v>18.888517419988332</v>
      </c>
      <c r="Q317" s="142">
        <v>12.807614299999999</v>
      </c>
      <c r="R317" s="11">
        <f t="shared" si="40"/>
        <v>2.6854205188346247</v>
      </c>
      <c r="S317" s="35">
        <f t="shared" si="41"/>
        <v>3.5427909008657079</v>
      </c>
      <c r="AF317" s="34"/>
    </row>
    <row r="318" spans="7:32" ht="18.5">
      <c r="G318" s="61">
        <v>2017</v>
      </c>
      <c r="H318" s="61">
        <v>11</v>
      </c>
      <c r="I318" s="48">
        <f t="shared" si="45"/>
        <v>10</v>
      </c>
      <c r="J318" s="48">
        <f t="shared" si="45"/>
        <v>314</v>
      </c>
      <c r="K318" s="143">
        <v>20.2</v>
      </c>
      <c r="L318" s="143">
        <v>9.6999999999999993</v>
      </c>
      <c r="M318" s="56">
        <f t="shared" si="37"/>
        <v>14.95</v>
      </c>
      <c r="N318" s="36">
        <v>60.5</v>
      </c>
      <c r="O318" s="57">
        <f t="shared" si="38"/>
        <v>27.486968433062454</v>
      </c>
      <c r="P318" s="58">
        <f t="shared" si="39"/>
        <v>23.08905348377246</v>
      </c>
      <c r="Q318" s="142">
        <v>14.250873199999999</v>
      </c>
      <c r="R318" s="11">
        <f t="shared" si="40"/>
        <v>2.737289910664499</v>
      </c>
      <c r="S318" s="35">
        <f t="shared" si="41"/>
        <v>3.8962378420882628</v>
      </c>
      <c r="AF318" s="34"/>
    </row>
    <row r="319" spans="7:32" ht="18.5">
      <c r="G319" s="61">
        <v>2017</v>
      </c>
      <c r="H319" s="61">
        <v>11</v>
      </c>
      <c r="I319" s="48">
        <f t="shared" si="45"/>
        <v>11</v>
      </c>
      <c r="J319" s="48">
        <f t="shared" si="45"/>
        <v>315</v>
      </c>
      <c r="K319" s="143">
        <v>21</v>
      </c>
      <c r="L319" s="143">
        <v>9.6</v>
      </c>
      <c r="M319" s="56">
        <f t="shared" si="37"/>
        <v>15.3</v>
      </c>
      <c r="N319" s="36">
        <v>62</v>
      </c>
      <c r="O319" s="57">
        <f t="shared" si="38"/>
        <v>26.953190433419518</v>
      </c>
      <c r="P319" s="58">
        <f t="shared" si="39"/>
        <v>24.5813096752786</v>
      </c>
      <c r="Q319" s="142">
        <v>14.560711199999998</v>
      </c>
      <c r="R319" s="11">
        <f t="shared" si="40"/>
        <v>2.8266927063227993</v>
      </c>
      <c r="S319" s="35">
        <f t="shared" si="41"/>
        <v>4.1749842174866805</v>
      </c>
      <c r="AF319" s="34"/>
    </row>
    <row r="320" spans="7:32" ht="18.5">
      <c r="G320" s="61">
        <v>2017</v>
      </c>
      <c r="H320" s="61">
        <v>11</v>
      </c>
      <c r="I320" s="48">
        <f t="shared" si="45"/>
        <v>12</v>
      </c>
      <c r="J320" s="48">
        <f t="shared" si="45"/>
        <v>316</v>
      </c>
      <c r="K320" s="143">
        <v>20.2</v>
      </c>
      <c r="L320" s="143">
        <v>9.5</v>
      </c>
      <c r="M320" s="56">
        <f t="shared" si="37"/>
        <v>14.85</v>
      </c>
      <c r="N320" s="36">
        <v>61</v>
      </c>
      <c r="O320" s="57">
        <f t="shared" si="38"/>
        <v>26.434467100414071</v>
      </c>
      <c r="P320" s="58">
        <f t="shared" si="39"/>
        <v>22.627903837954445</v>
      </c>
      <c r="Q320" s="142">
        <v>13.835104099999999</v>
      </c>
      <c r="R320" s="11">
        <f t="shared" si="40"/>
        <v>2.6493152130932249</v>
      </c>
      <c r="S320" s="35">
        <f t="shared" si="41"/>
        <v>3.8120224562151854</v>
      </c>
      <c r="AF320" s="34"/>
    </row>
    <row r="321" spans="7:32" ht="18.5">
      <c r="G321" s="61">
        <v>2017</v>
      </c>
      <c r="H321" s="61">
        <v>11</v>
      </c>
      <c r="I321" s="48">
        <f t="shared" si="45"/>
        <v>13</v>
      </c>
      <c r="J321" s="48">
        <f t="shared" si="45"/>
        <v>317</v>
      </c>
      <c r="K321" s="143">
        <v>20.3</v>
      </c>
      <c r="L321" s="143">
        <v>12.3</v>
      </c>
      <c r="M321" s="56">
        <f t="shared" si="37"/>
        <v>16.3</v>
      </c>
      <c r="N321" s="36">
        <v>55.5</v>
      </c>
      <c r="O321" s="57">
        <f t="shared" si="38"/>
        <v>26.054698821916059</v>
      </c>
      <c r="P321" s="58">
        <f t="shared" si="39"/>
        <v>16.675007246026279</v>
      </c>
      <c r="Q321" s="142">
        <v>11.791010699999999</v>
      </c>
      <c r="R321" s="11">
        <f t="shared" si="40"/>
        <v>2.3581608714625495</v>
      </c>
      <c r="S321" s="35">
        <f t="shared" si="41"/>
        <v>3.0293796042866066</v>
      </c>
      <c r="AF321" s="34"/>
    </row>
    <row r="322" spans="7:32" ht="18.5">
      <c r="G322" s="61">
        <v>2017</v>
      </c>
      <c r="H322" s="61">
        <v>11</v>
      </c>
      <c r="I322" s="48">
        <f t="shared" si="45"/>
        <v>14</v>
      </c>
      <c r="J322" s="48">
        <f t="shared" si="45"/>
        <v>318</v>
      </c>
      <c r="K322" s="143">
        <v>22</v>
      </c>
      <c r="L322" s="143">
        <v>13.5</v>
      </c>
      <c r="M322" s="56">
        <f t="shared" si="37"/>
        <v>17.75</v>
      </c>
      <c r="N322" s="36">
        <v>72.5</v>
      </c>
      <c r="O322" s="57">
        <f t="shared" si="38"/>
        <v>23.702414072765514</v>
      </c>
      <c r="P322" s="58">
        <f t="shared" si="39"/>
        <v>16.117641569480551</v>
      </c>
      <c r="Q322" s="142">
        <v>11.056610899999999</v>
      </c>
      <c r="R322" s="11">
        <f t="shared" si="40"/>
        <v>2.3053116651081744</v>
      </c>
      <c r="S322" s="35">
        <f t="shared" si="41"/>
        <v>3.0591617629333352</v>
      </c>
      <c r="AF322" s="34"/>
    </row>
    <row r="323" spans="7:32" ht="18.5">
      <c r="G323" s="61">
        <v>2017</v>
      </c>
      <c r="H323" s="61">
        <v>11</v>
      </c>
      <c r="I323" s="48">
        <f t="shared" si="45"/>
        <v>15</v>
      </c>
      <c r="J323" s="48">
        <f t="shared" si="45"/>
        <v>319</v>
      </c>
      <c r="K323" s="143">
        <v>22.8</v>
      </c>
      <c r="L323" s="143">
        <v>13.1</v>
      </c>
      <c r="M323" s="56">
        <f t="shared" si="37"/>
        <v>17.95</v>
      </c>
      <c r="N323" s="36">
        <v>52</v>
      </c>
      <c r="O323" s="57">
        <f t="shared" si="38"/>
        <v>26.040343843827262</v>
      </c>
      <c r="P323" s="58">
        <f t="shared" si="39"/>
        <v>20.207306822809958</v>
      </c>
      <c r="Q323" s="142">
        <v>12.976350399999999</v>
      </c>
      <c r="R323" s="11">
        <f t="shared" si="40"/>
        <v>2.7208000496819995</v>
      </c>
      <c r="S323" s="35">
        <f t="shared" si="41"/>
        <v>3.7655042129142942</v>
      </c>
      <c r="AF323" s="34"/>
    </row>
    <row r="324" spans="7:32" ht="18.5">
      <c r="G324" s="61">
        <v>2017</v>
      </c>
      <c r="H324" s="61">
        <v>11</v>
      </c>
      <c r="I324" s="48">
        <f t="shared" si="45"/>
        <v>16</v>
      </c>
      <c r="J324" s="48">
        <f t="shared" si="45"/>
        <v>320</v>
      </c>
      <c r="K324" s="143">
        <v>23.9</v>
      </c>
      <c r="L324" s="143">
        <v>13</v>
      </c>
      <c r="M324" s="56">
        <f t="shared" si="37"/>
        <v>18.45</v>
      </c>
      <c r="N324" s="36">
        <v>64</v>
      </c>
      <c r="O324" s="57">
        <f t="shared" si="38"/>
        <v>23.564847766068045</v>
      </c>
      <c r="P324" s="58">
        <f t="shared" si="39"/>
        <v>20.548547252011332</v>
      </c>
      <c r="Q324" s="142">
        <v>12.447951</v>
      </c>
      <c r="R324" s="11">
        <f t="shared" si="40"/>
        <v>2.6465121822937494</v>
      </c>
      <c r="S324" s="35">
        <f t="shared" si="41"/>
        <v>3.8708870256466006</v>
      </c>
      <c r="AF324" s="34"/>
    </row>
    <row r="325" spans="7:32" ht="18.5">
      <c r="G325" s="61">
        <v>2017</v>
      </c>
      <c r="H325" s="61">
        <v>11</v>
      </c>
      <c r="I325" s="48">
        <f t="shared" si="45"/>
        <v>17</v>
      </c>
      <c r="J325" s="48">
        <f t="shared" si="45"/>
        <v>321</v>
      </c>
      <c r="K325" s="143">
        <v>22.9</v>
      </c>
      <c r="L325" s="143">
        <v>12.6</v>
      </c>
      <c r="M325" s="56">
        <f t="shared" si="37"/>
        <v>17.75</v>
      </c>
      <c r="N325" s="36">
        <v>61</v>
      </c>
      <c r="O325" s="57">
        <f t="shared" si="38"/>
        <v>23.735132035358852</v>
      </c>
      <c r="P325" s="58">
        <f t="shared" si="39"/>
        <v>19.557748797135694</v>
      </c>
      <c r="Q325" s="142">
        <v>12.187938299999999</v>
      </c>
      <c r="R325" s="11">
        <f t="shared" si="40"/>
        <v>2.5411942765037239</v>
      </c>
      <c r="S325" s="35">
        <f t="shared" si="41"/>
        <v>3.6371522979004323</v>
      </c>
      <c r="AF325" s="34"/>
    </row>
    <row r="326" spans="7:32" ht="18.5">
      <c r="G326" s="61">
        <v>2017</v>
      </c>
      <c r="H326" s="61">
        <v>11</v>
      </c>
      <c r="I326" s="48">
        <f t="shared" ref="I326:J341" si="46">I325+1</f>
        <v>18</v>
      </c>
      <c r="J326" s="48">
        <f t="shared" si="46"/>
        <v>322</v>
      </c>
      <c r="K326" s="143">
        <v>20.7</v>
      </c>
      <c r="L326" s="143">
        <v>13.6</v>
      </c>
      <c r="M326" s="56">
        <f t="shared" ref="M326:M369" si="47">(K326+L326)/2</f>
        <v>17.149999999999999</v>
      </c>
      <c r="N326" s="36">
        <v>51</v>
      </c>
      <c r="O326" s="57">
        <f t="shared" ref="O326:O369" si="48">((Q326)/(0.16*(K326-(L326))^0.5))</f>
        <v>23.365038494218588</v>
      </c>
      <c r="P326" s="58">
        <f t="shared" ref="P326:P369" si="49">0.16*((K326-L326)^1/2)*O326</f>
        <v>13.271341864716156</v>
      </c>
      <c r="Q326" s="142">
        <v>9.9612916999999985</v>
      </c>
      <c r="R326" s="11">
        <f t="shared" ref="R326:R369" si="50">0.0023*0.408*O326*(K326-L326)^0.5*(M326+17.8)</f>
        <v>2.0418830049264747</v>
      </c>
      <c r="S326" s="35">
        <f t="shared" ref="S326:S369" si="51">0.31*(IF(N326&gt;50,1,(1+(50-N326)/70)))*(P326+2.09)*((M326/(M326+15)))</f>
        <v>2.5402355839428754</v>
      </c>
      <c r="AF326" s="34"/>
    </row>
    <row r="327" spans="7:32" ht="18.5">
      <c r="G327" s="61">
        <v>2017</v>
      </c>
      <c r="H327" s="61">
        <v>11</v>
      </c>
      <c r="I327" s="48">
        <f t="shared" si="46"/>
        <v>19</v>
      </c>
      <c r="J327" s="48">
        <f t="shared" si="46"/>
        <v>323</v>
      </c>
      <c r="K327" s="143">
        <v>18</v>
      </c>
      <c r="L327" s="143">
        <v>13.2</v>
      </c>
      <c r="M327" s="56">
        <f t="shared" si="47"/>
        <v>15.6</v>
      </c>
      <c r="N327" s="36">
        <v>55.5</v>
      </c>
      <c r="O327" s="57">
        <f t="shared" si="48"/>
        <v>20.377053532060756</v>
      </c>
      <c r="P327" s="58">
        <f t="shared" si="49"/>
        <v>7.824788556311332</v>
      </c>
      <c r="Q327" s="142">
        <v>7.1430219999999993</v>
      </c>
      <c r="R327" s="11">
        <f t="shared" si="50"/>
        <v>1.3992537226019994</v>
      </c>
      <c r="S327" s="35">
        <f t="shared" si="51"/>
        <v>1.5669254071346927</v>
      </c>
      <c r="AF327" s="34"/>
    </row>
    <row r="328" spans="7:32" ht="18.5">
      <c r="G328" s="61">
        <v>2017</v>
      </c>
      <c r="H328" s="61">
        <v>11</v>
      </c>
      <c r="I328" s="48">
        <f t="shared" si="46"/>
        <v>20</v>
      </c>
      <c r="J328" s="48">
        <f t="shared" si="46"/>
        <v>324</v>
      </c>
      <c r="K328" s="143">
        <v>16.3</v>
      </c>
      <c r="L328" s="143">
        <v>10.5</v>
      </c>
      <c r="M328" s="56">
        <f t="shared" si="47"/>
        <v>13.4</v>
      </c>
      <c r="N328" s="36">
        <v>54</v>
      </c>
      <c r="O328" s="57">
        <f t="shared" si="48"/>
        <v>16.533678218218817</v>
      </c>
      <c r="P328" s="58">
        <f t="shared" si="49"/>
        <v>7.6716266932535326</v>
      </c>
      <c r="Q328" s="142">
        <v>6.3709391999999996</v>
      </c>
      <c r="R328" s="11">
        <f t="shared" si="50"/>
        <v>1.1658054223295999</v>
      </c>
      <c r="S328" s="35">
        <f t="shared" si="51"/>
        <v>1.4278097635132105</v>
      </c>
      <c r="AF328" s="34"/>
    </row>
    <row r="329" spans="7:32" ht="18.5">
      <c r="G329" s="61">
        <v>2017</v>
      </c>
      <c r="H329" s="61">
        <v>11</v>
      </c>
      <c r="I329" s="48">
        <f t="shared" si="46"/>
        <v>21</v>
      </c>
      <c r="J329" s="48">
        <f t="shared" si="46"/>
        <v>325</v>
      </c>
      <c r="K329" s="143">
        <v>14.7</v>
      </c>
      <c r="L329" s="143">
        <v>8.9</v>
      </c>
      <c r="M329" s="56">
        <f t="shared" si="47"/>
        <v>11.8</v>
      </c>
      <c r="N329" s="36">
        <v>64</v>
      </c>
      <c r="O329" s="57">
        <f t="shared" si="48"/>
        <v>24.161597585456999</v>
      </c>
      <c r="P329" s="58">
        <f t="shared" si="49"/>
        <v>11.210981279652046</v>
      </c>
      <c r="Q329" s="142">
        <v>9.3102131999999997</v>
      </c>
      <c r="R329" s="11">
        <f t="shared" si="50"/>
        <v>1.6162902523727998</v>
      </c>
      <c r="S329" s="35">
        <f t="shared" si="51"/>
        <v>1.8154846836181784</v>
      </c>
      <c r="AF329" s="34"/>
    </row>
    <row r="330" spans="7:32" ht="18.5">
      <c r="G330" s="61">
        <v>2017</v>
      </c>
      <c r="H330" s="61">
        <v>11</v>
      </c>
      <c r="I330" s="48">
        <f t="shared" si="46"/>
        <v>22</v>
      </c>
      <c r="J330" s="48">
        <f t="shared" si="46"/>
        <v>326</v>
      </c>
      <c r="K330" s="143">
        <v>13.3</v>
      </c>
      <c r="L330" s="143">
        <v>5.9</v>
      </c>
      <c r="M330" s="56">
        <f t="shared" si="47"/>
        <v>9.6000000000000014</v>
      </c>
      <c r="N330" s="36">
        <v>87</v>
      </c>
      <c r="O330" s="57">
        <f t="shared" si="48"/>
        <v>28.249574632627219</v>
      </c>
      <c r="P330" s="58">
        <f t="shared" si="49"/>
        <v>16.723748182515315</v>
      </c>
      <c r="Q330" s="142">
        <v>12.2955442</v>
      </c>
      <c r="R330" s="11">
        <f t="shared" si="50"/>
        <v>1.9759062484842</v>
      </c>
      <c r="S330" s="35">
        <f t="shared" si="51"/>
        <v>2.2760046581774627</v>
      </c>
      <c r="AF330" s="34"/>
    </row>
    <row r="331" spans="7:32" ht="18.5">
      <c r="G331" s="61">
        <v>2017</v>
      </c>
      <c r="H331" s="61">
        <v>11</v>
      </c>
      <c r="I331" s="48">
        <f t="shared" si="46"/>
        <v>23</v>
      </c>
      <c r="J331" s="48">
        <f t="shared" si="46"/>
        <v>327</v>
      </c>
      <c r="K331" s="143">
        <v>11.2</v>
      </c>
      <c r="L331" s="143">
        <v>2.5</v>
      </c>
      <c r="M331" s="56">
        <f t="shared" si="47"/>
        <v>6.85</v>
      </c>
      <c r="N331" s="36">
        <v>85.5</v>
      </c>
      <c r="O331" s="57">
        <f t="shared" si="48"/>
        <v>14.120734336198081</v>
      </c>
      <c r="P331" s="58">
        <f t="shared" si="49"/>
        <v>9.8280310979938648</v>
      </c>
      <c r="Q331" s="142">
        <v>6.6640291999999999</v>
      </c>
      <c r="R331" s="11">
        <f t="shared" si="50"/>
        <v>0.96343369550969982</v>
      </c>
      <c r="S331" s="35">
        <f t="shared" si="51"/>
        <v>1.1582580794778019</v>
      </c>
      <c r="AF331" s="34"/>
    </row>
    <row r="332" spans="7:32" ht="18.5">
      <c r="G332" s="61">
        <v>2017</v>
      </c>
      <c r="H332" s="61">
        <v>11</v>
      </c>
      <c r="I332" s="48">
        <f t="shared" si="46"/>
        <v>24</v>
      </c>
      <c r="J332" s="48">
        <f t="shared" si="46"/>
        <v>328</v>
      </c>
      <c r="K332" s="143">
        <v>14.5</v>
      </c>
      <c r="L332" s="143">
        <v>4.3</v>
      </c>
      <c r="M332" s="56">
        <f t="shared" si="47"/>
        <v>9.4</v>
      </c>
      <c r="N332" s="36">
        <v>82.5</v>
      </c>
      <c r="O332" s="57">
        <f t="shared" si="48"/>
        <v>23.820060679691572</v>
      </c>
      <c r="P332" s="58">
        <f t="shared" si="49"/>
        <v>19.437169514628323</v>
      </c>
      <c r="Q332" s="142">
        <v>12.172027699999999</v>
      </c>
      <c r="R332" s="11">
        <f t="shared" si="50"/>
        <v>1.9417792349256</v>
      </c>
      <c r="S332" s="35">
        <f t="shared" si="51"/>
        <v>2.5709086871158582</v>
      </c>
      <c r="AF332" s="34"/>
    </row>
    <row r="333" spans="7:32" ht="18.5">
      <c r="G333" s="61">
        <v>2017</v>
      </c>
      <c r="H333" s="61">
        <v>11</v>
      </c>
      <c r="I333" s="48">
        <f t="shared" si="46"/>
        <v>25</v>
      </c>
      <c r="J333" s="48">
        <f t="shared" si="46"/>
        <v>329</v>
      </c>
      <c r="K333" s="143">
        <v>12.2</v>
      </c>
      <c r="L333" s="143">
        <v>4.9000000000000004</v>
      </c>
      <c r="M333" s="56">
        <f t="shared" si="47"/>
        <v>8.5500000000000007</v>
      </c>
      <c r="N333" s="36">
        <v>75</v>
      </c>
      <c r="O333" s="57">
        <f t="shared" si="48"/>
        <v>20.721134973367874</v>
      </c>
      <c r="P333" s="58">
        <f t="shared" si="49"/>
        <v>12.101142824446837</v>
      </c>
      <c r="Q333" s="142">
        <v>8.9576677999999994</v>
      </c>
      <c r="R333" s="11">
        <f t="shared" si="50"/>
        <v>1.3843426153984497</v>
      </c>
      <c r="S333" s="35">
        <f t="shared" si="51"/>
        <v>1.597181488585832</v>
      </c>
      <c r="AF333" s="34"/>
    </row>
    <row r="334" spans="7:32" ht="18.5">
      <c r="G334" s="61">
        <v>2017</v>
      </c>
      <c r="H334" s="61">
        <v>11</v>
      </c>
      <c r="I334" s="48">
        <f t="shared" si="46"/>
        <v>26</v>
      </c>
      <c r="J334" s="48">
        <f t="shared" si="46"/>
        <v>330</v>
      </c>
      <c r="K334" s="143">
        <v>13.6</v>
      </c>
      <c r="L334" s="143">
        <v>8</v>
      </c>
      <c r="M334" s="56">
        <f t="shared" si="47"/>
        <v>10.8</v>
      </c>
      <c r="N334" s="36">
        <v>75.5</v>
      </c>
      <c r="O334" s="57">
        <f t="shared" si="48"/>
        <v>29.228232909648774</v>
      </c>
      <c r="P334" s="58">
        <f t="shared" si="49"/>
        <v>13.094248343522649</v>
      </c>
      <c r="Q334" s="142">
        <v>11.066659699999999</v>
      </c>
      <c r="R334" s="11">
        <f t="shared" si="50"/>
        <v>1.8563104314182997</v>
      </c>
      <c r="S334" s="35">
        <f t="shared" si="51"/>
        <v>1.9704210641129394</v>
      </c>
    </row>
    <row r="335" spans="7:32" ht="18.5">
      <c r="G335" s="61">
        <v>2017</v>
      </c>
      <c r="H335" s="61">
        <v>11</v>
      </c>
      <c r="I335" s="48">
        <f t="shared" si="46"/>
        <v>27</v>
      </c>
      <c r="J335" s="48">
        <f t="shared" si="46"/>
        <v>331</v>
      </c>
      <c r="K335" s="143">
        <v>14.7</v>
      </c>
      <c r="L335" s="143">
        <v>8.1999999999999993</v>
      </c>
      <c r="M335" s="56">
        <f t="shared" si="47"/>
        <v>11.45</v>
      </c>
      <c r="N335" s="36">
        <v>88</v>
      </c>
      <c r="O335" s="57">
        <f t="shared" si="48"/>
        <v>24.970814420414964</v>
      </c>
      <c r="P335" s="58">
        <f t="shared" si="49"/>
        <v>12.984823498615782</v>
      </c>
      <c r="Q335" s="142">
        <v>10.1861336</v>
      </c>
      <c r="R335" s="11">
        <f t="shared" si="50"/>
        <v>1.747443951747</v>
      </c>
      <c r="S335" s="35">
        <f t="shared" si="51"/>
        <v>2.0229900192187791</v>
      </c>
    </row>
    <row r="336" spans="7:32" ht="18.5">
      <c r="G336" s="61">
        <v>2017</v>
      </c>
      <c r="H336" s="61">
        <v>11</v>
      </c>
      <c r="I336" s="48">
        <f t="shared" si="46"/>
        <v>28</v>
      </c>
      <c r="J336" s="48">
        <f t="shared" si="46"/>
        <v>332</v>
      </c>
      <c r="K336" s="143">
        <v>11</v>
      </c>
      <c r="L336" s="143">
        <v>8.4</v>
      </c>
      <c r="M336" s="56">
        <f t="shared" si="47"/>
        <v>9.6999999999999993</v>
      </c>
      <c r="N336" s="36">
        <v>86</v>
      </c>
      <c r="O336" s="57">
        <f t="shared" si="48"/>
        <v>12.738275379086403</v>
      </c>
      <c r="P336" s="58">
        <f t="shared" si="49"/>
        <v>2.6495612788499714</v>
      </c>
      <c r="Q336" s="142">
        <v>3.2863762999999997</v>
      </c>
      <c r="R336" s="11">
        <f t="shared" si="50"/>
        <v>0.53005141748624995</v>
      </c>
      <c r="S336" s="35">
        <f t="shared" si="51"/>
        <v>0.57699841155877984</v>
      </c>
    </row>
    <row r="337" spans="7:19" ht="18.5">
      <c r="G337" s="61">
        <v>2017</v>
      </c>
      <c r="H337" s="61">
        <v>11</v>
      </c>
      <c r="I337" s="48">
        <f t="shared" si="46"/>
        <v>29</v>
      </c>
      <c r="J337" s="48">
        <f t="shared" si="46"/>
        <v>333</v>
      </c>
      <c r="K337" s="143">
        <v>11</v>
      </c>
      <c r="L337" s="143">
        <v>8.5</v>
      </c>
      <c r="M337" s="56">
        <f t="shared" si="47"/>
        <v>9.75</v>
      </c>
      <c r="N337" s="36">
        <v>84</v>
      </c>
      <c r="O337" s="57">
        <f t="shared" si="48"/>
        <v>11.812142311377892</v>
      </c>
      <c r="P337" s="58">
        <f t="shared" si="49"/>
        <v>2.3624284622755787</v>
      </c>
      <c r="Q337" s="142">
        <v>2.9882618999999999</v>
      </c>
      <c r="R337" s="53">
        <f t="shared" si="50"/>
        <v>0.48284559899842489</v>
      </c>
      <c r="S337" s="52">
        <f t="shared" si="51"/>
        <v>0.54373596069607821</v>
      </c>
    </row>
    <row r="338" spans="7:19" ht="18.5">
      <c r="G338" s="61">
        <v>2017</v>
      </c>
      <c r="H338" s="62">
        <v>11</v>
      </c>
      <c r="I338" s="62">
        <f t="shared" si="46"/>
        <v>30</v>
      </c>
      <c r="J338" s="48">
        <f t="shared" si="46"/>
        <v>334</v>
      </c>
      <c r="K338" s="143">
        <v>15.1</v>
      </c>
      <c r="L338" s="143">
        <v>8</v>
      </c>
      <c r="M338" s="56">
        <f t="shared" si="47"/>
        <v>11.55</v>
      </c>
      <c r="N338" s="36">
        <v>87</v>
      </c>
      <c r="O338" s="57">
        <f t="shared" si="48"/>
        <v>14.125482269023832</v>
      </c>
      <c r="P338" s="58">
        <f t="shared" si="49"/>
        <v>8.0232739288055352</v>
      </c>
      <c r="Q338" s="142">
        <v>6.0221621000000001</v>
      </c>
      <c r="R338" s="51">
        <f t="shared" si="50"/>
        <v>1.0366414340292751</v>
      </c>
      <c r="S338" s="50">
        <f t="shared" si="51"/>
        <v>1.3638635518677296</v>
      </c>
    </row>
    <row r="339" spans="7:19" ht="18.5">
      <c r="G339" s="61">
        <v>2017</v>
      </c>
      <c r="H339" s="61">
        <v>12</v>
      </c>
      <c r="I339" s="48">
        <v>1</v>
      </c>
      <c r="J339" s="48">
        <f t="shared" si="46"/>
        <v>335</v>
      </c>
      <c r="K339" s="143">
        <v>15.3</v>
      </c>
      <c r="L339" s="143">
        <v>6.6</v>
      </c>
      <c r="M339" s="56">
        <f t="shared" si="47"/>
        <v>10.95</v>
      </c>
      <c r="N339" s="36">
        <v>75.5</v>
      </c>
      <c r="O339" s="57">
        <f t="shared" si="48"/>
        <v>38.612880106811566</v>
      </c>
      <c r="P339" s="58">
        <f t="shared" si="49"/>
        <v>26.874564554340854</v>
      </c>
      <c r="Q339" s="142">
        <v>18.2226614</v>
      </c>
      <c r="R339" s="11">
        <f t="shared" si="50"/>
        <v>3.0726823869412496</v>
      </c>
      <c r="S339" s="35">
        <f t="shared" si="51"/>
        <v>3.7888329240736041</v>
      </c>
    </row>
    <row r="340" spans="7:19" ht="18.5">
      <c r="G340" s="61">
        <v>2017</v>
      </c>
      <c r="H340" s="61">
        <v>12</v>
      </c>
      <c r="I340" s="48">
        <f t="shared" ref="I340:J355" si="52">I339+1</f>
        <v>2</v>
      </c>
      <c r="J340" s="48">
        <f t="shared" si="46"/>
        <v>336</v>
      </c>
      <c r="K340" s="143">
        <v>16.5</v>
      </c>
      <c r="L340" s="143">
        <v>7.3</v>
      </c>
      <c r="M340" s="56">
        <f t="shared" si="47"/>
        <v>11.9</v>
      </c>
      <c r="N340" s="36">
        <v>79.5</v>
      </c>
      <c r="O340" s="57">
        <f t="shared" si="48"/>
        <v>38.768036938165679</v>
      </c>
      <c r="P340" s="58">
        <f t="shared" si="49"/>
        <v>28.533275186489938</v>
      </c>
      <c r="Q340" s="142">
        <v>18.814284499999999</v>
      </c>
      <c r="R340" s="11">
        <f t="shared" si="50"/>
        <v>3.2772696241972499</v>
      </c>
      <c r="S340" s="35">
        <f t="shared" si="51"/>
        <v>4.1996008239019105</v>
      </c>
    </row>
    <row r="341" spans="7:19" ht="18.5">
      <c r="G341" s="61">
        <v>2017</v>
      </c>
      <c r="H341" s="61">
        <v>12</v>
      </c>
      <c r="I341" s="48">
        <f t="shared" si="52"/>
        <v>3</v>
      </c>
      <c r="J341" s="48">
        <f t="shared" si="46"/>
        <v>337</v>
      </c>
      <c r="K341" s="143">
        <v>19.7</v>
      </c>
      <c r="L341" s="143">
        <v>7.7</v>
      </c>
      <c r="M341" s="56">
        <f t="shared" si="47"/>
        <v>13.7</v>
      </c>
      <c r="N341" s="36">
        <v>77</v>
      </c>
      <c r="O341" s="57">
        <f t="shared" si="48"/>
        <v>33.766819978330361</v>
      </c>
      <c r="P341" s="58">
        <f t="shared" si="49"/>
        <v>32.416147179197146</v>
      </c>
      <c r="Q341" s="142">
        <v>18.715471300000001</v>
      </c>
      <c r="R341" s="11">
        <f t="shared" si="50"/>
        <v>3.4576365339967494</v>
      </c>
      <c r="S341" s="35">
        <f t="shared" si="51"/>
        <v>5.1061883996533188</v>
      </c>
    </row>
    <row r="342" spans="7:19" ht="18.5">
      <c r="G342" s="61">
        <v>2017</v>
      </c>
      <c r="H342" s="61">
        <v>12</v>
      </c>
      <c r="I342" s="48">
        <f t="shared" si="52"/>
        <v>4</v>
      </c>
      <c r="J342" s="48">
        <f t="shared" si="52"/>
        <v>338</v>
      </c>
      <c r="K342" s="143">
        <v>19.5</v>
      </c>
      <c r="L342" s="143">
        <v>8.1</v>
      </c>
      <c r="M342" s="56">
        <f t="shared" si="47"/>
        <v>13.8</v>
      </c>
      <c r="N342" s="36">
        <v>80.5</v>
      </c>
      <c r="O342" s="57">
        <f t="shared" si="48"/>
        <v>33.795344940729954</v>
      </c>
      <c r="P342" s="58">
        <f t="shared" si="49"/>
        <v>30.82135458594572</v>
      </c>
      <c r="Q342" s="142">
        <v>18.256994800000001</v>
      </c>
      <c r="R342" s="11">
        <f t="shared" si="50"/>
        <v>3.3836418742632</v>
      </c>
      <c r="S342" s="35">
        <f t="shared" si="51"/>
        <v>4.8887074624540201</v>
      </c>
    </row>
    <row r="343" spans="7:19" ht="18.5">
      <c r="G343" s="61">
        <v>2017</v>
      </c>
      <c r="H343" s="61">
        <v>12</v>
      </c>
      <c r="I343" s="48">
        <f t="shared" si="52"/>
        <v>5</v>
      </c>
      <c r="J343" s="48">
        <f t="shared" si="52"/>
        <v>339</v>
      </c>
      <c r="K343" s="143">
        <v>14.7</v>
      </c>
      <c r="L343" s="143">
        <v>9.1999999999999993</v>
      </c>
      <c r="M343" s="56">
        <f t="shared" si="47"/>
        <v>11.95</v>
      </c>
      <c r="N343" s="36">
        <v>88</v>
      </c>
      <c r="O343" s="57">
        <f t="shared" si="48"/>
        <v>33.321191660392067</v>
      </c>
      <c r="P343" s="58">
        <f t="shared" si="49"/>
        <v>14.66132433057251</v>
      </c>
      <c r="Q343" s="142">
        <v>12.503219399999999</v>
      </c>
      <c r="R343" s="11">
        <f t="shared" si="50"/>
        <v>2.1816086079847499</v>
      </c>
      <c r="S343" s="35">
        <f t="shared" si="51"/>
        <v>2.3026078286681209</v>
      </c>
    </row>
    <row r="344" spans="7:19" ht="18.5">
      <c r="G344" s="61">
        <v>2017</v>
      </c>
      <c r="H344" s="61">
        <v>12</v>
      </c>
      <c r="I344" s="48">
        <f t="shared" si="52"/>
        <v>6</v>
      </c>
      <c r="J344" s="48">
        <f t="shared" si="52"/>
        <v>340</v>
      </c>
      <c r="K344" s="143">
        <v>11.6</v>
      </c>
      <c r="L344" s="143">
        <v>6.1</v>
      </c>
      <c r="M344" s="56">
        <f t="shared" si="47"/>
        <v>8.85</v>
      </c>
      <c r="N344" s="36">
        <v>84</v>
      </c>
      <c r="O344" s="57">
        <f t="shared" si="48"/>
        <v>46.50594822924856</v>
      </c>
      <c r="P344" s="58">
        <f t="shared" si="49"/>
        <v>20.462617220869365</v>
      </c>
      <c r="Q344" s="142">
        <v>17.450578599999996</v>
      </c>
      <c r="R344" s="11">
        <f t="shared" si="50"/>
        <v>2.7275646989818494</v>
      </c>
      <c r="S344" s="35">
        <f t="shared" si="51"/>
        <v>2.5942601821993754</v>
      </c>
    </row>
    <row r="345" spans="7:19" ht="18.5">
      <c r="G345" s="61">
        <v>2017</v>
      </c>
      <c r="H345" s="61">
        <v>12</v>
      </c>
      <c r="I345" s="48">
        <f t="shared" si="52"/>
        <v>7</v>
      </c>
      <c r="J345" s="48">
        <f t="shared" si="52"/>
        <v>341</v>
      </c>
      <c r="K345" s="143">
        <v>10.5</v>
      </c>
      <c r="L345" s="143">
        <v>3.9</v>
      </c>
      <c r="M345" s="56">
        <f t="shared" si="47"/>
        <v>7.2</v>
      </c>
      <c r="N345" s="36">
        <v>87</v>
      </c>
      <c r="O345" s="57">
        <f t="shared" si="48"/>
        <v>41.524949274638232</v>
      </c>
      <c r="P345" s="58">
        <f t="shared" si="49"/>
        <v>21.925173217008986</v>
      </c>
      <c r="Q345" s="142">
        <v>17.068724199999998</v>
      </c>
      <c r="R345" s="11">
        <f t="shared" si="50"/>
        <v>2.502701685825</v>
      </c>
      <c r="S345" s="35">
        <f t="shared" si="51"/>
        <v>2.4144984964127953</v>
      </c>
    </row>
    <row r="346" spans="7:19" ht="18.5">
      <c r="G346" s="61">
        <v>2017</v>
      </c>
      <c r="H346" s="61">
        <v>12</v>
      </c>
      <c r="I346" s="48">
        <f t="shared" si="52"/>
        <v>8</v>
      </c>
      <c r="J346" s="48">
        <f t="shared" si="52"/>
        <v>342</v>
      </c>
      <c r="K346" s="143">
        <v>12.3</v>
      </c>
      <c r="L346" s="143">
        <v>3</v>
      </c>
      <c r="M346" s="56">
        <f t="shared" si="47"/>
        <v>7.65</v>
      </c>
      <c r="N346" s="36">
        <v>77</v>
      </c>
      <c r="O346" s="57">
        <f t="shared" si="48"/>
        <v>35.113743227990518</v>
      </c>
      <c r="P346" s="58">
        <f t="shared" si="49"/>
        <v>26.124624961624949</v>
      </c>
      <c r="Q346" s="142">
        <v>17.133203999999999</v>
      </c>
      <c r="R346" s="11">
        <f t="shared" si="50"/>
        <v>2.5573748451570002</v>
      </c>
      <c r="S346" s="35">
        <f t="shared" si="51"/>
        <v>2.9541272890284138</v>
      </c>
    </row>
    <row r="347" spans="7:19" ht="18.5">
      <c r="G347" s="61">
        <v>2017</v>
      </c>
      <c r="H347" s="61">
        <v>12</v>
      </c>
      <c r="I347" s="48">
        <f t="shared" si="52"/>
        <v>9</v>
      </c>
      <c r="J347" s="48">
        <f t="shared" si="52"/>
        <v>343</v>
      </c>
      <c r="K347" s="143">
        <v>10.9</v>
      </c>
      <c r="L347" s="143">
        <v>2.9</v>
      </c>
      <c r="M347" s="56">
        <f t="shared" si="47"/>
        <v>6.9</v>
      </c>
      <c r="N347" s="36">
        <v>84.5</v>
      </c>
      <c r="O347" s="57">
        <f t="shared" si="48"/>
        <v>37.206195036558796</v>
      </c>
      <c r="P347" s="58">
        <f t="shared" si="49"/>
        <v>23.811964823397631</v>
      </c>
      <c r="Q347" s="142">
        <v>16.837601799999998</v>
      </c>
      <c r="R347" s="11">
        <f t="shared" si="50"/>
        <v>2.4391876035578992</v>
      </c>
      <c r="S347" s="35">
        <f t="shared" si="51"/>
        <v>2.5298768382304813</v>
      </c>
    </row>
    <row r="348" spans="7:19" ht="18.5">
      <c r="G348" s="61">
        <v>2017</v>
      </c>
      <c r="H348" s="61">
        <v>12</v>
      </c>
      <c r="I348" s="48">
        <f t="shared" si="52"/>
        <v>10</v>
      </c>
      <c r="J348" s="48">
        <f t="shared" si="52"/>
        <v>344</v>
      </c>
      <c r="K348" s="143">
        <v>10.3</v>
      </c>
      <c r="L348" s="143">
        <v>4.5</v>
      </c>
      <c r="M348" s="56">
        <f t="shared" si="47"/>
        <v>7.4</v>
      </c>
      <c r="N348" s="36">
        <v>92.5</v>
      </c>
      <c r="O348" s="57">
        <f t="shared" si="48"/>
        <v>37.223594553202027</v>
      </c>
      <c r="P348" s="58">
        <f t="shared" si="49"/>
        <v>17.271747872685744</v>
      </c>
      <c r="Q348" s="142">
        <v>14.343405899999999</v>
      </c>
      <c r="R348" s="11">
        <f t="shared" si="50"/>
        <v>2.1199267052082003</v>
      </c>
      <c r="S348" s="35">
        <f t="shared" si="51"/>
        <v>1.9828504294616562</v>
      </c>
    </row>
    <row r="349" spans="7:19" ht="18.5">
      <c r="G349" s="61">
        <v>2017</v>
      </c>
      <c r="H349" s="61">
        <v>12</v>
      </c>
      <c r="I349" s="48">
        <f t="shared" si="52"/>
        <v>11</v>
      </c>
      <c r="J349" s="48">
        <f t="shared" si="52"/>
        <v>345</v>
      </c>
      <c r="K349" s="143">
        <v>14.2</v>
      </c>
      <c r="L349" s="143">
        <v>4.0999999999999996</v>
      </c>
      <c r="M349" s="56">
        <f t="shared" si="47"/>
        <v>9.1499999999999986</v>
      </c>
      <c r="N349" s="36">
        <v>79.5</v>
      </c>
      <c r="O349" s="57">
        <f t="shared" si="48"/>
        <v>22.030646740164531</v>
      </c>
      <c r="P349" s="58">
        <f t="shared" si="49"/>
        <v>17.800762566052938</v>
      </c>
      <c r="Q349" s="142">
        <v>11.202318500000001</v>
      </c>
      <c r="R349" s="11">
        <f t="shared" si="50"/>
        <v>1.7706580661673745</v>
      </c>
      <c r="S349" s="35">
        <f t="shared" si="51"/>
        <v>2.3362380131929252</v>
      </c>
    </row>
    <row r="350" spans="7:19" ht="18.5">
      <c r="G350" s="61">
        <v>2017</v>
      </c>
      <c r="H350" s="61">
        <v>12</v>
      </c>
      <c r="I350" s="48">
        <f t="shared" si="52"/>
        <v>12</v>
      </c>
      <c r="J350" s="48">
        <f t="shared" si="52"/>
        <v>346</v>
      </c>
      <c r="K350" s="143">
        <v>16.5</v>
      </c>
      <c r="L350" s="143">
        <v>5.2</v>
      </c>
      <c r="M350" s="56">
        <f t="shared" si="47"/>
        <v>10.85</v>
      </c>
      <c r="N350" s="36">
        <v>76</v>
      </c>
      <c r="O350" s="57">
        <f t="shared" si="48"/>
        <v>30.283392264542613</v>
      </c>
      <c r="P350" s="58">
        <f t="shared" si="49"/>
        <v>27.376186607146522</v>
      </c>
      <c r="Q350" s="142">
        <v>16.287848699999998</v>
      </c>
      <c r="R350" s="11">
        <f t="shared" si="50"/>
        <v>2.736883864720574</v>
      </c>
      <c r="S350" s="35">
        <f t="shared" si="51"/>
        <v>3.8340239324231074</v>
      </c>
    </row>
    <row r="351" spans="7:19" ht="18.5">
      <c r="G351" s="61">
        <v>2017</v>
      </c>
      <c r="H351" s="61">
        <v>12</v>
      </c>
      <c r="I351" s="48">
        <f t="shared" si="52"/>
        <v>13</v>
      </c>
      <c r="J351" s="48">
        <f t="shared" si="52"/>
        <v>347</v>
      </c>
      <c r="K351" s="143">
        <v>16.8</v>
      </c>
      <c r="L351" s="143">
        <v>7.1</v>
      </c>
      <c r="M351" s="56">
        <f t="shared" si="47"/>
        <v>11.95</v>
      </c>
      <c r="N351" s="36">
        <v>60</v>
      </c>
      <c r="O351" s="57">
        <f t="shared" si="48"/>
        <v>33.775482119068407</v>
      </c>
      <c r="P351" s="58">
        <f t="shared" si="49"/>
        <v>26.209774124397089</v>
      </c>
      <c r="Q351" s="142">
        <v>16.830902599999998</v>
      </c>
      <c r="R351" s="11">
        <f t="shared" si="50"/>
        <v>2.9367190015327496</v>
      </c>
      <c r="S351" s="35">
        <f t="shared" si="51"/>
        <v>3.8900375971736181</v>
      </c>
    </row>
    <row r="352" spans="7:19" ht="18.5">
      <c r="G352" s="61">
        <v>2017</v>
      </c>
      <c r="H352" s="61">
        <v>12</v>
      </c>
      <c r="I352" s="48">
        <f t="shared" si="52"/>
        <v>14</v>
      </c>
      <c r="J352" s="48">
        <f t="shared" si="52"/>
        <v>348</v>
      </c>
      <c r="K352" s="143">
        <v>17.7</v>
      </c>
      <c r="L352" s="143">
        <v>6.7</v>
      </c>
      <c r="M352" s="56">
        <f t="shared" si="47"/>
        <v>12.2</v>
      </c>
      <c r="N352" s="36">
        <v>61.5</v>
      </c>
      <c r="O352" s="57">
        <f t="shared" si="48"/>
        <v>9.0295162681911059</v>
      </c>
      <c r="P352" s="58">
        <f t="shared" si="49"/>
        <v>7.9459743160081731</v>
      </c>
      <c r="Q352" s="142">
        <v>4.7916027999999997</v>
      </c>
      <c r="R352" s="11">
        <f t="shared" si="50"/>
        <v>0.84308251265999989</v>
      </c>
      <c r="S352" s="35">
        <f t="shared" si="51"/>
        <v>1.3954431934979008</v>
      </c>
    </row>
    <row r="353" spans="7:19" ht="18.5">
      <c r="G353" s="61">
        <v>2017</v>
      </c>
      <c r="H353" s="61">
        <v>12</v>
      </c>
      <c r="I353" s="48">
        <f t="shared" si="52"/>
        <v>15</v>
      </c>
      <c r="J353" s="48">
        <f t="shared" si="52"/>
        <v>349</v>
      </c>
      <c r="K353" s="143">
        <v>16.2</v>
      </c>
      <c r="L353" s="143">
        <v>7.2</v>
      </c>
      <c r="M353" s="56">
        <f t="shared" si="47"/>
        <v>11.7</v>
      </c>
      <c r="N353" s="36">
        <v>74.5</v>
      </c>
      <c r="O353" s="57">
        <f t="shared" si="48"/>
        <v>20.325268125000001</v>
      </c>
      <c r="P353" s="58">
        <f t="shared" si="49"/>
        <v>14.63419305</v>
      </c>
      <c r="Q353" s="142">
        <v>9.7561286999999997</v>
      </c>
      <c r="R353" s="11">
        <f t="shared" si="50"/>
        <v>1.6879809973522502</v>
      </c>
      <c r="S353" s="35">
        <f t="shared" si="51"/>
        <v>2.2718594828595506</v>
      </c>
    </row>
    <row r="354" spans="7:19" ht="18.5">
      <c r="G354" s="61">
        <v>2017</v>
      </c>
      <c r="H354" s="61">
        <v>12</v>
      </c>
      <c r="I354" s="48">
        <f t="shared" si="52"/>
        <v>16</v>
      </c>
      <c r="J354" s="48">
        <f t="shared" si="52"/>
        <v>350</v>
      </c>
      <c r="K354" s="143">
        <v>15.7</v>
      </c>
      <c r="L354" s="143">
        <v>7.8</v>
      </c>
      <c r="M354" s="56">
        <f t="shared" si="47"/>
        <v>11.75</v>
      </c>
      <c r="N354" s="36">
        <v>71</v>
      </c>
      <c r="O354" s="57">
        <f t="shared" si="48"/>
        <v>30.378049554981921</v>
      </c>
      <c r="P354" s="58">
        <f t="shared" si="49"/>
        <v>19.198927318748574</v>
      </c>
      <c r="Q354" s="142">
        <v>13.661343599999999</v>
      </c>
      <c r="R354" s="11">
        <f t="shared" si="50"/>
        <v>2.3676577053236998</v>
      </c>
      <c r="S354" s="35">
        <f t="shared" si="51"/>
        <v>2.898875430225857</v>
      </c>
    </row>
    <row r="355" spans="7:19" ht="18.5">
      <c r="G355" s="61">
        <v>2017</v>
      </c>
      <c r="H355" s="61">
        <v>12</v>
      </c>
      <c r="I355" s="48">
        <f t="shared" si="52"/>
        <v>17</v>
      </c>
      <c r="J355" s="48">
        <f t="shared" si="52"/>
        <v>351</v>
      </c>
      <c r="K355" s="143">
        <v>13.6</v>
      </c>
      <c r="L355" s="143">
        <v>11.7</v>
      </c>
      <c r="M355" s="56">
        <f t="shared" si="47"/>
        <v>12.649999999999999</v>
      </c>
      <c r="N355" s="36">
        <v>85</v>
      </c>
      <c r="O355" s="57">
        <f t="shared" si="48"/>
        <v>38.99669127827832</v>
      </c>
      <c r="P355" s="58">
        <f t="shared" si="49"/>
        <v>5.927497074298306</v>
      </c>
      <c r="Q355" s="142">
        <v>8.6005167</v>
      </c>
      <c r="R355" s="11">
        <f t="shared" si="50"/>
        <v>1.5359598270654748</v>
      </c>
      <c r="S355" s="35">
        <f t="shared" si="51"/>
        <v>1.1370927586568103</v>
      </c>
    </row>
    <row r="356" spans="7:19" ht="18.5">
      <c r="G356" s="61">
        <v>2017</v>
      </c>
      <c r="H356" s="61">
        <v>12</v>
      </c>
      <c r="I356" s="48">
        <f t="shared" ref="I356:J369" si="53">I355+1</f>
        <v>18</v>
      </c>
      <c r="J356" s="48">
        <f t="shared" si="53"/>
        <v>352</v>
      </c>
      <c r="K356" s="143">
        <v>15.8</v>
      </c>
      <c r="L356" s="143">
        <v>8.6</v>
      </c>
      <c r="M356" s="56">
        <f t="shared" si="47"/>
        <v>12.2</v>
      </c>
      <c r="N356" s="36">
        <v>89</v>
      </c>
      <c r="O356" s="57">
        <f t="shared" si="48"/>
        <v>28.982530954833678</v>
      </c>
      <c r="P356" s="58">
        <f t="shared" si="49"/>
        <v>16.693937829984201</v>
      </c>
      <c r="Q356" s="142">
        <v>12.4429266</v>
      </c>
      <c r="R356" s="11">
        <f t="shared" si="50"/>
        <v>2.1893329352699995</v>
      </c>
      <c r="S356" s="35">
        <f t="shared" si="51"/>
        <v>2.6117960615073619</v>
      </c>
    </row>
    <row r="357" spans="7:19" ht="18.5">
      <c r="G357" s="61">
        <v>2017</v>
      </c>
      <c r="H357" s="61">
        <v>12</v>
      </c>
      <c r="I357" s="48">
        <f t="shared" si="53"/>
        <v>19</v>
      </c>
      <c r="J357" s="48">
        <f t="shared" si="53"/>
        <v>353</v>
      </c>
      <c r="K357" s="143">
        <v>12.3</v>
      </c>
      <c r="L357" s="143">
        <v>8</v>
      </c>
      <c r="M357" s="56">
        <f t="shared" si="47"/>
        <v>10.15</v>
      </c>
      <c r="N357" s="36">
        <v>91.5</v>
      </c>
      <c r="O357" s="57">
        <f t="shared" si="48"/>
        <v>38.135446809589425</v>
      </c>
      <c r="P357" s="58">
        <f t="shared" si="49"/>
        <v>13.118593702498766</v>
      </c>
      <c r="Q357" s="142">
        <v>12.6526953</v>
      </c>
      <c r="R357" s="11">
        <f t="shared" si="50"/>
        <v>2.0741152192692747</v>
      </c>
      <c r="S357" s="35">
        <f t="shared" si="51"/>
        <v>1.9027371803146071</v>
      </c>
    </row>
    <row r="358" spans="7:19" ht="18.5">
      <c r="G358" s="61">
        <v>2017</v>
      </c>
      <c r="H358" s="61">
        <v>12</v>
      </c>
      <c r="I358" s="48">
        <f t="shared" si="53"/>
        <v>20</v>
      </c>
      <c r="J358" s="48">
        <f t="shared" si="53"/>
        <v>354</v>
      </c>
      <c r="K358" s="143">
        <v>13.6</v>
      </c>
      <c r="L358" s="143">
        <v>8.5</v>
      </c>
      <c r="M358" s="56">
        <f t="shared" si="47"/>
        <v>11.05</v>
      </c>
      <c r="N358" s="36">
        <v>86</v>
      </c>
      <c r="O358" s="57">
        <f t="shared" si="48"/>
        <v>19.272691360118777</v>
      </c>
      <c r="P358" s="58">
        <f t="shared" si="49"/>
        <v>7.8632580749284609</v>
      </c>
      <c r="Q358" s="142">
        <v>6.9638183999999992</v>
      </c>
      <c r="R358" s="11">
        <f t="shared" si="50"/>
        <v>1.1783146333265997</v>
      </c>
      <c r="S358" s="35">
        <f t="shared" si="51"/>
        <v>1.308824780639825</v>
      </c>
    </row>
    <row r="359" spans="7:19" ht="18.5">
      <c r="G359" s="61">
        <v>2017</v>
      </c>
      <c r="H359" s="61">
        <v>12</v>
      </c>
      <c r="I359" s="48">
        <f t="shared" si="53"/>
        <v>21</v>
      </c>
      <c r="J359" s="48">
        <f t="shared" si="53"/>
        <v>355</v>
      </c>
      <c r="K359" s="143">
        <v>16.3</v>
      </c>
      <c r="L359" s="143">
        <v>8.9</v>
      </c>
      <c r="M359" s="56">
        <f t="shared" si="47"/>
        <v>12.600000000000001</v>
      </c>
      <c r="N359" s="36">
        <v>70.5</v>
      </c>
      <c r="O359" s="57">
        <f t="shared" si="48"/>
        <v>27.713750445799818</v>
      </c>
      <c r="P359" s="58">
        <f t="shared" si="49"/>
        <v>16.406540263913495</v>
      </c>
      <c r="Q359" s="142">
        <v>12.062328299999999</v>
      </c>
      <c r="R359" s="11">
        <f t="shared" si="50"/>
        <v>2.1506648865767994</v>
      </c>
      <c r="S359" s="35">
        <f t="shared" si="51"/>
        <v>2.6176625460451493</v>
      </c>
    </row>
    <row r="360" spans="7:19" ht="18.5">
      <c r="G360" s="61">
        <v>2017</v>
      </c>
      <c r="H360" s="61">
        <v>12</v>
      </c>
      <c r="I360" s="48">
        <f t="shared" si="53"/>
        <v>22</v>
      </c>
      <c r="J360" s="48">
        <f t="shared" si="53"/>
        <v>356</v>
      </c>
      <c r="K360" s="143">
        <v>14.1</v>
      </c>
      <c r="L360" s="143">
        <v>8.8000000000000007</v>
      </c>
      <c r="M360" s="56">
        <f t="shared" si="47"/>
        <v>11.45</v>
      </c>
      <c r="N360" s="36">
        <v>73</v>
      </c>
      <c r="O360" s="57">
        <f t="shared" si="48"/>
        <v>27.47171394768171</v>
      </c>
      <c r="P360" s="58">
        <f t="shared" si="49"/>
        <v>11.648006713817043</v>
      </c>
      <c r="Q360" s="142">
        <v>10.119141599999999</v>
      </c>
      <c r="R360" s="11">
        <f t="shared" si="50"/>
        <v>1.7359513904069994</v>
      </c>
      <c r="S360" s="35">
        <f t="shared" si="51"/>
        <v>1.8435937554137463</v>
      </c>
    </row>
    <row r="361" spans="7:19" ht="18.5">
      <c r="G361" s="61">
        <v>2017</v>
      </c>
      <c r="H361" s="61">
        <v>12</v>
      </c>
      <c r="I361" s="48">
        <f t="shared" si="53"/>
        <v>23</v>
      </c>
      <c r="J361" s="48">
        <f t="shared" si="53"/>
        <v>357</v>
      </c>
      <c r="K361" s="143">
        <v>13.1</v>
      </c>
      <c r="L361" s="143">
        <v>10.1</v>
      </c>
      <c r="M361" s="56">
        <f t="shared" si="47"/>
        <v>11.6</v>
      </c>
      <c r="N361" s="36">
        <v>81</v>
      </c>
      <c r="O361" s="57">
        <f t="shared" si="48"/>
        <v>39.78530483855895</v>
      </c>
      <c r="P361" s="58">
        <f t="shared" si="49"/>
        <v>9.5484731612541474</v>
      </c>
      <c r="Q361" s="142">
        <v>11.025627099999999</v>
      </c>
      <c r="R361" s="11">
        <f t="shared" si="50"/>
        <v>1.9011599064800995</v>
      </c>
      <c r="S361" s="35">
        <f t="shared" si="51"/>
        <v>1.5733815596943577</v>
      </c>
    </row>
    <row r="362" spans="7:19" ht="18.5">
      <c r="G362" s="61">
        <v>2017</v>
      </c>
      <c r="H362" s="61">
        <v>12</v>
      </c>
      <c r="I362" s="48">
        <f t="shared" si="53"/>
        <v>24</v>
      </c>
      <c r="J362" s="48">
        <f t="shared" si="53"/>
        <v>358</v>
      </c>
      <c r="K362" s="143">
        <v>15.1</v>
      </c>
      <c r="L362" s="143">
        <v>8.1</v>
      </c>
      <c r="M362" s="56">
        <f t="shared" si="47"/>
        <v>11.6</v>
      </c>
      <c r="N362" s="36">
        <v>63</v>
      </c>
      <c r="O362" s="57">
        <f t="shared" si="48"/>
        <v>29.072198340534886</v>
      </c>
      <c r="P362" s="58">
        <f t="shared" si="49"/>
        <v>16.280431070699539</v>
      </c>
      <c r="Q362" s="142">
        <v>12.306849099999999</v>
      </c>
      <c r="R362" s="11">
        <f t="shared" si="50"/>
        <v>2.1220822971620996</v>
      </c>
      <c r="S362" s="35">
        <f t="shared" si="51"/>
        <v>2.4834612830915614</v>
      </c>
    </row>
    <row r="363" spans="7:19" ht="18.5">
      <c r="G363" s="61">
        <v>2017</v>
      </c>
      <c r="H363" s="61">
        <v>12</v>
      </c>
      <c r="I363" s="48">
        <f t="shared" si="53"/>
        <v>25</v>
      </c>
      <c r="J363" s="48">
        <f t="shared" si="53"/>
        <v>359</v>
      </c>
      <c r="K363" s="143">
        <v>15.4</v>
      </c>
      <c r="L363" s="143">
        <v>6.7</v>
      </c>
      <c r="M363" s="56">
        <f t="shared" si="47"/>
        <v>11.05</v>
      </c>
      <c r="N363" s="36">
        <v>73.5</v>
      </c>
      <c r="O363" s="57">
        <f t="shared" si="48"/>
        <v>27.287724678213394</v>
      </c>
      <c r="P363" s="58">
        <f t="shared" si="49"/>
        <v>18.992256376036522</v>
      </c>
      <c r="Q363" s="142">
        <v>12.877955899999998</v>
      </c>
      <c r="R363" s="11">
        <f t="shared" si="50"/>
        <v>2.1790177475484747</v>
      </c>
      <c r="S363" s="35">
        <f t="shared" si="51"/>
        <v>2.7722560159736318</v>
      </c>
    </row>
    <row r="364" spans="7:19" ht="18.5">
      <c r="G364" s="61">
        <v>2017</v>
      </c>
      <c r="H364" s="61">
        <v>12</v>
      </c>
      <c r="I364" s="48">
        <f t="shared" si="53"/>
        <v>26</v>
      </c>
      <c r="J364" s="48">
        <f t="shared" si="53"/>
        <v>360</v>
      </c>
      <c r="K364" s="143">
        <v>17.8</v>
      </c>
      <c r="L364" s="143">
        <v>4.9000000000000004</v>
      </c>
      <c r="M364" s="56">
        <f t="shared" si="47"/>
        <v>11.350000000000001</v>
      </c>
      <c r="N364" s="36">
        <v>93</v>
      </c>
      <c r="O364" s="57">
        <f t="shared" si="48"/>
        <v>22.287091833247636</v>
      </c>
      <c r="P364" s="58">
        <f t="shared" si="49"/>
        <v>23.00027877191156</v>
      </c>
      <c r="Q364" s="142">
        <v>12.807614299999999</v>
      </c>
      <c r="R364" s="11">
        <f t="shared" si="50"/>
        <v>2.1896505768959251</v>
      </c>
      <c r="S364" s="35">
        <f t="shared" si="51"/>
        <v>3.3502901654258377</v>
      </c>
    </row>
    <row r="365" spans="7:19" ht="18.5">
      <c r="G365" s="61">
        <v>2017</v>
      </c>
      <c r="H365" s="61">
        <v>12</v>
      </c>
      <c r="I365" s="48">
        <f t="shared" si="53"/>
        <v>27</v>
      </c>
      <c r="J365" s="48">
        <f t="shared" si="53"/>
        <v>361</v>
      </c>
      <c r="K365" s="143">
        <v>15</v>
      </c>
      <c r="L365" s="143">
        <v>5.8</v>
      </c>
      <c r="M365" s="56">
        <f t="shared" si="47"/>
        <v>10.4</v>
      </c>
      <c r="N365" s="36">
        <v>88.5</v>
      </c>
      <c r="O365" s="57">
        <f t="shared" si="48"/>
        <v>29.364835990372917</v>
      </c>
      <c r="P365" s="58">
        <f t="shared" si="49"/>
        <v>21.612519288914466</v>
      </c>
      <c r="Q365" s="142">
        <v>14.250873199999999</v>
      </c>
      <c r="R365" s="11">
        <f t="shared" si="50"/>
        <v>2.3569946711676</v>
      </c>
      <c r="S365" s="35">
        <f t="shared" si="51"/>
        <v>3.0085402436007973</v>
      </c>
    </row>
    <row r="366" spans="7:19" ht="18.5">
      <c r="G366" s="61">
        <v>2017</v>
      </c>
      <c r="H366" s="61">
        <v>12</v>
      </c>
      <c r="I366" s="48">
        <f t="shared" si="53"/>
        <v>28</v>
      </c>
      <c r="J366" s="48">
        <f t="shared" si="53"/>
        <v>362</v>
      </c>
      <c r="K366" s="143">
        <v>12.6</v>
      </c>
      <c r="L366" s="143">
        <v>7.4</v>
      </c>
      <c r="M366" s="56">
        <f t="shared" si="47"/>
        <v>10</v>
      </c>
      <c r="N366" s="36">
        <v>61.5</v>
      </c>
      <c r="O366" s="57">
        <f t="shared" si="48"/>
        <v>39.908089139917735</v>
      </c>
      <c r="P366" s="58">
        <f t="shared" si="49"/>
        <v>16.601765082205773</v>
      </c>
      <c r="Q366" s="142">
        <v>14.560711199999998</v>
      </c>
      <c r="R366" s="11">
        <f t="shared" si="50"/>
        <v>2.3740802790263995</v>
      </c>
      <c r="S366" s="35">
        <f t="shared" si="51"/>
        <v>2.3177788701935156</v>
      </c>
    </row>
    <row r="367" spans="7:19" ht="18.5">
      <c r="G367" s="61">
        <v>2017</v>
      </c>
      <c r="H367" s="61">
        <v>12</v>
      </c>
      <c r="I367" s="48">
        <f t="shared" si="53"/>
        <v>29</v>
      </c>
      <c r="J367" s="48">
        <f t="shared" si="53"/>
        <v>363</v>
      </c>
      <c r="K367" s="143">
        <v>14.2</v>
      </c>
      <c r="L367" s="143">
        <v>7.1</v>
      </c>
      <c r="M367" s="56">
        <f t="shared" si="47"/>
        <v>10.649999999999999</v>
      </c>
      <c r="N367" s="36">
        <v>53</v>
      </c>
      <c r="O367" s="57">
        <f t="shared" si="48"/>
        <v>32.451387792209864</v>
      </c>
      <c r="P367" s="58">
        <f t="shared" si="49"/>
        <v>18.432388265975202</v>
      </c>
      <c r="Q367" s="142">
        <v>13.835104099999999</v>
      </c>
      <c r="R367" s="11">
        <f t="shared" si="50"/>
        <v>2.3085150937979249</v>
      </c>
      <c r="S367" s="35">
        <f t="shared" si="51"/>
        <v>2.6415074019538838</v>
      </c>
    </row>
    <row r="368" spans="7:19" ht="18.5">
      <c r="G368" s="61">
        <v>2017</v>
      </c>
      <c r="H368" s="61">
        <v>12</v>
      </c>
      <c r="I368" s="48">
        <f t="shared" si="53"/>
        <v>30</v>
      </c>
      <c r="J368" s="48">
        <f t="shared" si="53"/>
        <v>364</v>
      </c>
      <c r="K368" s="143">
        <v>14.9</v>
      </c>
      <c r="L368" s="143">
        <v>8.5</v>
      </c>
      <c r="M368" s="56">
        <f t="shared" si="47"/>
        <v>11.7</v>
      </c>
      <c r="N368" s="36">
        <v>75</v>
      </c>
      <c r="O368" s="57">
        <f t="shared" si="48"/>
        <v>29.130038849544</v>
      </c>
      <c r="P368" s="58">
        <f t="shared" si="49"/>
        <v>14.914579890966529</v>
      </c>
      <c r="Q368" s="142">
        <v>11.791010699999999</v>
      </c>
      <c r="R368" s="11">
        <f t="shared" si="50"/>
        <v>2.0400511937872499</v>
      </c>
      <c r="S368" s="35">
        <f t="shared" si="51"/>
        <v>2.3099479874357898</v>
      </c>
    </row>
    <row r="369" spans="1:20" ht="18.5">
      <c r="G369" s="61">
        <v>2017</v>
      </c>
      <c r="H369" s="61">
        <v>12</v>
      </c>
      <c r="I369" s="48">
        <f t="shared" si="53"/>
        <v>31</v>
      </c>
      <c r="J369" s="48">
        <f t="shared" si="53"/>
        <v>365</v>
      </c>
      <c r="K369" s="143">
        <v>13.5</v>
      </c>
      <c r="L369" s="143">
        <v>7.3</v>
      </c>
      <c r="M369" s="56">
        <f t="shared" si="47"/>
        <v>10.4</v>
      </c>
      <c r="N369" s="36">
        <v>73.5</v>
      </c>
      <c r="O369" s="57">
        <f t="shared" si="48"/>
        <v>27.752761209481417</v>
      </c>
      <c r="P369" s="58">
        <f t="shared" si="49"/>
        <v>13.765369559902783</v>
      </c>
      <c r="Q369" s="142">
        <v>11.056610899999999</v>
      </c>
      <c r="R369" s="51">
        <f t="shared" si="50"/>
        <v>1.8286860465836998</v>
      </c>
      <c r="S369" s="50">
        <f t="shared" si="51"/>
        <v>2.0125083252412037</v>
      </c>
    </row>
    <row r="370" spans="1:20" ht="18.5">
      <c r="A370" s="37"/>
      <c r="B370" s="37"/>
      <c r="C370" s="37"/>
      <c r="D370" s="37"/>
      <c r="E370" s="37"/>
      <c r="F370" s="37"/>
      <c r="G370" s="6"/>
      <c r="H370" s="6"/>
      <c r="I370" s="38"/>
      <c r="J370" s="38"/>
      <c r="K370" s="8"/>
      <c r="L370" s="8"/>
      <c r="M370" s="37"/>
      <c r="N370" s="37"/>
      <c r="O370" s="39"/>
      <c r="P370" s="40"/>
      <c r="Q370" s="40"/>
      <c r="R370" s="36"/>
      <c r="S370" s="38"/>
      <c r="T370" s="2"/>
    </row>
    <row r="371" spans="1:20">
      <c r="R371" s="41">
        <f>SUM(R60:R370)</f>
        <v>1536.535693775199</v>
      </c>
      <c r="S371" s="42">
        <f>SUM(S60:S370)</f>
        <v>2475.9194927481471</v>
      </c>
    </row>
    <row r="373" spans="1:20" ht="15" customHeight="1">
      <c r="R373" s="150" t="s">
        <v>8</v>
      </c>
      <c r="S373" s="152" t="s">
        <v>34</v>
      </c>
    </row>
    <row r="374" spans="1:20" ht="15" customHeight="1">
      <c r="R374" s="151"/>
      <c r="S374" s="153"/>
    </row>
  </sheetData>
  <mergeCells count="10">
    <mergeCell ref="S3:S4"/>
    <mergeCell ref="R373:R374"/>
    <mergeCell ref="S373:S374"/>
    <mergeCell ref="A2:C2"/>
    <mergeCell ref="E2:J2"/>
    <mergeCell ref="P2:R2"/>
    <mergeCell ref="G3:G4"/>
    <mergeCell ref="P3:P4"/>
    <mergeCell ref="Q3:Q4"/>
    <mergeCell ref="R3:R4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J373"/>
  <sheetViews>
    <sheetView zoomScale="98" zoomScaleNormal="98" workbookViewId="0">
      <selection activeCell="BP41" sqref="BP41"/>
    </sheetView>
  </sheetViews>
  <sheetFormatPr defaultRowHeight="14.5"/>
  <cols>
    <col min="1" max="1" width="3.453125" customWidth="1"/>
    <col min="16" max="29" width="9.1796875" style="24"/>
    <col min="30" max="32" width="9.1796875" style="37"/>
    <col min="33" max="33" width="18.81640625" customWidth="1"/>
    <col min="34" max="44" width="12" style="37" customWidth="1"/>
    <col min="45" max="45" width="14.1796875" style="37" customWidth="1"/>
    <col min="46" max="46" width="9.26953125" style="37" bestFit="1" customWidth="1"/>
    <col min="47" max="47" width="10.81640625" bestFit="1" customWidth="1"/>
    <col min="48" max="48" width="6.7265625" bestFit="1" customWidth="1"/>
    <col min="49" max="50" width="9.26953125" bestFit="1" customWidth="1"/>
    <col min="51" max="51" width="12" customWidth="1"/>
    <col min="52" max="53" width="9.26953125" bestFit="1" customWidth="1"/>
    <col min="54" max="54" width="10.54296875" bestFit="1" customWidth="1"/>
    <col min="55" max="55" width="9.26953125" bestFit="1" customWidth="1"/>
    <col min="62" max="62" width="9.1796875" style="100"/>
  </cols>
  <sheetData>
    <row r="1" spans="2:62" ht="15" customHeight="1">
      <c r="S1" s="44" t="s">
        <v>55</v>
      </c>
      <c r="AJ1" s="168" t="s">
        <v>34</v>
      </c>
      <c r="AK1" s="168"/>
      <c r="AU1" s="24"/>
      <c r="AV1" s="24"/>
      <c r="AW1" s="24"/>
      <c r="AX1" s="24"/>
      <c r="AY1" s="24"/>
      <c r="AZ1" s="24"/>
      <c r="BA1" s="24"/>
      <c r="BB1" s="24"/>
      <c r="BC1" s="24"/>
    </row>
    <row r="2" spans="2:62" ht="15.5">
      <c r="G2" s="101"/>
      <c r="H2" s="102" t="s">
        <v>8</v>
      </c>
      <c r="I2" s="101"/>
      <c r="J2" s="101"/>
      <c r="K2" s="101"/>
      <c r="L2" s="101"/>
      <c r="M2" s="101"/>
      <c r="N2" s="101"/>
      <c r="O2" s="101"/>
      <c r="P2" s="103"/>
      <c r="Q2" s="103"/>
      <c r="R2" s="103"/>
      <c r="S2"/>
      <c r="T2" s="101"/>
      <c r="U2" s="102" t="s">
        <v>8</v>
      </c>
      <c r="V2" s="101"/>
      <c r="W2" s="101"/>
      <c r="X2" s="101"/>
      <c r="Y2" s="101"/>
      <c r="Z2" s="101"/>
      <c r="AA2" s="101"/>
      <c r="AB2" s="101"/>
      <c r="AC2" s="103"/>
      <c r="AD2" s="103"/>
      <c r="AE2" s="103"/>
      <c r="AF2" s="103"/>
      <c r="AJ2" s="169"/>
      <c r="AK2" s="169"/>
      <c r="AT2" s="44" t="s">
        <v>57</v>
      </c>
      <c r="AU2" s="101"/>
      <c r="AV2" s="160" t="s">
        <v>39</v>
      </c>
      <c r="AW2" s="161"/>
      <c r="AX2" s="101"/>
      <c r="AY2" s="101"/>
      <c r="AZ2" s="101"/>
      <c r="BA2" s="101"/>
      <c r="BB2" s="101"/>
      <c r="BC2" s="101"/>
      <c r="BD2" s="24"/>
      <c r="BE2" s="103"/>
      <c r="BF2" s="24"/>
      <c r="BG2" s="103"/>
      <c r="BH2" s="24"/>
      <c r="BI2" s="103"/>
      <c r="BJ2" s="101"/>
    </row>
    <row r="3" spans="2:62" ht="15" customHeight="1">
      <c r="B3" s="3" t="s">
        <v>3</v>
      </c>
      <c r="C3" s="32" t="s">
        <v>4</v>
      </c>
      <c r="D3" s="32" t="s">
        <v>5</v>
      </c>
      <c r="E3" s="32" t="s">
        <v>9</v>
      </c>
      <c r="F3" s="162">
        <v>2008</v>
      </c>
      <c r="G3" s="162">
        <v>2009</v>
      </c>
      <c r="H3" s="162">
        <v>2010</v>
      </c>
      <c r="I3" s="162">
        <v>2011</v>
      </c>
      <c r="J3" s="162">
        <v>2012</v>
      </c>
      <c r="K3" s="162">
        <v>2013</v>
      </c>
      <c r="L3" s="162">
        <v>2014</v>
      </c>
      <c r="M3" s="162">
        <v>2015</v>
      </c>
      <c r="N3" s="162">
        <v>2016</v>
      </c>
      <c r="O3" s="167">
        <v>2017</v>
      </c>
      <c r="P3" s="170" t="s">
        <v>62</v>
      </c>
      <c r="Q3" s="115"/>
      <c r="R3" s="104"/>
      <c r="S3" s="162">
        <v>2008</v>
      </c>
      <c r="T3" s="162">
        <v>2009</v>
      </c>
      <c r="U3" s="162">
        <v>2010</v>
      </c>
      <c r="V3" s="162">
        <v>2011</v>
      </c>
      <c r="W3" s="162">
        <v>2012</v>
      </c>
      <c r="X3" s="162">
        <v>2013</v>
      </c>
      <c r="Y3" s="162">
        <v>2014</v>
      </c>
      <c r="Z3" s="162">
        <v>2015</v>
      </c>
      <c r="AA3" s="162">
        <v>2016</v>
      </c>
      <c r="AB3" s="167">
        <v>2017</v>
      </c>
      <c r="AC3" s="162" t="s">
        <v>62</v>
      </c>
      <c r="AD3" s="171" t="s">
        <v>54</v>
      </c>
      <c r="AE3" s="125"/>
      <c r="AF3" s="125"/>
      <c r="AG3" s="162">
        <v>2008</v>
      </c>
      <c r="AH3" s="162">
        <v>2009</v>
      </c>
      <c r="AI3" s="162">
        <v>2010</v>
      </c>
      <c r="AJ3" s="162">
        <v>2011</v>
      </c>
      <c r="AK3" s="162">
        <v>2012</v>
      </c>
      <c r="AL3" s="162">
        <v>2013</v>
      </c>
      <c r="AM3" s="162">
        <v>2014</v>
      </c>
      <c r="AN3" s="162">
        <v>2015</v>
      </c>
      <c r="AO3" s="162">
        <v>2016</v>
      </c>
      <c r="AP3" s="167">
        <v>2017</v>
      </c>
      <c r="AQ3" s="172" t="s">
        <v>62</v>
      </c>
      <c r="AR3" s="119"/>
      <c r="AT3" s="162">
        <v>2008</v>
      </c>
      <c r="AU3" s="162">
        <v>2009</v>
      </c>
      <c r="AV3" s="162">
        <v>2010</v>
      </c>
      <c r="AW3" s="162">
        <v>2011</v>
      </c>
      <c r="AX3" s="162">
        <v>2012</v>
      </c>
      <c r="AY3" s="162">
        <v>2013</v>
      </c>
      <c r="AZ3" s="162">
        <v>2014</v>
      </c>
      <c r="BA3" s="162">
        <v>2015</v>
      </c>
      <c r="BB3" s="162">
        <v>2016</v>
      </c>
      <c r="BC3" s="167">
        <v>2017</v>
      </c>
      <c r="BD3" s="162" t="s">
        <v>62</v>
      </c>
      <c r="BE3" s="171" t="s">
        <v>54</v>
      </c>
      <c r="BF3" s="24"/>
      <c r="BG3" s="106"/>
      <c r="BH3" s="24"/>
      <c r="BI3" s="106"/>
    </row>
    <row r="4" spans="2:62" ht="15" customHeight="1">
      <c r="B4" s="3" t="s">
        <v>6</v>
      </c>
      <c r="C4" s="33" t="s">
        <v>6</v>
      </c>
      <c r="D4" s="33" t="s">
        <v>6</v>
      </c>
      <c r="E4" s="33"/>
      <c r="F4" s="162"/>
      <c r="G4" s="162"/>
      <c r="H4" s="162"/>
      <c r="I4" s="162"/>
      <c r="J4" s="162"/>
      <c r="K4" s="162"/>
      <c r="L4" s="162"/>
      <c r="M4" s="162"/>
      <c r="N4" s="162"/>
      <c r="O4" s="167"/>
      <c r="P4" s="170"/>
      <c r="Q4" s="115"/>
      <c r="R4" s="104"/>
      <c r="S4" s="162"/>
      <c r="T4" s="162"/>
      <c r="U4" s="162"/>
      <c r="V4" s="162"/>
      <c r="W4" s="162"/>
      <c r="X4" s="162"/>
      <c r="Y4" s="162"/>
      <c r="Z4" s="162"/>
      <c r="AA4" s="162"/>
      <c r="AB4" s="167"/>
      <c r="AC4" s="162"/>
      <c r="AD4" s="171"/>
      <c r="AE4" s="125"/>
      <c r="AF4" s="125"/>
      <c r="AG4" s="162"/>
      <c r="AH4" s="162"/>
      <c r="AI4" s="162"/>
      <c r="AJ4" s="162"/>
      <c r="AK4" s="162"/>
      <c r="AL4" s="162"/>
      <c r="AM4" s="162"/>
      <c r="AN4" s="162"/>
      <c r="AO4" s="162"/>
      <c r="AP4" s="167"/>
      <c r="AQ4" s="172"/>
      <c r="AR4" s="119"/>
      <c r="AT4" s="162"/>
      <c r="AU4" s="162"/>
      <c r="AV4" s="162"/>
      <c r="AW4" s="162"/>
      <c r="AX4" s="162"/>
      <c r="AY4" s="162"/>
      <c r="AZ4" s="162"/>
      <c r="BA4" s="162"/>
      <c r="BB4" s="162"/>
      <c r="BC4" s="167"/>
      <c r="BD4" s="162"/>
      <c r="BE4" s="171"/>
      <c r="BF4" s="24"/>
      <c r="BG4" s="106"/>
      <c r="BH4" s="24"/>
      <c r="BI4" s="106"/>
    </row>
    <row r="5" spans="2:62">
      <c r="B5" s="4">
        <f>'2008'!G5</f>
        <v>2008</v>
      </c>
      <c r="C5" s="2">
        <v>1</v>
      </c>
      <c r="D5" s="2">
        <v>1</v>
      </c>
      <c r="E5" s="2">
        <v>1</v>
      </c>
      <c r="F5" s="35">
        <f>'2008'!R5</f>
        <v>0.85170930069149997</v>
      </c>
      <c r="G5" s="35">
        <f>'2009'!R5</f>
        <v>0.21661268017950003</v>
      </c>
      <c r="H5" s="35">
        <f>'2010'!R5</f>
        <v>1.066111872921</v>
      </c>
      <c r="I5" s="35">
        <f>'2011'!R5</f>
        <v>1.4907178122749998</v>
      </c>
      <c r="J5" s="35">
        <f>'2012'!R5</f>
        <v>0.48929137883459989</v>
      </c>
      <c r="K5" s="35">
        <f>'2013'!R5</f>
        <v>1.14849069994665</v>
      </c>
      <c r="L5" s="35">
        <f>'2014'!R5</f>
        <v>0.98935138587179994</v>
      </c>
      <c r="M5" s="35">
        <f>'2015'!R5</f>
        <v>1.8686531476163999</v>
      </c>
      <c r="N5" s="35">
        <f>'2016'!R5</f>
        <v>1.2036120200574001</v>
      </c>
      <c r="O5" s="35">
        <f>'2017'!R5</f>
        <v>1.2266492030579998</v>
      </c>
      <c r="P5" s="118">
        <f>AVERAGE(F5:O5)</f>
        <v>1.0551199501451851</v>
      </c>
      <c r="Q5" s="105"/>
      <c r="R5" s="38" t="s">
        <v>40</v>
      </c>
      <c r="S5" s="54">
        <f t="shared" ref="S5:AB5" si="0">S36</f>
        <v>1.0551498563120079</v>
      </c>
      <c r="T5" s="54">
        <f t="shared" si="0"/>
        <v>0.69185991616352394</v>
      </c>
      <c r="U5" s="54">
        <f t="shared" si="0"/>
        <v>1.5367608367274392</v>
      </c>
      <c r="V5" s="54">
        <f t="shared" si="0"/>
        <v>1.3255043888116664</v>
      </c>
      <c r="W5" s="54">
        <f t="shared" si="0"/>
        <v>1.6650727135507986</v>
      </c>
      <c r="X5" s="54">
        <f t="shared" si="0"/>
        <v>1.3526456670208451</v>
      </c>
      <c r="Y5" s="54">
        <f t="shared" si="0"/>
        <v>2.109755404227907</v>
      </c>
      <c r="Z5" s="54">
        <f t="shared" si="0"/>
        <v>1.5953041406474393</v>
      </c>
      <c r="AA5" s="54">
        <f t="shared" si="0"/>
        <v>1.8606341471926837</v>
      </c>
      <c r="AB5" s="54">
        <f t="shared" si="0"/>
        <v>1.1709758946240529</v>
      </c>
      <c r="AC5" s="116">
        <f>AVERAGE(S5:AB5)</f>
        <v>1.4363662965278365</v>
      </c>
      <c r="AD5" s="124">
        <f t="shared" ref="AD5:AD16" si="1">(STDEV(S5:AB5))/SQRT(12)</f>
        <v>0.11826094511885744</v>
      </c>
      <c r="AE5" s="124">
        <f>AD5*10</f>
        <v>1.1826094511885745</v>
      </c>
      <c r="AF5" s="124"/>
      <c r="AG5" s="107">
        <f>'2008'!S5</f>
        <v>0.6567886125102057</v>
      </c>
      <c r="AH5" s="107">
        <f>'2009'!S5</f>
        <v>3.549200465570701E-2</v>
      </c>
      <c r="AI5" s="107">
        <f>'2010'!S5</f>
        <v>1.4714246389300907</v>
      </c>
      <c r="AJ5" s="107">
        <f>'2011'!S5</f>
        <v>1.7771065155954215</v>
      </c>
      <c r="AK5" s="107">
        <f>'2012'!S5</f>
        <v>0.35220221934447099</v>
      </c>
      <c r="AL5" s="107">
        <f>'2013'!S5</f>
        <v>1.1654363844552185</v>
      </c>
      <c r="AM5" s="107">
        <f>'2014'!S5</f>
        <v>1.3177108442743812</v>
      </c>
      <c r="AN5" s="107">
        <f>'2015'!S5</f>
        <v>1.9172936295072058</v>
      </c>
      <c r="AO5" s="107">
        <f>'2016'!S5</f>
        <v>0.26729804882887609</v>
      </c>
      <c r="AP5" s="107">
        <f>'2017'!S5</f>
        <v>1.1834157366761726</v>
      </c>
      <c r="AQ5" s="117">
        <f>AVERAGE(AG5:AP5)</f>
        <v>1.0144168634777748</v>
      </c>
      <c r="AR5" s="36"/>
      <c r="AS5" s="38" t="s">
        <v>40</v>
      </c>
      <c r="AT5" s="112">
        <f t="shared" ref="AT5:BC5" si="2">AT36</f>
        <v>1.0020739419276865</v>
      </c>
      <c r="AU5" s="112">
        <f t="shared" si="2"/>
        <v>0.64606700590983224</v>
      </c>
      <c r="AV5" s="112">
        <f t="shared" si="2"/>
        <v>0.99959843018881778</v>
      </c>
      <c r="AW5" s="112">
        <f t="shared" si="2"/>
        <v>1.4159963768497597</v>
      </c>
      <c r="AX5" s="112">
        <f t="shared" si="2"/>
        <v>1.0490274969185189</v>
      </c>
      <c r="AY5" s="112">
        <f t="shared" si="2"/>
        <v>1.1863367872829993</v>
      </c>
      <c r="AZ5" s="112">
        <f t="shared" si="2"/>
        <v>2.4077892073309584</v>
      </c>
      <c r="BA5" s="112">
        <f t="shared" si="2"/>
        <v>1.4939667597871222</v>
      </c>
      <c r="BB5" s="112">
        <f t="shared" si="2"/>
        <v>1.3202354675107153</v>
      </c>
      <c r="BC5" s="112">
        <f t="shared" si="2"/>
        <v>1.1436977907582879</v>
      </c>
      <c r="BD5" s="111">
        <f>AVERAGE(AT5:BC5)</f>
        <v>1.2664789264464698</v>
      </c>
      <c r="BE5" s="124">
        <f>(STDEV(AT5:BC5))/SQRT(12)</f>
        <v>0.13520952004178224</v>
      </c>
      <c r="BF5" s="127">
        <f>BE5*10</f>
        <v>1.3520952004178224</v>
      </c>
    </row>
    <row r="6" spans="2:62" ht="15.5">
      <c r="B6" s="4">
        <f>'2008'!G6</f>
        <v>2008</v>
      </c>
      <c r="C6" s="2">
        <v>1</v>
      </c>
      <c r="D6" s="2">
        <f t="shared" ref="D6:E21" si="3">D5+1</f>
        <v>2</v>
      </c>
      <c r="E6" s="2">
        <f>E5+1</f>
        <v>2</v>
      </c>
      <c r="F6" s="35">
        <f>'2008'!R6</f>
        <v>0.839457935622</v>
      </c>
      <c r="G6" s="35">
        <f>'2009'!R6</f>
        <v>0.44718219206324988</v>
      </c>
      <c r="H6" s="35">
        <f>'2010'!R6</f>
        <v>1.3535308865486246</v>
      </c>
      <c r="I6" s="35">
        <f>'2011'!R6</f>
        <v>0.97339784441849997</v>
      </c>
      <c r="J6" s="35">
        <f>'2012'!R6</f>
        <v>2.5095536343888747</v>
      </c>
      <c r="K6" s="35">
        <f>'2013'!R6</f>
        <v>0.19741249014764997</v>
      </c>
      <c r="L6" s="35">
        <f>'2014'!R6</f>
        <v>0.48988663457579995</v>
      </c>
      <c r="M6" s="35">
        <f>'2015'!R6</f>
        <v>1.6641228820319998</v>
      </c>
      <c r="N6" s="35">
        <f>'2016'!R6</f>
        <v>0.50694572113919989</v>
      </c>
      <c r="O6" s="35">
        <f>'2017'!R6</f>
        <v>0.27094450061700004</v>
      </c>
      <c r="P6" s="118">
        <f t="shared" ref="P6:P69" si="4">AVERAGE(F6:O6)</f>
        <v>0.92524347215529001</v>
      </c>
      <c r="Q6" s="105"/>
      <c r="R6" s="38" t="s">
        <v>41</v>
      </c>
      <c r="S6" s="55">
        <f t="shared" ref="S6:AB6" si="5">S64</f>
        <v>1.4595069094118829</v>
      </c>
      <c r="T6" s="55">
        <f t="shared" si="5"/>
        <v>0.46980505507779674</v>
      </c>
      <c r="U6" s="55">
        <f t="shared" si="5"/>
        <v>1.4093003465606977</v>
      </c>
      <c r="V6" s="55">
        <f t="shared" si="5"/>
        <v>2.4386220337648812</v>
      </c>
      <c r="W6" s="55">
        <f t="shared" si="5"/>
        <v>2.056747303786381</v>
      </c>
      <c r="X6" s="55">
        <f t="shared" si="5"/>
        <v>2.6863947288739105</v>
      </c>
      <c r="Y6" s="55">
        <f t="shared" si="5"/>
        <v>4.2925747671748642</v>
      </c>
      <c r="Z6" s="55">
        <f t="shared" si="5"/>
        <v>3.7760799894624699</v>
      </c>
      <c r="AA6" s="55">
        <f t="shared" si="5"/>
        <v>4.3281707658175641</v>
      </c>
      <c r="AB6" s="55">
        <f t="shared" si="5"/>
        <v>2.0609429164757711</v>
      </c>
      <c r="AC6" s="116">
        <f t="shared" ref="AC6:AC16" si="6">AVERAGE(S6:AB6)</f>
        <v>2.4978144816406216</v>
      </c>
      <c r="AD6" s="124">
        <f t="shared" si="1"/>
        <v>0.37274709011520396</v>
      </c>
      <c r="AE6" s="124">
        <f t="shared" ref="AE6:AE16" si="7">AD6*10</f>
        <v>3.7274709011520395</v>
      </c>
      <c r="AF6" s="124"/>
      <c r="AG6" s="107">
        <f>'2008'!S6</f>
        <v>0.82918485807899145</v>
      </c>
      <c r="AH6" s="107">
        <f>'2009'!S6</f>
        <v>0.10976801344124783</v>
      </c>
      <c r="AI6" s="107">
        <f>'2010'!S6</f>
        <v>1.5601450264681676</v>
      </c>
      <c r="AJ6" s="107">
        <f>'2011'!S6</f>
        <v>0.76618012810119518</v>
      </c>
      <c r="AK6" s="107">
        <f>'2012'!S6</f>
        <v>2.2393311235996127</v>
      </c>
      <c r="AL6" s="107">
        <f>'2013'!S6</f>
        <v>0.39350610555579008</v>
      </c>
      <c r="AM6" s="107">
        <f>'2014'!S6</f>
        <v>0.70054757154057035</v>
      </c>
      <c r="AN6" s="107">
        <f>'2015'!S6</f>
        <v>1.7850149412959635</v>
      </c>
      <c r="AO6" s="107">
        <f>'2016'!S6</f>
        <v>-0.24590813212794166</v>
      </c>
      <c r="AP6" s="107">
        <f>'2017'!S6</f>
        <v>0.25545228705704293</v>
      </c>
      <c r="AQ6" s="117">
        <f t="shared" ref="AQ6:AQ69" si="8">AVERAGE(AG6:AP6)</f>
        <v>0.83932219230106409</v>
      </c>
      <c r="AR6" s="36"/>
      <c r="AS6" s="38" t="s">
        <v>41</v>
      </c>
      <c r="AT6" s="113">
        <f t="shared" ref="AT6:BC6" si="9">AT64</f>
        <v>1.6441287324012468</v>
      </c>
      <c r="AU6" s="113">
        <f t="shared" si="9"/>
        <v>0.70378988858625602</v>
      </c>
      <c r="AV6" s="113">
        <f t="shared" si="9"/>
        <v>1.5229661325788328</v>
      </c>
      <c r="AW6" s="113">
        <f t="shared" si="9"/>
        <v>2.6017983856928786</v>
      </c>
      <c r="AX6" s="113">
        <f t="shared" si="9"/>
        <v>1.9887959821085104</v>
      </c>
      <c r="AY6" s="113">
        <f t="shared" si="9"/>
        <v>2.6924856037085294</v>
      </c>
      <c r="AZ6" s="113">
        <f t="shared" si="9"/>
        <v>5.8418232745360692</v>
      </c>
      <c r="BA6" s="113">
        <f t="shared" si="9"/>
        <v>3.3126876857287608</v>
      </c>
      <c r="BB6" s="113">
        <f t="shared" si="9"/>
        <v>5.452498103524217</v>
      </c>
      <c r="BC6" s="113">
        <f t="shared" si="9"/>
        <v>2.7354771000100517</v>
      </c>
      <c r="BD6" s="111">
        <f t="shared" ref="BD6:BD16" si="10">AVERAGE(AT6:BC6)</f>
        <v>2.8496450888875353</v>
      </c>
      <c r="BE6" s="124">
        <f t="shared" ref="BE6:BE16" si="11">(STDEV(AT6:BC6))/SQRT(12)</f>
        <v>0.47726697283600567</v>
      </c>
      <c r="BF6" s="127">
        <f t="shared" ref="BF6:BF16" si="12">BE6*10</f>
        <v>4.7726697283600563</v>
      </c>
    </row>
    <row r="7" spans="2:62">
      <c r="B7" s="4">
        <f>'2008'!G7</f>
        <v>2008</v>
      </c>
      <c r="C7" s="2">
        <v>1</v>
      </c>
      <c r="D7" s="2">
        <f t="shared" si="3"/>
        <v>3</v>
      </c>
      <c r="E7" s="2">
        <f t="shared" si="3"/>
        <v>3</v>
      </c>
      <c r="F7" s="35">
        <f>'2008'!R7</f>
        <v>0.70911681927074999</v>
      </c>
      <c r="G7" s="35">
        <f>'2009'!R7</f>
        <v>0.12309810146399999</v>
      </c>
      <c r="H7" s="35">
        <f>'2010'!R7</f>
        <v>1.3719300352323749</v>
      </c>
      <c r="I7" s="35">
        <f>'2011'!R7</f>
        <v>0.29892716850704992</v>
      </c>
      <c r="J7" s="35">
        <f>'2012'!R7</f>
        <v>2.2568826746538</v>
      </c>
      <c r="K7" s="35">
        <f>'2013'!R7</f>
        <v>0.27975423647324993</v>
      </c>
      <c r="L7" s="35">
        <f>'2014'!R7</f>
        <v>0.13379109486119997</v>
      </c>
      <c r="M7" s="35">
        <f>'2015'!R7</f>
        <v>1.0249988309162248</v>
      </c>
      <c r="N7" s="35">
        <f>'2016'!R7</f>
        <v>0.15537488631712496</v>
      </c>
      <c r="O7" s="35">
        <f>'2017'!R7</f>
        <v>0.66549297185099998</v>
      </c>
      <c r="P7" s="118">
        <f t="shared" si="4"/>
        <v>0.70193668195467751</v>
      </c>
      <c r="Q7" s="105"/>
      <c r="R7" s="38" t="s">
        <v>42</v>
      </c>
      <c r="S7" s="54">
        <f t="shared" ref="S7:AB7" si="13">S95</f>
        <v>2.5444146414328905</v>
      </c>
      <c r="T7" s="54">
        <f t="shared" si="13"/>
        <v>1.8720548483381731</v>
      </c>
      <c r="U7" s="54">
        <f t="shared" si="13"/>
        <v>2.3750654960369992</v>
      </c>
      <c r="V7" s="54">
        <f t="shared" si="13"/>
        <v>4.1418889179704177</v>
      </c>
      <c r="W7" s="54">
        <f t="shared" si="13"/>
        <v>3.3671648738909399</v>
      </c>
      <c r="X7" s="54">
        <f t="shared" si="13"/>
        <v>3.7398040023915193</v>
      </c>
      <c r="Y7" s="54">
        <f t="shared" si="13"/>
        <v>5.2232897829859812</v>
      </c>
      <c r="Z7" s="54">
        <f t="shared" si="13"/>
        <v>4.7445510319291531</v>
      </c>
      <c r="AA7" s="54">
        <f t="shared" si="13"/>
        <v>5.0732849084407494</v>
      </c>
      <c r="AB7" s="54">
        <f t="shared" si="13"/>
        <v>2.7829939489179987</v>
      </c>
      <c r="AC7" s="116">
        <f t="shared" si="6"/>
        <v>3.5864512452334822</v>
      </c>
      <c r="AD7" s="124">
        <f t="shared" si="1"/>
        <v>0.34358160919945502</v>
      </c>
      <c r="AE7" s="124">
        <f t="shared" si="7"/>
        <v>3.4358160919945502</v>
      </c>
      <c r="AF7" s="124"/>
      <c r="AG7" s="107">
        <f>'2008'!S7</f>
        <v>0.81455016906894395</v>
      </c>
      <c r="AH7" s="107">
        <f>'2009'!S7</f>
        <v>0.17183556437892561</v>
      </c>
      <c r="AI7" s="107">
        <f>'2010'!S7</f>
        <v>1.421871614050624</v>
      </c>
      <c r="AJ7" s="107">
        <f>'2011'!S7</f>
        <v>0.3063518272595494</v>
      </c>
      <c r="AK7" s="107">
        <f>'2012'!S7</f>
        <v>2.8433468752611346</v>
      </c>
      <c r="AL7" s="107">
        <f>'2013'!S7</f>
        <v>0.55942216317078386</v>
      </c>
      <c r="AM7" s="107">
        <f>'2014'!S7</f>
        <v>0.35691467659928727</v>
      </c>
      <c r="AN7" s="107">
        <f>'2015'!S7</f>
        <v>1.068810893054787</v>
      </c>
      <c r="AO7" s="107">
        <f>'2016'!S7</f>
        <v>-9.3252413585305338E-2</v>
      </c>
      <c r="AP7" s="107">
        <f>'2017'!S7</f>
        <v>0.60972295128835641</v>
      </c>
      <c r="AQ7" s="117">
        <f t="shared" si="8"/>
        <v>0.80595743205470893</v>
      </c>
      <c r="AR7" s="36"/>
      <c r="AS7" s="38" t="s">
        <v>42</v>
      </c>
      <c r="AT7" s="112">
        <f t="shared" ref="AT7:BC7" si="14">AT95</f>
        <v>3.5150908426801633</v>
      </c>
      <c r="AU7" s="112">
        <f t="shared" si="14"/>
        <v>2.4341729119914617</v>
      </c>
      <c r="AV7" s="112">
        <f t="shared" si="14"/>
        <v>3.2633039215780308</v>
      </c>
      <c r="AW7" s="112">
        <f t="shared" si="14"/>
        <v>5.4483898011768241</v>
      </c>
      <c r="AX7" s="112">
        <f t="shared" si="14"/>
        <v>4.214308036433362</v>
      </c>
      <c r="AY7" s="112">
        <f t="shared" si="14"/>
        <v>4.8887133656285711</v>
      </c>
      <c r="AZ7" s="112">
        <f t="shared" si="14"/>
        <v>7.3153959624392941</v>
      </c>
      <c r="BA7" s="112">
        <f t="shared" si="14"/>
        <v>5.8447494911888107</v>
      </c>
      <c r="BB7" s="112">
        <f t="shared" si="14"/>
        <v>6.8535597781236826</v>
      </c>
      <c r="BC7" s="112">
        <f t="shared" si="14"/>
        <v>4.053177791027033</v>
      </c>
      <c r="BD7" s="111">
        <f t="shared" si="10"/>
        <v>4.7830861902267232</v>
      </c>
      <c r="BE7" s="124">
        <f t="shared" si="11"/>
        <v>0.45716099982089542</v>
      </c>
      <c r="BF7" s="127">
        <f t="shared" si="12"/>
        <v>4.5716099982089542</v>
      </c>
    </row>
    <row r="8" spans="2:62">
      <c r="B8" s="4">
        <f>'2008'!G8</f>
        <v>2008</v>
      </c>
      <c r="C8" s="2">
        <v>1</v>
      </c>
      <c r="D8" s="2">
        <f t="shared" si="3"/>
        <v>4</v>
      </c>
      <c r="E8" s="2">
        <f t="shared" si="3"/>
        <v>4</v>
      </c>
      <c r="F8" s="35">
        <f>'2008'!R8</f>
        <v>0.34886553990749997</v>
      </c>
      <c r="G8" s="35">
        <f>'2009'!R8</f>
        <v>0.32319145255500004</v>
      </c>
      <c r="H8" s="35">
        <f>'2010'!R8</f>
        <v>1.2724880697787497</v>
      </c>
      <c r="I8" s="35">
        <f>'2011'!R8</f>
        <v>0.14227790938919996</v>
      </c>
      <c r="J8" s="35">
        <f>'2012'!R8</f>
        <v>2.3548773877514999</v>
      </c>
      <c r="K8" s="35">
        <f>'2013'!R8</f>
        <v>0.45299109245849994</v>
      </c>
      <c r="L8" s="35">
        <f>'2014'!R8</f>
        <v>1.6716856258693493</v>
      </c>
      <c r="M8" s="35">
        <f>'2015'!R8</f>
        <v>0.34537700729219989</v>
      </c>
      <c r="N8" s="35">
        <f>'2016'!R8</f>
        <v>1.0269438486959999</v>
      </c>
      <c r="O8" s="35">
        <f>'2017'!R8</f>
        <v>0.46217789728777492</v>
      </c>
      <c r="P8" s="118">
        <f t="shared" si="4"/>
        <v>0.84008758309857734</v>
      </c>
      <c r="Q8" s="105"/>
      <c r="R8" s="38" t="s">
        <v>43</v>
      </c>
      <c r="S8" s="54">
        <f t="shared" ref="S8:AB8" si="15">S125</f>
        <v>3.4755764317543298</v>
      </c>
      <c r="T8" s="54">
        <f t="shared" si="15"/>
        <v>1.6169002382062327</v>
      </c>
      <c r="U8" s="54">
        <f t="shared" si="15"/>
        <v>3.1978597920272054</v>
      </c>
      <c r="V8" s="54">
        <f t="shared" si="15"/>
        <v>5.5002585150534458</v>
      </c>
      <c r="W8" s="54">
        <f t="shared" si="15"/>
        <v>4.6806257705641805</v>
      </c>
      <c r="X8" s="54">
        <f t="shared" si="15"/>
        <v>5.9112368535331736</v>
      </c>
      <c r="Y8" s="54">
        <f t="shared" si="15"/>
        <v>5.003839439060922</v>
      </c>
      <c r="Z8" s="54">
        <f t="shared" si="15"/>
        <v>3.8481399096064424</v>
      </c>
      <c r="AA8" s="54">
        <f t="shared" si="15"/>
        <v>6.4161824863891264</v>
      </c>
      <c r="AB8" s="54">
        <f t="shared" si="15"/>
        <v>4.4192679181593597</v>
      </c>
      <c r="AC8" s="116">
        <f t="shared" si="6"/>
        <v>4.4069887354354425</v>
      </c>
      <c r="AD8" s="124">
        <f t="shared" si="1"/>
        <v>0.41222686829714528</v>
      </c>
      <c r="AE8" s="124">
        <f t="shared" si="7"/>
        <v>4.1222686829714528</v>
      </c>
      <c r="AF8" s="124"/>
      <c r="AG8" s="107">
        <f>'2008'!S8</f>
        <v>0.29832290261693695</v>
      </c>
      <c r="AH8" s="107">
        <f>'2009'!S8</f>
        <v>0.30155744523044437</v>
      </c>
      <c r="AI8" s="107">
        <f>'2010'!S8</f>
        <v>1.5185994662221276</v>
      </c>
      <c r="AJ8" s="107">
        <f>'2011'!S8</f>
        <v>0.2438005783862317</v>
      </c>
      <c r="AK8" s="107">
        <f>'2012'!S8</f>
        <v>2.7307946206536382</v>
      </c>
      <c r="AL8" s="107">
        <f>'2013'!S8</f>
        <v>0.68132109806238073</v>
      </c>
      <c r="AM8" s="107">
        <f>'2014'!S8</f>
        <v>1.755439827895664</v>
      </c>
      <c r="AN8" s="107">
        <f>'2015'!S8</f>
        <v>0.51980651022521029</v>
      </c>
      <c r="AO8" s="107">
        <f>'2016'!S8</f>
        <v>-0.3417342369199185</v>
      </c>
      <c r="AP8" s="107">
        <f>'2017'!S8</f>
        <v>0.33458296155003253</v>
      </c>
      <c r="AQ8" s="117">
        <f t="shared" si="8"/>
        <v>0.80424911739227478</v>
      </c>
      <c r="AR8" s="36"/>
      <c r="AS8" s="38" t="s">
        <v>43</v>
      </c>
      <c r="AT8" s="112">
        <f t="shared" ref="AT8:BC8" si="16">AT125</f>
        <v>5.1396523435334389</v>
      </c>
      <c r="AU8" s="112">
        <f t="shared" si="16"/>
        <v>2.5364128467714457</v>
      </c>
      <c r="AV8" s="112">
        <f t="shared" si="16"/>
        <v>4.4924226964288776</v>
      </c>
      <c r="AW8" s="112">
        <f t="shared" si="16"/>
        <v>7.2014678534571273</v>
      </c>
      <c r="AX8" s="112">
        <f t="shared" si="16"/>
        <v>7.282346432359379</v>
      </c>
      <c r="AY8" s="112">
        <f t="shared" si="16"/>
        <v>8.314200132747807</v>
      </c>
      <c r="AZ8" s="112">
        <f t="shared" si="16"/>
        <v>7.6549401880946313</v>
      </c>
      <c r="BA8" s="112">
        <f t="shared" si="16"/>
        <v>5.3839600104836114</v>
      </c>
      <c r="BB8" s="112">
        <f t="shared" si="16"/>
        <v>11.420379824021571</v>
      </c>
      <c r="BC8" s="112">
        <f t="shared" si="16"/>
        <v>7.0398121664005506</v>
      </c>
      <c r="BD8" s="111">
        <f t="shared" si="10"/>
        <v>6.6465594494298443</v>
      </c>
      <c r="BE8" s="124">
        <f t="shared" si="11"/>
        <v>0.69955376564188665</v>
      </c>
      <c r="BF8" s="127">
        <f t="shared" si="12"/>
        <v>6.9955376564188665</v>
      </c>
    </row>
    <row r="9" spans="2:62">
      <c r="B9" s="4">
        <f>'2008'!G9</f>
        <v>2008</v>
      </c>
      <c r="C9" s="2">
        <v>1</v>
      </c>
      <c r="D9" s="2">
        <f t="shared" si="3"/>
        <v>5</v>
      </c>
      <c r="E9" s="2">
        <f t="shared" si="3"/>
        <v>5</v>
      </c>
      <c r="F9" s="35">
        <f>'2008'!R9</f>
        <v>1.0064757934034998</v>
      </c>
      <c r="G9" s="35">
        <f>'2009'!R9</f>
        <v>0.17574778418400003</v>
      </c>
      <c r="H9" s="35">
        <f>'2010'!R9</f>
        <v>0.34165322096399997</v>
      </c>
      <c r="I9" s="35">
        <f>'2011'!R9</f>
        <v>0.5384711920730999</v>
      </c>
      <c r="J9" s="35">
        <f>'2012'!R9</f>
        <v>2.3937092300005505</v>
      </c>
      <c r="K9" s="35">
        <f>'2013'!R9</f>
        <v>0.80671886985599994</v>
      </c>
      <c r="L9" s="35">
        <f>'2014'!R9</f>
        <v>2.0515872205835999</v>
      </c>
      <c r="M9" s="35">
        <f>'2015'!R9</f>
        <v>1.7726423747551494</v>
      </c>
      <c r="N9" s="35">
        <f>'2016'!R9</f>
        <v>0.42884247072659992</v>
      </c>
      <c r="O9" s="35">
        <f>'2017'!R9</f>
        <v>0.15688033818239999</v>
      </c>
      <c r="P9" s="118">
        <f t="shared" si="4"/>
        <v>0.96727284947288994</v>
      </c>
      <c r="Q9" s="105"/>
      <c r="R9" s="38" t="s">
        <v>44</v>
      </c>
      <c r="S9" s="54">
        <f t="shared" ref="S9:AB9" si="17">S156</f>
        <v>4.3136377019357051</v>
      </c>
      <c r="T9" s="54">
        <f t="shared" si="17"/>
        <v>2.1071114140639597</v>
      </c>
      <c r="U9" s="54">
        <f t="shared" si="17"/>
        <v>5.0717320382737263</v>
      </c>
      <c r="V9" s="54">
        <f t="shared" si="17"/>
        <v>6.0223833090832137</v>
      </c>
      <c r="W9" s="54">
        <f t="shared" si="17"/>
        <v>6.5625759336425826</v>
      </c>
      <c r="X9" s="54">
        <f t="shared" si="17"/>
        <v>6.9517224693231876</v>
      </c>
      <c r="Y9" s="54">
        <f t="shared" si="17"/>
        <v>3.0037959798143636</v>
      </c>
      <c r="Z9" s="54">
        <f t="shared" si="17"/>
        <v>2.1732137703865253</v>
      </c>
      <c r="AA9" s="54">
        <f t="shared" si="17"/>
        <v>5.832933992349326</v>
      </c>
      <c r="AB9" s="54">
        <f t="shared" si="17"/>
        <v>5.7195825105132609</v>
      </c>
      <c r="AC9" s="116">
        <f t="shared" si="6"/>
        <v>4.7758689119385851</v>
      </c>
      <c r="AD9" s="124">
        <f t="shared" si="1"/>
        <v>0.51663043146537935</v>
      </c>
      <c r="AE9" s="124">
        <f t="shared" si="7"/>
        <v>5.166304314653793</v>
      </c>
      <c r="AF9" s="124"/>
      <c r="AG9" s="107">
        <f>'2008'!S9</f>
        <v>0.60175761521849891</v>
      </c>
      <c r="AH9" s="107">
        <f>'2009'!S9</f>
        <v>0.21482331361190143</v>
      </c>
      <c r="AI9" s="107">
        <f>'2010'!S9</f>
        <v>0.56201451861679108</v>
      </c>
      <c r="AJ9" s="107">
        <f>'2011'!S9</f>
        <v>0.52744299823306862</v>
      </c>
      <c r="AK9" s="107">
        <f>'2012'!S9</f>
        <v>2.4657269720210651</v>
      </c>
      <c r="AL9" s="107">
        <f>'2013'!S9</f>
        <v>0.57854615673463794</v>
      </c>
      <c r="AM9" s="107">
        <f>'2014'!S9</f>
        <v>2.3066723658020063</v>
      </c>
      <c r="AN9" s="107">
        <f>'2015'!S9</f>
        <v>1.2916108180195545</v>
      </c>
      <c r="AO9" s="107">
        <f>'2016'!S9</f>
        <v>0.12304131330183378</v>
      </c>
      <c r="AP9" s="107">
        <f>'2017'!S9</f>
        <v>0.20700540949011664</v>
      </c>
      <c r="AQ9" s="117">
        <f t="shared" si="8"/>
        <v>0.8878641481049474</v>
      </c>
      <c r="AR9" s="36"/>
      <c r="AS9" s="38" t="s">
        <v>44</v>
      </c>
      <c r="AT9" s="112">
        <f t="shared" ref="AT9:BC9" si="18">AT156</f>
        <v>6.5092130207547978</v>
      </c>
      <c r="AU9" s="112">
        <f t="shared" si="18"/>
        <v>3.7400444779150375</v>
      </c>
      <c r="AV9" s="112">
        <f t="shared" si="18"/>
        <v>7.9074843110701281</v>
      </c>
      <c r="AW9" s="112">
        <f t="shared" si="18"/>
        <v>8.7475610341871963</v>
      </c>
      <c r="AX9" s="112">
        <f t="shared" si="18"/>
        <v>9.4730859152484346</v>
      </c>
      <c r="AY9" s="112">
        <f t="shared" si="18"/>
        <v>11.056209678382285</v>
      </c>
      <c r="AZ9" s="112">
        <f t="shared" si="18"/>
        <v>5.1916112571883373</v>
      </c>
      <c r="BA9" s="112">
        <f t="shared" si="18"/>
        <v>3.7695965149599622</v>
      </c>
      <c r="BB9" s="112">
        <f t="shared" si="18"/>
        <v>8.887342273406805</v>
      </c>
      <c r="BC9" s="112">
        <f t="shared" si="18"/>
        <v>9.4273091906269215</v>
      </c>
      <c r="BD9" s="111">
        <f t="shared" si="10"/>
        <v>7.4709457673739905</v>
      </c>
      <c r="BE9" s="124">
        <f t="shared" si="11"/>
        <v>0.73444636640983241</v>
      </c>
      <c r="BF9" s="127">
        <f t="shared" si="12"/>
        <v>7.3444636640983241</v>
      </c>
    </row>
    <row r="10" spans="2:62">
      <c r="B10" s="4">
        <f>'2008'!G10</f>
        <v>2008</v>
      </c>
      <c r="C10" s="2">
        <v>1</v>
      </c>
      <c r="D10" s="2">
        <f t="shared" si="3"/>
        <v>6</v>
      </c>
      <c r="E10" s="2">
        <f t="shared" si="3"/>
        <v>6</v>
      </c>
      <c r="F10" s="35">
        <f>'2008'!R10</f>
        <v>1.1739651408810001</v>
      </c>
      <c r="G10" s="35">
        <f>'2009'!R10</f>
        <v>0.26975472583724996</v>
      </c>
      <c r="H10" s="35">
        <f>'2010'!R10</f>
        <v>1.294371821997</v>
      </c>
      <c r="I10" s="35">
        <f>'2011'!R10</f>
        <v>0.19985883408074998</v>
      </c>
      <c r="J10" s="35">
        <f>'2012'!R10</f>
        <v>1.7362116920100004</v>
      </c>
      <c r="K10" s="35">
        <f>'2013'!R10</f>
        <v>0.67824775039799989</v>
      </c>
      <c r="L10" s="35">
        <f>'2014'!R10</f>
        <v>2.2666709971967998</v>
      </c>
      <c r="M10" s="35">
        <f>'2015'!R10</f>
        <v>0.22315951106250004</v>
      </c>
      <c r="N10" s="35">
        <f>'2016'!R10</f>
        <v>0.57402949609687504</v>
      </c>
      <c r="O10" s="35">
        <f>'2017'!R10</f>
        <v>1.5795798681881996</v>
      </c>
      <c r="P10" s="118">
        <f t="shared" si="4"/>
        <v>0.9995849837748374</v>
      </c>
      <c r="Q10" s="105"/>
      <c r="R10" s="38" t="s">
        <v>45</v>
      </c>
      <c r="S10" s="54">
        <f t="shared" ref="S10:AB10" si="19">S186</f>
        <v>5.449874002865382</v>
      </c>
      <c r="T10" s="54">
        <f t="shared" si="19"/>
        <v>2.8494268272805647</v>
      </c>
      <c r="U10" s="54">
        <f t="shared" si="19"/>
        <v>5.8076872123376626</v>
      </c>
      <c r="V10" s="54">
        <f t="shared" si="19"/>
        <v>6.3678868628790033</v>
      </c>
      <c r="W10" s="54">
        <f t="shared" si="19"/>
        <v>7.3506623814854013</v>
      </c>
      <c r="X10" s="54">
        <f t="shared" si="19"/>
        <v>7.0267768995833615</v>
      </c>
      <c r="Y10" s="54">
        <f t="shared" si="19"/>
        <v>6.0677373858525971</v>
      </c>
      <c r="Z10" s="54">
        <f t="shared" si="19"/>
        <v>4.6385566073427134</v>
      </c>
      <c r="AA10" s="54">
        <f t="shared" si="19"/>
        <v>5.7790973469941003</v>
      </c>
      <c r="AB10" s="54">
        <f t="shared" si="19"/>
        <v>7.7299232706578618</v>
      </c>
      <c r="AC10" s="116">
        <f t="shared" si="6"/>
        <v>5.9067628797278653</v>
      </c>
      <c r="AD10" s="124">
        <f t="shared" si="1"/>
        <v>0.40929311143311181</v>
      </c>
      <c r="AE10" s="124">
        <f t="shared" si="7"/>
        <v>4.092931114331118</v>
      </c>
      <c r="AF10" s="124"/>
      <c r="AG10" s="107">
        <f>'2008'!S10</f>
        <v>1.2343540971803606</v>
      </c>
      <c r="AH10" s="107">
        <f>'2009'!S10</f>
        <v>0.42005780626343586</v>
      </c>
      <c r="AI10" s="107">
        <f>'2010'!S10</f>
        <v>1.4967265611522562</v>
      </c>
      <c r="AJ10" s="107">
        <f>'2011'!S10</f>
        <v>0.32465590714606474</v>
      </c>
      <c r="AK10" s="107">
        <f>'2012'!S10</f>
        <v>1.0156704639202396</v>
      </c>
      <c r="AL10" s="107">
        <f>'2013'!S10</f>
        <v>0.54861212562210604</v>
      </c>
      <c r="AM10" s="107">
        <f>'2014'!S10</f>
        <v>3.3214136830400536</v>
      </c>
      <c r="AN10" s="107">
        <f>'2015'!S10</f>
        <v>0.35120732709214036</v>
      </c>
      <c r="AO10" s="107">
        <f>'2016'!S10</f>
        <v>0.30814625683651564</v>
      </c>
      <c r="AP10" s="107">
        <f>'2017'!S10</f>
        <v>1.4932106464424932</v>
      </c>
      <c r="AQ10" s="117">
        <f t="shared" si="8"/>
        <v>1.0514054874695666</v>
      </c>
      <c r="AR10" s="36"/>
      <c r="AS10" s="38" t="s">
        <v>45</v>
      </c>
      <c r="AT10" s="112">
        <f t="shared" ref="AT10:BC10" si="20">AT186</f>
        <v>9.2021829012839671</v>
      </c>
      <c r="AU10" s="112">
        <f t="shared" si="20"/>
        <v>5.3784924467733726</v>
      </c>
      <c r="AV10" s="112">
        <f t="shared" si="20"/>
        <v>9.7779182825063611</v>
      </c>
      <c r="AW10" s="112">
        <f t="shared" si="20"/>
        <v>10.564254384510454</v>
      </c>
      <c r="AX10" s="112">
        <f t="shared" si="20"/>
        <v>12.512863466609828</v>
      </c>
      <c r="AY10" s="112">
        <f t="shared" si="20"/>
        <v>13.036241640330569</v>
      </c>
      <c r="AZ10" s="112">
        <f t="shared" si="20"/>
        <v>10.528991703763388</v>
      </c>
      <c r="BA10" s="112">
        <f t="shared" si="20"/>
        <v>7.1132891608243032</v>
      </c>
      <c r="BB10" s="112">
        <f t="shared" si="20"/>
        <v>9.6138822298969835</v>
      </c>
      <c r="BC10" s="112">
        <f t="shared" si="20"/>
        <v>12.746402870619328</v>
      </c>
      <c r="BD10" s="111">
        <f t="shared" si="10"/>
        <v>10.047451908711855</v>
      </c>
      <c r="BE10" s="124">
        <f t="shared" si="11"/>
        <v>0.7082713966575831</v>
      </c>
      <c r="BF10" s="127">
        <f t="shared" si="12"/>
        <v>7.082713966575831</v>
      </c>
    </row>
    <row r="11" spans="2:62">
      <c r="B11" s="4">
        <f>'2008'!G11</f>
        <v>2008</v>
      </c>
      <c r="C11" s="2">
        <v>1</v>
      </c>
      <c r="D11" s="2">
        <f t="shared" si="3"/>
        <v>7</v>
      </c>
      <c r="E11" s="2">
        <f t="shared" si="3"/>
        <v>7</v>
      </c>
      <c r="F11" s="35">
        <f>'2008'!R11</f>
        <v>1.0663328837159998</v>
      </c>
      <c r="G11" s="35">
        <f>'2009'!R11</f>
        <v>0.1428687449145</v>
      </c>
      <c r="H11" s="35">
        <f>'2010'!R11</f>
        <v>0.81738632422799995</v>
      </c>
      <c r="I11" s="35">
        <f>'2011'!R11</f>
        <v>0.87268555802872494</v>
      </c>
      <c r="J11" s="35">
        <f>'2012'!R11</f>
        <v>0.18905950993439996</v>
      </c>
      <c r="K11" s="35">
        <f>'2013'!R11</f>
        <v>0.37241203000679995</v>
      </c>
      <c r="L11" s="35">
        <f>'2014'!R11</f>
        <v>0.63646885198140002</v>
      </c>
      <c r="M11" s="35">
        <f>'2015'!R11</f>
        <v>1.58502974882535</v>
      </c>
      <c r="N11" s="35">
        <f>'2016'!R11</f>
        <v>0.99253124007674987</v>
      </c>
      <c r="O11" s="35">
        <f>'2017'!R11</f>
        <v>1.252517288775</v>
      </c>
      <c r="P11" s="118">
        <f t="shared" si="4"/>
        <v>0.79272921804869245</v>
      </c>
      <c r="Q11" s="105"/>
      <c r="R11" s="38" t="s">
        <v>46</v>
      </c>
      <c r="S11" s="54">
        <f t="shared" ref="S11:AB11" si="21">S217</f>
        <v>5.4531496363363674</v>
      </c>
      <c r="T11" s="54">
        <f t="shared" si="21"/>
        <v>1.7947324116369336</v>
      </c>
      <c r="U11" s="54">
        <f t="shared" si="21"/>
        <v>6.0999599081987048</v>
      </c>
      <c r="V11" s="54">
        <f t="shared" si="21"/>
        <v>5.6649056082565066</v>
      </c>
      <c r="W11" s="54">
        <f t="shared" si="21"/>
        <v>7.2963822609387092</v>
      </c>
      <c r="X11" s="54">
        <f t="shared" si="21"/>
        <v>6.2693273364947695</v>
      </c>
      <c r="Y11" s="54">
        <f t="shared" si="21"/>
        <v>6.4360693228984465</v>
      </c>
      <c r="Z11" s="54">
        <f t="shared" si="21"/>
        <v>7.6517670093405998</v>
      </c>
      <c r="AA11" s="54">
        <f t="shared" si="21"/>
        <v>3.1934631228866373</v>
      </c>
      <c r="AB11" s="54">
        <f t="shared" si="21"/>
        <v>8.4576168275194519</v>
      </c>
      <c r="AC11" s="116">
        <f t="shared" si="6"/>
        <v>5.8317373444507137</v>
      </c>
      <c r="AD11" s="124">
        <f t="shared" si="1"/>
        <v>0.58063377277795425</v>
      </c>
      <c r="AE11" s="124">
        <f t="shared" si="7"/>
        <v>5.8063377277795425</v>
      </c>
      <c r="AF11" s="124"/>
      <c r="AG11" s="107">
        <f>'2008'!S11</f>
        <v>1.110472456437261</v>
      </c>
      <c r="AH11" s="107">
        <f>'2009'!S11</f>
        <v>0.26794781734401485</v>
      </c>
      <c r="AI11" s="107">
        <f>'2010'!S11</f>
        <v>1.0973663259360826</v>
      </c>
      <c r="AJ11" s="107">
        <f>'2011'!S11</f>
        <v>0.68706619844134076</v>
      </c>
      <c r="AK11" s="107">
        <f>'2012'!S11</f>
        <v>0.31923751922180071</v>
      </c>
      <c r="AL11" s="107">
        <f>'2013'!S11</f>
        <v>0.42725455833495168</v>
      </c>
      <c r="AM11" s="107">
        <f>'2014'!S11</f>
        <v>1.0650484491131058</v>
      </c>
      <c r="AN11" s="107">
        <f>'2015'!S11</f>
        <v>0.90215932568985158</v>
      </c>
      <c r="AO11" s="107">
        <f>'2016'!S11</f>
        <v>0.79633716899551621</v>
      </c>
      <c r="AP11" s="107">
        <f>'2017'!S11</f>
        <v>1.1893684915432856</v>
      </c>
      <c r="AQ11" s="117">
        <f t="shared" si="8"/>
        <v>0.78622583110572108</v>
      </c>
      <c r="AR11" s="36"/>
      <c r="AS11" s="38" t="s">
        <v>46</v>
      </c>
      <c r="AT11" s="112">
        <f t="shared" ref="AT11:BC11" si="22">AT217</f>
        <v>10.029249029262578</v>
      </c>
      <c r="AU11" s="112">
        <f t="shared" si="22"/>
        <v>4.0021936821885689</v>
      </c>
      <c r="AV11" s="112">
        <f t="shared" si="22"/>
        <v>11.316074047226353</v>
      </c>
      <c r="AW11" s="112">
        <f t="shared" si="22"/>
        <v>10.066914886376122</v>
      </c>
      <c r="AX11" s="112">
        <f t="shared" si="22"/>
        <v>12.432346909555395</v>
      </c>
      <c r="AY11" s="112">
        <f t="shared" si="22"/>
        <v>11.870075801986728</v>
      </c>
      <c r="AZ11" s="112">
        <f t="shared" si="22"/>
        <v>10.10941128657554</v>
      </c>
      <c r="BA11" s="112">
        <f t="shared" si="22"/>
        <v>12.472045576530945</v>
      </c>
      <c r="BB11" s="112">
        <f t="shared" si="22"/>
        <v>5.3777716529969242</v>
      </c>
      <c r="BC11" s="112">
        <f t="shared" si="22"/>
        <v>14.986121579534046</v>
      </c>
      <c r="BD11" s="111">
        <f t="shared" si="10"/>
        <v>10.26622044522332</v>
      </c>
      <c r="BE11" s="124">
        <f t="shared" si="11"/>
        <v>0.95629110819582097</v>
      </c>
      <c r="BF11" s="127">
        <f t="shared" si="12"/>
        <v>9.5629110819582088</v>
      </c>
    </row>
    <row r="12" spans="2:62">
      <c r="B12" s="4">
        <f>'2008'!G12</f>
        <v>2008</v>
      </c>
      <c r="C12" s="2">
        <v>1</v>
      </c>
      <c r="D12" s="2">
        <f t="shared" si="3"/>
        <v>8</v>
      </c>
      <c r="E12" s="2">
        <f t="shared" si="3"/>
        <v>8</v>
      </c>
      <c r="F12" s="35">
        <f>'2008'!R12</f>
        <v>0.64745112395249971</v>
      </c>
      <c r="G12" s="35">
        <f>'2009'!R12</f>
        <v>0.64840392604649999</v>
      </c>
      <c r="H12" s="35">
        <f>'2010'!R12</f>
        <v>0.73174832467874995</v>
      </c>
      <c r="I12" s="35">
        <f>'2011'!R12</f>
        <v>1.6150044606810003</v>
      </c>
      <c r="J12" s="35">
        <f>'2012'!R12</f>
        <v>0.70699879915199992</v>
      </c>
      <c r="K12" s="35">
        <f>'2013'!R12</f>
        <v>1.5467121250259996</v>
      </c>
      <c r="L12" s="35">
        <f>'2014'!R12</f>
        <v>2.6235661048541994</v>
      </c>
      <c r="M12" s="35">
        <f>'2015'!R12</f>
        <v>1.3011558711332998</v>
      </c>
      <c r="N12" s="35">
        <f>'2016'!R12</f>
        <v>1.1826987507967497</v>
      </c>
      <c r="O12" s="35">
        <f>'2017'!R12</f>
        <v>0.34753456378649988</v>
      </c>
      <c r="P12" s="118">
        <f t="shared" si="4"/>
        <v>1.1351274050107498</v>
      </c>
      <c r="Q12" s="105"/>
      <c r="R12" s="38" t="s">
        <v>47</v>
      </c>
      <c r="S12" s="35">
        <f t="shared" ref="S12:AB12" si="23">S248</f>
        <v>4.4679136338589105</v>
      </c>
      <c r="T12" s="35">
        <f t="shared" si="23"/>
        <v>2.9953389859006201</v>
      </c>
      <c r="U12" s="35">
        <f t="shared" si="23"/>
        <v>5.6593263491674106</v>
      </c>
      <c r="V12" s="35">
        <f t="shared" si="23"/>
        <v>2.3617933145836836</v>
      </c>
      <c r="W12" s="35">
        <f t="shared" si="23"/>
        <v>6.1114616426749269</v>
      </c>
      <c r="X12" s="35">
        <f t="shared" si="23"/>
        <v>3.4847547565815971</v>
      </c>
      <c r="Y12" s="35">
        <f t="shared" si="23"/>
        <v>6.0342490618054105</v>
      </c>
      <c r="Z12" s="35">
        <f t="shared" si="23"/>
        <v>6.8017312950707893</v>
      </c>
      <c r="AA12" s="35">
        <f t="shared" si="23"/>
        <v>6.0628799408905882</v>
      </c>
      <c r="AB12" s="35">
        <f t="shared" si="23"/>
        <v>6.9865053264747994</v>
      </c>
      <c r="AC12" s="116">
        <f t="shared" si="6"/>
        <v>5.0965954307008738</v>
      </c>
      <c r="AD12" s="124">
        <f t="shared" si="1"/>
        <v>0.47654679682592221</v>
      </c>
      <c r="AE12" s="124">
        <f t="shared" si="7"/>
        <v>4.7654679682592223</v>
      </c>
      <c r="AF12" s="124"/>
      <c r="AG12" s="107">
        <f>'2008'!S12</f>
        <v>0.37913161329776962</v>
      </c>
      <c r="AH12" s="107">
        <f>'2009'!S12</f>
        <v>0.88840741141312274</v>
      </c>
      <c r="AI12" s="107">
        <f>'2010'!S12</f>
        <v>1.2449836973737352</v>
      </c>
      <c r="AJ12" s="107">
        <f>'2011'!S12</f>
        <v>1.4047111241242589</v>
      </c>
      <c r="AK12" s="107">
        <f>'2012'!S12</f>
        <v>0.49494641326322664</v>
      </c>
      <c r="AL12" s="107">
        <f>'2013'!S12</f>
        <v>0.94765382686131827</v>
      </c>
      <c r="AM12" s="107">
        <f>'2014'!S12</f>
        <v>3.4599244638811442</v>
      </c>
      <c r="AN12" s="107">
        <f>'2015'!S12</f>
        <v>0.13501698051165195</v>
      </c>
      <c r="AO12" s="107">
        <f>'2016'!S12</f>
        <v>1.2716190571245465</v>
      </c>
      <c r="AP12" s="107">
        <f>'2017'!S12</f>
        <v>0.42543103416162059</v>
      </c>
      <c r="AQ12" s="117">
        <f t="shared" si="8"/>
        <v>1.0651825622012396</v>
      </c>
      <c r="AR12" s="36"/>
      <c r="AS12" s="38" t="s">
        <v>47</v>
      </c>
      <c r="AT12" s="107">
        <f t="shared" ref="AT12:BC12" si="24">AT248</f>
        <v>7.4609462370284749</v>
      </c>
      <c r="AU12" s="107">
        <f t="shared" si="24"/>
        <v>4.9350730498935489</v>
      </c>
      <c r="AV12" s="107">
        <f t="shared" si="24"/>
        <v>8.082903670388589</v>
      </c>
      <c r="AW12" s="107">
        <f t="shared" si="24"/>
        <v>4.1682267355980951</v>
      </c>
      <c r="AX12" s="107">
        <f t="shared" si="24"/>
        <v>9.8460893589295324</v>
      </c>
      <c r="AY12" s="107">
        <f t="shared" si="24"/>
        <v>6.2883870454644795</v>
      </c>
      <c r="AZ12" s="107">
        <f t="shared" si="24"/>
        <v>9.3582471672793144</v>
      </c>
      <c r="BA12" s="107">
        <f t="shared" si="24"/>
        <v>10.646122809303645</v>
      </c>
      <c r="BB12" s="107">
        <f t="shared" si="24"/>
        <v>9.1301361267286243</v>
      </c>
      <c r="BC12" s="107">
        <f t="shared" si="24"/>
        <v>10.859813700706233</v>
      </c>
      <c r="BD12" s="111">
        <f t="shared" si="10"/>
        <v>8.0775945901320547</v>
      </c>
      <c r="BE12" s="124">
        <f t="shared" si="11"/>
        <v>0.67325710870354349</v>
      </c>
      <c r="BF12" s="127">
        <f t="shared" si="12"/>
        <v>6.7325710870354349</v>
      </c>
    </row>
    <row r="13" spans="2:62">
      <c r="B13" s="4">
        <f>'2008'!G13</f>
        <v>2008</v>
      </c>
      <c r="C13" s="2">
        <v>1</v>
      </c>
      <c r="D13" s="2">
        <f t="shared" si="3"/>
        <v>9</v>
      </c>
      <c r="E13" s="2">
        <f t="shared" si="3"/>
        <v>9</v>
      </c>
      <c r="F13" s="35">
        <f>'2008'!R13</f>
        <v>0.88696052249399993</v>
      </c>
      <c r="G13" s="35">
        <f>'2009'!R13</f>
        <v>0.70100695093200005</v>
      </c>
      <c r="H13" s="35">
        <f>'2010'!R13</f>
        <v>1.3683809702159997</v>
      </c>
      <c r="I13" s="35">
        <f>'2011'!R13</f>
        <v>1.6817624902835999</v>
      </c>
      <c r="J13" s="35">
        <f>'2012'!R13</f>
        <v>0.26717160077879992</v>
      </c>
      <c r="K13" s="35">
        <f>'2013'!R13</f>
        <v>1.3480607465885999</v>
      </c>
      <c r="L13" s="35">
        <f>'2014'!R13</f>
        <v>2.5487580026112742</v>
      </c>
      <c r="M13" s="35">
        <f>'2015'!R13</f>
        <v>0.66901293711269982</v>
      </c>
      <c r="N13" s="35">
        <f>'2016'!R13</f>
        <v>0.83741358576824987</v>
      </c>
      <c r="O13" s="35">
        <f>'2017'!R13</f>
        <v>0.3536904511299</v>
      </c>
      <c r="P13" s="118">
        <f t="shared" si="4"/>
        <v>1.0662218257915126</v>
      </c>
      <c r="Q13" s="105"/>
      <c r="R13" s="38" t="s">
        <v>48</v>
      </c>
      <c r="S13" s="35">
        <f t="shared" ref="S13:AB13" si="25">S278</f>
        <v>3.1139167511980244</v>
      </c>
      <c r="T13" s="35">
        <f t="shared" si="25"/>
        <v>1.585191712506876</v>
      </c>
      <c r="U13" s="35">
        <f t="shared" si="25"/>
        <v>4.5910772662118582</v>
      </c>
      <c r="V13" s="35">
        <f t="shared" si="25"/>
        <v>4.7922509164845106</v>
      </c>
      <c r="W13" s="35">
        <f t="shared" si="25"/>
        <v>3.5055491275796093</v>
      </c>
      <c r="X13" s="35">
        <f t="shared" si="25"/>
        <v>1.9133503509933651</v>
      </c>
      <c r="Y13" s="35">
        <f t="shared" si="25"/>
        <v>4.807202475000774</v>
      </c>
      <c r="Z13" s="35">
        <f t="shared" si="25"/>
        <v>3.7717823078091524</v>
      </c>
      <c r="AA13" s="35">
        <f t="shared" si="25"/>
        <v>4.8700294275768377</v>
      </c>
      <c r="AB13" s="35">
        <f t="shared" si="25"/>
        <v>5.769275112364598</v>
      </c>
      <c r="AC13" s="116">
        <f t="shared" si="6"/>
        <v>3.8719625447725603</v>
      </c>
      <c r="AD13" s="124">
        <f t="shared" si="1"/>
        <v>0.39227581166095632</v>
      </c>
      <c r="AE13" s="124">
        <f t="shared" si="7"/>
        <v>3.9227581166095633</v>
      </c>
      <c r="AF13" s="124"/>
      <c r="AG13" s="107">
        <f>'2008'!S13</f>
        <v>0.33536753491064619</v>
      </c>
      <c r="AH13" s="107">
        <f>'2009'!S13</f>
        <v>1.0279894170377935</v>
      </c>
      <c r="AI13" s="107">
        <f>'2010'!S13</f>
        <v>1.9740484293377725</v>
      </c>
      <c r="AJ13" s="107">
        <f>'2011'!S13</f>
        <v>2.0238305540976285</v>
      </c>
      <c r="AK13" s="107">
        <f>'2012'!S13</f>
        <v>0.34051587761019364</v>
      </c>
      <c r="AL13" s="107">
        <f>'2013'!S13</f>
        <v>0.27293757919765999</v>
      </c>
      <c r="AM13" s="107">
        <f>'2014'!S13</f>
        <v>2.2650314786838766</v>
      </c>
      <c r="AN13" s="107">
        <f>'2015'!S13</f>
        <v>-0.40238139560892289</v>
      </c>
      <c r="AO13" s="107">
        <f>'2016'!S13</f>
        <v>1.0730059748301433</v>
      </c>
      <c r="AP13" s="107">
        <f>'2017'!S13</f>
        <v>0.34730843539253314</v>
      </c>
      <c r="AQ13" s="117">
        <f t="shared" si="8"/>
        <v>0.92576538854893242</v>
      </c>
      <c r="AR13" s="36"/>
      <c r="AS13" s="38" t="s">
        <v>48</v>
      </c>
      <c r="AT13" s="107">
        <f t="shared" ref="AT13:BC13" si="26">AT278</f>
        <v>4.8205629578414237</v>
      </c>
      <c r="AU13" s="107">
        <f t="shared" si="26"/>
        <v>2.8258154496078203</v>
      </c>
      <c r="AV13" s="107">
        <f t="shared" si="26"/>
        <v>7.5018946459874298</v>
      </c>
      <c r="AW13" s="107">
        <f t="shared" si="26"/>
        <v>7.0386439041486355</v>
      </c>
      <c r="AX13" s="107">
        <f t="shared" si="26"/>
        <v>5.8649141948177901</v>
      </c>
      <c r="AY13" s="107">
        <f t="shared" si="26"/>
        <v>3.4017259343272728</v>
      </c>
      <c r="AZ13" s="107">
        <f t="shared" si="26"/>
        <v>7.3019955187721628</v>
      </c>
      <c r="BA13" s="107">
        <f t="shared" si="26"/>
        <v>6.5588449675094207</v>
      </c>
      <c r="BB13" s="107">
        <f t="shared" si="26"/>
        <v>8.2258033257328957</v>
      </c>
      <c r="BC13" s="107">
        <f t="shared" si="26"/>
        <v>9.5720649814726571</v>
      </c>
      <c r="BD13" s="111">
        <f t="shared" si="10"/>
        <v>6.3112265880217517</v>
      </c>
      <c r="BE13" s="124">
        <f t="shared" si="11"/>
        <v>0.61103277093685915</v>
      </c>
      <c r="BF13" s="127">
        <f t="shared" si="12"/>
        <v>6.1103277093685913</v>
      </c>
    </row>
    <row r="14" spans="2:62">
      <c r="B14" s="4">
        <f>'2008'!G14</f>
        <v>2008</v>
      </c>
      <c r="C14" s="2">
        <v>1</v>
      </c>
      <c r="D14" s="2">
        <f t="shared" si="3"/>
        <v>10</v>
      </c>
      <c r="E14" s="2">
        <f t="shared" si="3"/>
        <v>10</v>
      </c>
      <c r="F14" s="35">
        <f>'2008'!R14</f>
        <v>0.77230012204799992</v>
      </c>
      <c r="G14" s="35">
        <f>'2009'!R14</f>
        <v>0.66206730452849993</v>
      </c>
      <c r="H14" s="35">
        <f>'2010'!R14</f>
        <v>0.62221169116349995</v>
      </c>
      <c r="I14" s="35">
        <f>'2011'!R14</f>
        <v>1.7444490099071999</v>
      </c>
      <c r="J14" s="35">
        <f>'2012'!R14</f>
        <v>2.4193431670586243</v>
      </c>
      <c r="K14" s="35">
        <f>'2013'!R14</f>
        <v>1.0029746140593747</v>
      </c>
      <c r="L14" s="35">
        <f>'2014'!R14</f>
        <v>2.5236309169764</v>
      </c>
      <c r="M14" s="35">
        <f>'2015'!R14</f>
        <v>1.2621819680565747</v>
      </c>
      <c r="N14" s="35">
        <f>'2016'!R14</f>
        <v>2.0671155618240751</v>
      </c>
      <c r="O14" s="35">
        <f>'2017'!R14</f>
        <v>1.3154276432204248</v>
      </c>
      <c r="P14" s="118">
        <f t="shared" si="4"/>
        <v>1.4391701998842674</v>
      </c>
      <c r="Q14" s="105"/>
      <c r="R14" s="38" t="s">
        <v>49</v>
      </c>
      <c r="S14" s="54">
        <f t="shared" ref="S14:AB14" si="27">S309</f>
        <v>2.0594183935177006</v>
      </c>
      <c r="T14" s="54">
        <f t="shared" si="27"/>
        <v>2.7158897482852367</v>
      </c>
      <c r="U14" s="54">
        <f t="shared" si="27"/>
        <v>2.4916078548923948</v>
      </c>
      <c r="V14" s="54">
        <f t="shared" si="27"/>
        <v>2.7861939753089517</v>
      </c>
      <c r="W14" s="54">
        <f t="shared" si="27"/>
        <v>2.2055115671082439</v>
      </c>
      <c r="X14" s="54">
        <f t="shared" si="27"/>
        <v>1.9553550448114232</v>
      </c>
      <c r="Y14" s="54">
        <f t="shared" si="27"/>
        <v>2.8519747490424914</v>
      </c>
      <c r="Z14" s="54">
        <f t="shared" si="27"/>
        <v>2.4749144540578474</v>
      </c>
      <c r="AA14" s="54">
        <f t="shared" si="27"/>
        <v>3.0529825223958871</v>
      </c>
      <c r="AB14" s="54">
        <f t="shared" si="27"/>
        <v>3.6339689115373601</v>
      </c>
      <c r="AC14" s="116">
        <f t="shared" si="6"/>
        <v>2.6227817220957532</v>
      </c>
      <c r="AD14" s="124">
        <f t="shared" si="1"/>
        <v>0.1450254344706266</v>
      </c>
      <c r="AE14" s="124">
        <f t="shared" si="7"/>
        <v>1.4502543447062659</v>
      </c>
      <c r="AF14" s="124"/>
      <c r="AG14" s="107">
        <f>'2008'!S14</f>
        <v>0.27005536457613766</v>
      </c>
      <c r="AH14" s="107">
        <f>'2009'!S14</f>
        <v>0.75004607195507966</v>
      </c>
      <c r="AI14" s="107">
        <f>'2010'!S14</f>
        <v>0.92593211999933456</v>
      </c>
      <c r="AJ14" s="107">
        <f>'2011'!S14</f>
        <v>2.1305244639268945</v>
      </c>
      <c r="AK14" s="107">
        <f>'2012'!S14</f>
        <v>1.8001879636143578</v>
      </c>
      <c r="AL14" s="107">
        <f>'2013'!S14</f>
        <v>0.29811338314850988</v>
      </c>
      <c r="AM14" s="107">
        <f>'2014'!S14</f>
        <v>2.9153099368955022</v>
      </c>
      <c r="AN14" s="107">
        <f>'2015'!S14</f>
        <v>-5.1314444359030167E-2</v>
      </c>
      <c r="AO14" s="107">
        <f>'2016'!S14</f>
        <v>2.2962884335967391</v>
      </c>
      <c r="AP14" s="107">
        <f>'2017'!S14</f>
        <v>1.0248596843820001</v>
      </c>
      <c r="AQ14" s="117">
        <f t="shared" si="8"/>
        <v>1.2360002977735522</v>
      </c>
      <c r="AR14" s="36"/>
      <c r="AS14" s="38" t="s">
        <v>49</v>
      </c>
      <c r="AT14" s="112">
        <f t="shared" ref="AT14:BC14" si="28">AT309</f>
        <v>3.2736264336602314</v>
      </c>
      <c r="AU14" s="112">
        <f t="shared" si="28"/>
        <v>3.9973777316109027</v>
      </c>
      <c r="AV14" s="112">
        <f t="shared" si="28"/>
        <v>3.7397891335791433</v>
      </c>
      <c r="AW14" s="112">
        <f t="shared" si="28"/>
        <v>4.105412745166733</v>
      </c>
      <c r="AX14" s="112">
        <f t="shared" si="28"/>
        <v>3.5418762433211812</v>
      </c>
      <c r="AY14" s="112">
        <f t="shared" si="28"/>
        <v>3.1007874522878076</v>
      </c>
      <c r="AZ14" s="112">
        <f t="shared" si="28"/>
        <v>4.2333091684471045</v>
      </c>
      <c r="BA14" s="112">
        <f t="shared" si="28"/>
        <v>3.6379311753253014</v>
      </c>
      <c r="BB14" s="112">
        <f t="shared" si="28"/>
        <v>5.1190994368402825</v>
      </c>
      <c r="BC14" s="112">
        <f t="shared" si="28"/>
        <v>5.9999608567974771</v>
      </c>
      <c r="BD14" s="111">
        <f t="shared" si="10"/>
        <v>4.0749170377036164</v>
      </c>
      <c r="BE14" s="124">
        <f t="shared" si="11"/>
        <v>0.25470636530985435</v>
      </c>
      <c r="BF14" s="127">
        <f t="shared" si="12"/>
        <v>2.5470636530985438</v>
      </c>
    </row>
    <row r="15" spans="2:62">
      <c r="B15" s="4">
        <f>'2008'!G15</f>
        <v>2008</v>
      </c>
      <c r="C15" s="38">
        <v>1</v>
      </c>
      <c r="D15" s="38">
        <f t="shared" si="3"/>
        <v>11</v>
      </c>
      <c r="E15" s="38">
        <f t="shared" si="3"/>
        <v>11</v>
      </c>
      <c r="F15" s="35">
        <f>'2008'!R15</f>
        <v>1.1547814038749999</v>
      </c>
      <c r="G15" s="35">
        <f>'2009'!R15</f>
        <v>0.49427099761350002</v>
      </c>
      <c r="H15" s="35">
        <f>'2010'!R15</f>
        <v>0.20829162374774998</v>
      </c>
      <c r="I15" s="35">
        <f>'2011'!R15</f>
        <v>1.6433941567851746</v>
      </c>
      <c r="J15" s="35">
        <f>'2012'!R15</f>
        <v>2.5470745142722491</v>
      </c>
      <c r="K15" s="35">
        <f>'2013'!R15</f>
        <v>1.1896538377316248</v>
      </c>
      <c r="L15" s="35">
        <f>'2014'!R15</f>
        <v>2.2053991922287497</v>
      </c>
      <c r="M15" s="35">
        <f>'2015'!R15</f>
        <v>1.5623245731523501</v>
      </c>
      <c r="N15" s="35">
        <f>'2016'!R15</f>
        <v>1.8871976722897499</v>
      </c>
      <c r="O15" s="35">
        <f>'2017'!R15</f>
        <v>1.5450729616297498</v>
      </c>
      <c r="P15" s="118">
        <f t="shared" si="4"/>
        <v>1.4437460933325899</v>
      </c>
      <c r="Q15" s="105"/>
      <c r="R15" s="38" t="s">
        <v>50</v>
      </c>
      <c r="S15" s="35">
        <f t="shared" ref="S15:AB15" si="29">S339</f>
        <v>1.2137020698647782</v>
      </c>
      <c r="T15" s="35">
        <f t="shared" si="29"/>
        <v>1.4525655148483039</v>
      </c>
      <c r="U15" s="35">
        <f t="shared" si="29"/>
        <v>1.8987437237872138</v>
      </c>
      <c r="V15" s="35">
        <f t="shared" si="29"/>
        <v>1.3545614979090723</v>
      </c>
      <c r="W15" s="35">
        <f t="shared" si="29"/>
        <v>1.1928390746188402</v>
      </c>
      <c r="X15" s="35">
        <f t="shared" si="29"/>
        <v>1.5531688880688868</v>
      </c>
      <c r="Y15" s="35">
        <f t="shared" si="29"/>
        <v>1.5098666153166287</v>
      </c>
      <c r="Z15" s="35">
        <f t="shared" si="29"/>
        <v>5.0126052381295567</v>
      </c>
      <c r="AA15" s="35">
        <f t="shared" si="29"/>
        <v>1.5475825827754113</v>
      </c>
      <c r="AB15" s="35">
        <f t="shared" si="29"/>
        <v>1.9763406733232174</v>
      </c>
      <c r="AC15" s="116">
        <f t="shared" si="6"/>
        <v>1.8711975878641911</v>
      </c>
      <c r="AD15" s="124">
        <f t="shared" si="1"/>
        <v>0.32704231761217778</v>
      </c>
      <c r="AE15" s="124">
        <f t="shared" si="7"/>
        <v>3.2704231761217777</v>
      </c>
      <c r="AF15" s="124"/>
      <c r="AG15" s="107">
        <f>'2008'!S15</f>
        <v>0.85285991130730954</v>
      </c>
      <c r="AH15" s="107">
        <f>'2009'!S15</f>
        <v>0.65513784925206608</v>
      </c>
      <c r="AI15" s="107">
        <f>'2010'!S15</f>
        <v>0.44107116389932954</v>
      </c>
      <c r="AJ15" s="107">
        <f>'2011'!S15</f>
        <v>1.7944709253970015</v>
      </c>
      <c r="AK15" s="107">
        <f>'2012'!S15</f>
        <v>1.7726361864375</v>
      </c>
      <c r="AL15" s="107">
        <f>'2013'!S15</f>
        <v>-1.7500772706034753E-2</v>
      </c>
      <c r="AM15" s="107">
        <f>'2014'!S15</f>
        <v>2.7962625921518094</v>
      </c>
      <c r="AN15" s="107">
        <f>'2015'!S15</f>
        <v>1.8812651324298848E-2</v>
      </c>
      <c r="AO15" s="107">
        <f>'2016'!S15</f>
        <v>1.0821403795811835</v>
      </c>
      <c r="AP15" s="107">
        <f>'2017'!S15</f>
        <v>1.5018649745622907</v>
      </c>
      <c r="AQ15" s="117">
        <f t="shared" si="8"/>
        <v>1.0897755861206755</v>
      </c>
      <c r="AR15" s="36"/>
      <c r="AS15" s="38" t="s">
        <v>50</v>
      </c>
      <c r="AT15" s="107">
        <f t="shared" ref="AT15:BC15" si="30">AT338</f>
        <v>1.9124730626785431</v>
      </c>
      <c r="AU15" s="107">
        <f t="shared" si="30"/>
        <v>1.9266114304988493</v>
      </c>
      <c r="AV15" s="107">
        <f t="shared" si="30"/>
        <v>3.0180122183745595</v>
      </c>
      <c r="AW15" s="107">
        <f t="shared" si="30"/>
        <v>1.6618663916703844</v>
      </c>
      <c r="AX15" s="107">
        <f t="shared" si="30"/>
        <v>1.6249750160194096</v>
      </c>
      <c r="AY15" s="107">
        <f t="shared" si="30"/>
        <v>2.115495743860623</v>
      </c>
      <c r="AZ15" s="107">
        <f t="shared" si="30"/>
        <v>2.3129515894379296</v>
      </c>
      <c r="BA15" s="107">
        <f t="shared" si="30"/>
        <v>7.2549156824608101</v>
      </c>
      <c r="BB15" s="107">
        <f t="shared" si="30"/>
        <v>2.4730350995896262</v>
      </c>
      <c r="BC15" s="107">
        <f t="shared" si="30"/>
        <v>2.6641502104181001</v>
      </c>
      <c r="BD15" s="111">
        <f t="shared" si="10"/>
        <v>2.6964486445008835</v>
      </c>
      <c r="BE15" s="124">
        <f t="shared" si="11"/>
        <v>0.47962409235492687</v>
      </c>
      <c r="BF15" s="127">
        <f t="shared" si="12"/>
        <v>4.7962409235492682</v>
      </c>
    </row>
    <row r="16" spans="2:62">
      <c r="B16" s="4">
        <f>'2008'!G16</f>
        <v>2008</v>
      </c>
      <c r="C16" s="2">
        <v>1</v>
      </c>
      <c r="D16" s="2">
        <f t="shared" si="3"/>
        <v>12</v>
      </c>
      <c r="E16" s="2">
        <f t="shared" si="3"/>
        <v>12</v>
      </c>
      <c r="F16" s="35">
        <f>'2008'!R16</f>
        <v>1.0381662857309997</v>
      </c>
      <c r="G16" s="35">
        <f>'2009'!R16</f>
        <v>0.77150448318599973</v>
      </c>
      <c r="H16" s="35">
        <f>'2010'!R16</f>
        <v>0.82220435955900018</v>
      </c>
      <c r="I16" s="35">
        <f>'2011'!R16</f>
        <v>1.5577430193719997</v>
      </c>
      <c r="J16" s="35">
        <f>'2012'!R16</f>
        <v>2.2733063551815746</v>
      </c>
      <c r="K16" s="35">
        <f>'2013'!R16</f>
        <v>0.6144836803649999</v>
      </c>
      <c r="L16" s="35">
        <f>'2014'!R16</f>
        <v>2.4490854492281997</v>
      </c>
      <c r="M16" s="35">
        <f>'2015'!R16</f>
        <v>0.60952161966592489</v>
      </c>
      <c r="N16" s="35">
        <f>'2016'!R16</f>
        <v>1.9238415076682993</v>
      </c>
      <c r="O16" s="35">
        <f>'2017'!R16</f>
        <v>1.3950569731724998</v>
      </c>
      <c r="P16" s="118">
        <f t="shared" si="4"/>
        <v>1.3454913733129499</v>
      </c>
      <c r="Q16" s="105"/>
      <c r="R16" s="38" t="s">
        <v>51</v>
      </c>
      <c r="S16" s="35">
        <f t="shared" ref="S16:AB16" si="31">S370</f>
        <v>0.69185991616352394</v>
      </c>
      <c r="T16" s="35">
        <f t="shared" si="31"/>
        <v>1.5367608367274392</v>
      </c>
      <c r="U16" s="35">
        <f t="shared" si="31"/>
        <v>1.3655579731904033</v>
      </c>
      <c r="V16" s="35">
        <f t="shared" si="31"/>
        <v>1.1456527074574352</v>
      </c>
      <c r="W16" s="35">
        <f t="shared" si="31"/>
        <v>0.98425518587892113</v>
      </c>
      <c r="X16" s="35">
        <f t="shared" si="31"/>
        <v>1.0533417226375235</v>
      </c>
      <c r="Y16" s="35">
        <f t="shared" si="31"/>
        <v>1.2549552596467985</v>
      </c>
      <c r="Z16" s="35">
        <f t="shared" si="31"/>
        <v>4.3438742521719256</v>
      </c>
      <c r="AA16" s="35">
        <f t="shared" si="31"/>
        <v>1.0596612094591935</v>
      </c>
      <c r="AB16" s="35">
        <f t="shared" si="31"/>
        <v>2.2653920457494969</v>
      </c>
      <c r="AC16" s="116">
        <f t="shared" si="6"/>
        <v>1.5701311109082661</v>
      </c>
      <c r="AD16" s="124">
        <f t="shared" si="1"/>
        <v>0.30643986088256986</v>
      </c>
      <c r="AE16" s="124">
        <f t="shared" si="7"/>
        <v>3.0643986088256985</v>
      </c>
      <c r="AF16" s="124"/>
      <c r="AG16" s="107">
        <f>'2008'!S16</f>
        <v>0.5425754033727811</v>
      </c>
      <c r="AH16" s="107">
        <f>'2009'!S16</f>
        <v>0.81357868094444152</v>
      </c>
      <c r="AI16" s="107">
        <f>'2010'!S16</f>
        <v>0.86235020599640444</v>
      </c>
      <c r="AJ16" s="107">
        <f>'2011'!S16</f>
        <v>1.5355585117834822</v>
      </c>
      <c r="AK16" s="107">
        <f>'2012'!S16</f>
        <v>1.1930906488140645</v>
      </c>
      <c r="AL16" s="107">
        <f>'2013'!S16</f>
        <v>0.14189960110325367</v>
      </c>
      <c r="AM16" s="107">
        <f>'2014'!S16</f>
        <v>3.0100981602879422</v>
      </c>
      <c r="AN16" s="107">
        <f>'2015'!S16</f>
        <v>-0.28281172544681132</v>
      </c>
      <c r="AO16" s="107">
        <f>'2016'!S16</f>
        <v>1.3859258894827138</v>
      </c>
      <c r="AP16" s="107">
        <f>'2017'!S16</f>
        <v>1.4331953895307452</v>
      </c>
      <c r="AQ16" s="117">
        <f t="shared" si="8"/>
        <v>1.0635460765869018</v>
      </c>
      <c r="AR16" s="36"/>
      <c r="AS16" s="38" t="s">
        <v>51</v>
      </c>
      <c r="AT16" s="107">
        <f t="shared" ref="AT16:BC16" si="32">AT370</f>
        <v>1.018748226251055</v>
      </c>
      <c r="AU16" s="107">
        <f t="shared" si="32"/>
        <v>1.8146470030588613</v>
      </c>
      <c r="AV16" s="107">
        <f t="shared" si="32"/>
        <v>1.9147328844384133</v>
      </c>
      <c r="AW16" s="107">
        <f t="shared" si="32"/>
        <v>1.3355301935904245</v>
      </c>
      <c r="AX16" s="107">
        <f t="shared" si="32"/>
        <v>1.0561176158199772</v>
      </c>
      <c r="AY16" s="107">
        <f t="shared" si="32"/>
        <v>1.037543482995797</v>
      </c>
      <c r="AZ16" s="107">
        <f t="shared" si="32"/>
        <v>1.2100522936084406</v>
      </c>
      <c r="BA16" s="107">
        <f t="shared" si="32"/>
        <v>5.3003314606994483</v>
      </c>
      <c r="BB16" s="107">
        <f t="shared" si="32"/>
        <v>0.91767222894874534</v>
      </c>
      <c r="BC16" s="107">
        <f t="shared" si="32"/>
        <v>2.6864324922143461</v>
      </c>
      <c r="BD16" s="111">
        <f t="shared" si="10"/>
        <v>1.8291807881625508</v>
      </c>
      <c r="BE16" s="124">
        <f t="shared" si="11"/>
        <v>0.38646395491233798</v>
      </c>
      <c r="BF16" s="127">
        <f t="shared" si="12"/>
        <v>3.86463954912338</v>
      </c>
    </row>
    <row r="17" spans="2:57">
      <c r="B17" s="4">
        <f>'2008'!G17</f>
        <v>2008</v>
      </c>
      <c r="C17" s="2">
        <v>1</v>
      </c>
      <c r="D17" s="2">
        <f t="shared" si="3"/>
        <v>13</v>
      </c>
      <c r="E17" s="2">
        <f t="shared" si="3"/>
        <v>13</v>
      </c>
      <c r="F17" s="35">
        <f>'2008'!R17</f>
        <v>1.0945228106182499</v>
      </c>
      <c r="G17" s="35">
        <f>'2009'!R17</f>
        <v>0.81725862910199998</v>
      </c>
      <c r="H17" s="35">
        <f>'2010'!R17</f>
        <v>0.141271941920625</v>
      </c>
      <c r="I17" s="35">
        <f>'2011'!R17</f>
        <v>0.65748354064019987</v>
      </c>
      <c r="J17" s="35">
        <f>'2012'!R17</f>
        <v>1.8672858274979998</v>
      </c>
      <c r="K17" s="35">
        <f>'2013'!R17</f>
        <v>1.3971716781293249</v>
      </c>
      <c r="L17" s="35">
        <f>'2014'!R17</f>
        <v>2.1128145778250995</v>
      </c>
      <c r="M17" s="35">
        <f>'2015'!R17</f>
        <v>0.52332262104869998</v>
      </c>
      <c r="N17" s="35">
        <f>'2016'!R17</f>
        <v>1.4756761859186251</v>
      </c>
      <c r="O17" s="35">
        <f>'2017'!R17</f>
        <v>1.6288694501215497</v>
      </c>
      <c r="P17" s="118">
        <f t="shared" si="4"/>
        <v>1.1715677262822375</v>
      </c>
      <c r="Q17" s="105"/>
      <c r="R17" s="123" t="s">
        <v>54</v>
      </c>
      <c r="S17" s="124">
        <f>(STDEV(S5:S16))/SQRT(12)</f>
        <v>0.4913225887485354</v>
      </c>
      <c r="T17" s="124">
        <f t="shared" ref="T17:AC17" si="33">(STDEV(T5:T16))/SQRT(12)</f>
        <v>0.22588126688324447</v>
      </c>
      <c r="U17" s="124">
        <f t="shared" si="33"/>
        <v>0.53729870481898256</v>
      </c>
      <c r="V17" s="124">
        <f t="shared" si="33"/>
        <v>0.56983109067157378</v>
      </c>
      <c r="W17" s="124">
        <f t="shared" si="33"/>
        <v>0.6939272949384474</v>
      </c>
      <c r="X17" s="124">
        <f t="shared" si="33"/>
        <v>0.66026919551363594</v>
      </c>
      <c r="Y17" s="124">
        <f t="shared" si="33"/>
        <v>0.53071820500514288</v>
      </c>
      <c r="Z17" s="124">
        <f t="shared" si="33"/>
        <v>0.50895848587031922</v>
      </c>
      <c r="AA17" s="124">
        <f t="shared" si="33"/>
        <v>0.54579913498497112</v>
      </c>
      <c r="AB17" s="124">
        <f t="shared" si="33"/>
        <v>0.71449665140155205</v>
      </c>
      <c r="AC17" s="124">
        <f t="shared" si="33"/>
        <v>0.4655037064172789</v>
      </c>
      <c r="AD17" s="36"/>
      <c r="AE17" s="36"/>
      <c r="AF17" s="36"/>
      <c r="AG17" s="107">
        <f>'2008'!S17</f>
        <v>0.63313547617197008</v>
      </c>
      <c r="AH17" s="107">
        <f>'2009'!S17</f>
        <v>1.1815775288802006</v>
      </c>
      <c r="AI17" s="107">
        <f>'2010'!S17</f>
        <v>0.33627674056075324</v>
      </c>
      <c r="AJ17" s="107">
        <f>'2011'!S17</f>
        <v>0.64397131240440841</v>
      </c>
      <c r="AK17" s="107">
        <f>'2012'!S17</f>
        <v>0.94070402799339115</v>
      </c>
      <c r="AL17" s="107">
        <f>'2013'!S17</f>
        <v>0.88596177930055597</v>
      </c>
      <c r="AM17" s="107">
        <f>'2014'!S17</f>
        <v>1.754554282281453</v>
      </c>
      <c r="AN17" s="107">
        <f>'2015'!S17</f>
        <v>0.22775000856388097</v>
      </c>
      <c r="AO17" s="107">
        <f>'2016'!S17</f>
        <v>0.95775515997803884</v>
      </c>
      <c r="AP17" s="107">
        <f>'2017'!S17</f>
        <v>1.7946001909246616</v>
      </c>
      <c r="AQ17" s="117">
        <f t="shared" si="8"/>
        <v>0.93562865070593126</v>
      </c>
      <c r="AR17" s="36"/>
      <c r="AS17" s="123" t="s">
        <v>54</v>
      </c>
      <c r="AT17" s="124">
        <f t="shared" ref="AT17:BD17" si="34">(STDEV(AT5:AT16))/SQRT(12)</f>
        <v>0.90237295460804956</v>
      </c>
      <c r="AU17" s="124">
        <f t="shared" si="34"/>
        <v>0.44202756036390584</v>
      </c>
      <c r="AV17" s="124">
        <f t="shared" si="34"/>
        <v>1.0011279503565922</v>
      </c>
      <c r="AW17" s="124">
        <f t="shared" si="34"/>
        <v>0.9651547906370419</v>
      </c>
      <c r="AX17" s="124">
        <f t="shared" si="34"/>
        <v>1.2480966128482966</v>
      </c>
      <c r="AY17" s="124">
        <f t="shared" si="34"/>
        <v>1.2444796108485128</v>
      </c>
      <c r="AZ17" s="124">
        <f t="shared" si="34"/>
        <v>0.9041299432132871</v>
      </c>
      <c r="BA17" s="124">
        <f t="shared" si="34"/>
        <v>0.89409577460476442</v>
      </c>
      <c r="BB17" s="124">
        <f t="shared" si="34"/>
        <v>0.98180892278044629</v>
      </c>
      <c r="BC17" s="124">
        <f t="shared" si="34"/>
        <v>1.3020336572748608</v>
      </c>
      <c r="BD17" s="124">
        <f t="shared" si="34"/>
        <v>0.89067427097722807</v>
      </c>
    </row>
    <row r="18" spans="2:57" ht="15.5">
      <c r="B18" s="4">
        <f>'2008'!G18</f>
        <v>2008</v>
      </c>
      <c r="C18" s="2">
        <v>1</v>
      </c>
      <c r="D18" s="2">
        <f t="shared" si="3"/>
        <v>14</v>
      </c>
      <c r="E18" s="2">
        <f t="shared" si="3"/>
        <v>14</v>
      </c>
      <c r="F18" s="35">
        <f>'2008'!R18</f>
        <v>1.1972105651640002</v>
      </c>
      <c r="G18" s="35">
        <f>'2009'!R18</f>
        <v>0.75557206054199977</v>
      </c>
      <c r="H18" s="35">
        <f>'2010'!R18</f>
        <v>1.0201305770212501</v>
      </c>
      <c r="I18" s="35">
        <f>'2011'!R18</f>
        <v>1.21153918613895</v>
      </c>
      <c r="J18" s="35">
        <f>'2012'!R18</f>
        <v>2.1682595559667499</v>
      </c>
      <c r="K18" s="35">
        <f>'2013'!R18</f>
        <v>0.69370438591387484</v>
      </c>
      <c r="L18" s="35">
        <f>'2014'!R18</f>
        <v>1.4566059011207246</v>
      </c>
      <c r="M18" s="35">
        <f>'2015'!R18</f>
        <v>0.95284101645667507</v>
      </c>
      <c r="N18" s="35">
        <f>'2016'!R18</f>
        <v>0.75322689043949997</v>
      </c>
      <c r="O18" s="35">
        <f>'2017'!R18</f>
        <v>0.52684455085079995</v>
      </c>
      <c r="P18" s="118">
        <f t="shared" si="4"/>
        <v>1.0735934689614524</v>
      </c>
      <c r="Q18" s="105"/>
      <c r="R18" s="105"/>
      <c r="S18" s="44" t="s">
        <v>57</v>
      </c>
      <c r="T18" s="101"/>
      <c r="U18" s="102" t="s">
        <v>8</v>
      </c>
      <c r="V18" s="101"/>
      <c r="W18" s="101"/>
      <c r="X18" s="101"/>
      <c r="Y18" s="101"/>
      <c r="Z18" s="101"/>
      <c r="AA18" s="101"/>
      <c r="AB18" s="101"/>
      <c r="AC18" s="105"/>
      <c r="AD18" s="36"/>
      <c r="AE18" s="36"/>
      <c r="AF18" s="36"/>
      <c r="AG18" s="107">
        <f>'2008'!S18</f>
        <v>0.88503145516388171</v>
      </c>
      <c r="AH18" s="107">
        <f>'2009'!S18</f>
        <v>1.1064735529098937</v>
      </c>
      <c r="AI18" s="107">
        <f>'2010'!S18</f>
        <v>0.93243649005965845</v>
      </c>
      <c r="AJ18" s="107">
        <f>'2011'!S18</f>
        <v>1.1552415164500947</v>
      </c>
      <c r="AK18" s="107">
        <f>'2012'!S18</f>
        <v>1.3719312962540746</v>
      </c>
      <c r="AL18" s="107">
        <f>'2013'!S18</f>
        <v>0.92326658760625524</v>
      </c>
      <c r="AM18" s="107">
        <f>'2014'!S18</f>
        <v>1.0028414974479072</v>
      </c>
      <c r="AN18" s="107">
        <f>'2015'!S18</f>
        <v>0.9131437642820921</v>
      </c>
      <c r="AO18" s="107">
        <f>'2016'!S18</f>
        <v>0.81356847136702193</v>
      </c>
      <c r="AP18" s="107">
        <f>'2017'!S18</f>
        <v>0.3707456998204956</v>
      </c>
      <c r="AQ18" s="117">
        <f t="shared" si="8"/>
        <v>0.94746803313613748</v>
      </c>
      <c r="AR18" s="36"/>
      <c r="AS18" s="38"/>
      <c r="AT18" s="44" t="s">
        <v>55</v>
      </c>
      <c r="AU18" s="101"/>
      <c r="AV18" s="160" t="s">
        <v>39</v>
      </c>
      <c r="AW18" s="161"/>
      <c r="AX18" s="101"/>
      <c r="AY18" s="101"/>
      <c r="AZ18" s="101"/>
      <c r="BA18" s="101"/>
      <c r="BB18" s="101"/>
      <c r="BC18" s="101"/>
    </row>
    <row r="19" spans="2:57">
      <c r="B19" s="4">
        <f>'2008'!G19</f>
        <v>2008</v>
      </c>
      <c r="C19" s="2">
        <v>1</v>
      </c>
      <c r="D19" s="2">
        <f t="shared" si="3"/>
        <v>15</v>
      </c>
      <c r="E19" s="2">
        <f t="shared" si="3"/>
        <v>15</v>
      </c>
      <c r="F19" s="35">
        <f>'2008'!R19</f>
        <v>1.2385334446402494</v>
      </c>
      <c r="G19" s="35">
        <f>'2009'!R19</f>
        <v>0.81066759605999972</v>
      </c>
      <c r="H19" s="35">
        <f>'2010'!R19</f>
        <v>1.4824741096214999</v>
      </c>
      <c r="I19" s="35">
        <f>'2011'!R19</f>
        <v>0.26127012141719996</v>
      </c>
      <c r="J19" s="35">
        <f>'2012'!R19</f>
        <v>1.6343539557832498</v>
      </c>
      <c r="K19" s="35">
        <f>'2013'!R19</f>
        <v>1.52117138085315</v>
      </c>
      <c r="L19" s="35">
        <f>'2014'!R19</f>
        <v>1.6458784409047498</v>
      </c>
      <c r="M19" s="35">
        <f>'2015'!R19</f>
        <v>0.88255847859269998</v>
      </c>
      <c r="N19" s="35">
        <f>'2016'!R19</f>
        <v>2.7654583504061243</v>
      </c>
      <c r="O19" s="35">
        <f>'2017'!R19</f>
        <v>0.76928332469624983</v>
      </c>
      <c r="P19" s="118">
        <f t="shared" si="4"/>
        <v>1.3011649202975171</v>
      </c>
      <c r="Q19" s="105"/>
      <c r="R19" s="105"/>
      <c r="S19" s="163">
        <v>2001</v>
      </c>
      <c r="T19" s="163">
        <v>2002</v>
      </c>
      <c r="U19" s="163">
        <v>2003</v>
      </c>
      <c r="V19" s="163">
        <v>2004</v>
      </c>
      <c r="W19" s="163">
        <v>2005</v>
      </c>
      <c r="X19" s="163">
        <v>2006</v>
      </c>
      <c r="Y19" s="163">
        <v>2007</v>
      </c>
      <c r="Z19" s="163">
        <v>2008</v>
      </c>
      <c r="AA19" s="163">
        <v>2009</v>
      </c>
      <c r="AB19" s="165">
        <v>2010</v>
      </c>
      <c r="AC19" s="162" t="s">
        <v>62</v>
      </c>
      <c r="AD19" s="171" t="s">
        <v>56</v>
      </c>
      <c r="AE19" s="126"/>
      <c r="AF19" s="36"/>
      <c r="AG19" s="107">
        <f>'2008'!S19</f>
        <v>1.3295323575974887</v>
      </c>
      <c r="AH19" s="107">
        <f>'2009'!S19</f>
        <v>1.2497983339628513</v>
      </c>
      <c r="AI19" s="107">
        <f>'2010'!S19</f>
        <v>1.2167856593811703</v>
      </c>
      <c r="AJ19" s="107">
        <f>'2011'!S19</f>
        <v>0.48255918859290547</v>
      </c>
      <c r="AK19" s="107">
        <f>'2012'!S19</f>
        <v>1.1584186520600228</v>
      </c>
      <c r="AL19" s="107">
        <f>'2013'!S19</f>
        <v>1.8257557084557146</v>
      </c>
      <c r="AM19" s="107">
        <f>'2014'!S19</f>
        <v>1.3124949871092624</v>
      </c>
      <c r="AN19" s="107">
        <f>'2015'!S19</f>
        <v>0.40521840943965959</v>
      </c>
      <c r="AO19" s="107">
        <f>'2016'!S19</f>
        <v>3.2133198412763142</v>
      </c>
      <c r="AP19" s="107">
        <f>'2017'!S19</f>
        <v>0.69013811369102251</v>
      </c>
      <c r="AQ19" s="117">
        <f t="shared" si="8"/>
        <v>1.2884021251566413</v>
      </c>
      <c r="AR19" s="36"/>
      <c r="AS19" s="38"/>
      <c r="AT19" s="163">
        <v>2001</v>
      </c>
      <c r="AU19" s="163">
        <v>2002</v>
      </c>
      <c r="AV19" s="163">
        <v>2003</v>
      </c>
      <c r="AW19" s="163">
        <v>2004</v>
      </c>
      <c r="AX19" s="163">
        <v>2005</v>
      </c>
      <c r="AY19" s="163">
        <v>2006</v>
      </c>
      <c r="AZ19" s="163">
        <v>2007</v>
      </c>
      <c r="BA19" s="163">
        <v>2008</v>
      </c>
      <c r="BB19" s="163">
        <v>2009</v>
      </c>
      <c r="BC19" s="165">
        <v>2010</v>
      </c>
      <c r="BD19" s="162" t="s">
        <v>62</v>
      </c>
      <c r="BE19" s="171" t="s">
        <v>56</v>
      </c>
    </row>
    <row r="20" spans="2:57">
      <c r="B20" s="4">
        <f>'2008'!G20</f>
        <v>2008</v>
      </c>
      <c r="C20" s="2">
        <v>1</v>
      </c>
      <c r="D20" s="2">
        <f t="shared" si="3"/>
        <v>16</v>
      </c>
      <c r="E20" s="2">
        <f t="shared" si="3"/>
        <v>16</v>
      </c>
      <c r="F20" s="35">
        <f>'2008'!R20</f>
        <v>0.3982712752919999</v>
      </c>
      <c r="G20" s="35">
        <f>'2009'!R20</f>
        <v>0.41592267078599993</v>
      </c>
      <c r="H20" s="35">
        <f>'2010'!R20</f>
        <v>1.7646975278099997</v>
      </c>
      <c r="I20" s="35">
        <f>'2011'!R20</f>
        <v>0.15780932022404998</v>
      </c>
      <c r="J20" s="35">
        <f>'2012'!R20</f>
        <v>2.4067424821492489</v>
      </c>
      <c r="K20" s="35">
        <f>'2013'!R20</f>
        <v>0.17592238271204999</v>
      </c>
      <c r="L20" s="35">
        <f>'2014'!R20</f>
        <v>0.88646152923239996</v>
      </c>
      <c r="M20" s="35">
        <f>'2015'!R20</f>
        <v>0.68123630748149999</v>
      </c>
      <c r="N20" s="35">
        <f>'2016'!R20</f>
        <v>0.78634204290832499</v>
      </c>
      <c r="O20" s="35">
        <f>'2017'!R20</f>
        <v>1.3579485239893498</v>
      </c>
      <c r="P20" s="118">
        <f t="shared" si="4"/>
        <v>0.9031354062584922</v>
      </c>
      <c r="Q20" s="105"/>
      <c r="R20" s="105"/>
      <c r="S20" s="164"/>
      <c r="T20" s="164"/>
      <c r="U20" s="164"/>
      <c r="V20" s="164"/>
      <c r="W20" s="164"/>
      <c r="X20" s="164"/>
      <c r="Y20" s="164"/>
      <c r="Z20" s="164"/>
      <c r="AA20" s="164"/>
      <c r="AB20" s="166"/>
      <c r="AC20" s="162"/>
      <c r="AD20" s="171"/>
      <c r="AE20" s="126"/>
      <c r="AF20" s="36"/>
      <c r="AG20" s="107">
        <f>'2008'!S20</f>
        <v>0.18619865923073464</v>
      </c>
      <c r="AH20" s="107">
        <f>'2009'!S20</f>
        <v>0.687863049787234</v>
      </c>
      <c r="AI20" s="107">
        <f>'2010'!S20</f>
        <v>1.9409387171045456</v>
      </c>
      <c r="AJ20" s="107">
        <f>'2011'!S20</f>
        <v>0.40176076927883575</v>
      </c>
      <c r="AK20" s="107">
        <f>'2012'!S20</f>
        <v>1.3889655884527787</v>
      </c>
      <c r="AL20" s="107">
        <f>'2013'!S20</f>
        <v>0.32936008983228254</v>
      </c>
      <c r="AM20" s="107">
        <f>'2014'!S20</f>
        <v>0.80637759725479508</v>
      </c>
      <c r="AN20" s="107">
        <f>'2015'!S20</f>
        <v>0.72481173586457193</v>
      </c>
      <c r="AO20" s="107">
        <f>'2016'!S20</f>
        <v>0.94147329705844585</v>
      </c>
      <c r="AP20" s="107">
        <f>'2017'!S20</f>
        <v>1.2530745822350227</v>
      </c>
      <c r="AQ20" s="117">
        <f t="shared" si="8"/>
        <v>0.86608240860992469</v>
      </c>
      <c r="AR20" s="36"/>
      <c r="AS20" s="38"/>
      <c r="AT20" s="164"/>
      <c r="AU20" s="164"/>
      <c r="AV20" s="164"/>
      <c r="AW20" s="164"/>
      <c r="AX20" s="164"/>
      <c r="AY20" s="164"/>
      <c r="AZ20" s="164"/>
      <c r="BA20" s="164"/>
      <c r="BB20" s="164"/>
      <c r="BC20" s="166"/>
      <c r="BD20" s="162"/>
      <c r="BE20" s="171"/>
    </row>
    <row r="21" spans="2:57" ht="15" customHeight="1">
      <c r="B21" s="4">
        <f>'2008'!G21</f>
        <v>2008</v>
      </c>
      <c r="C21" s="2">
        <v>1</v>
      </c>
      <c r="D21" s="2">
        <f t="shared" si="3"/>
        <v>17</v>
      </c>
      <c r="E21" s="2">
        <f t="shared" si="3"/>
        <v>17</v>
      </c>
      <c r="F21" s="35">
        <f>'2008'!R21</f>
        <v>1.1033779764712499</v>
      </c>
      <c r="G21" s="35">
        <f>'2009'!R21</f>
        <v>0.76322394539999994</v>
      </c>
      <c r="H21" s="35">
        <f>'2010'!R21</f>
        <v>1.7685467991562493</v>
      </c>
      <c r="I21" s="35">
        <f>'2011'!R21</f>
        <v>1.2473214477683248</v>
      </c>
      <c r="J21" s="35">
        <f>'2012'!R21</f>
        <v>0.3237777450806249</v>
      </c>
      <c r="K21" s="35">
        <f>'2013'!R21</f>
        <v>0.71619284822399976</v>
      </c>
      <c r="L21" s="35">
        <f>'2014'!R21</f>
        <v>2.1252830246087995</v>
      </c>
      <c r="M21" s="35">
        <f>'2015'!R21</f>
        <v>0.89701098839662508</v>
      </c>
      <c r="N21" s="35">
        <f>'2016'!R21</f>
        <v>2.7316924439297998</v>
      </c>
      <c r="O21" s="35">
        <f>'2017'!R21</f>
        <v>1.3679461928687251</v>
      </c>
      <c r="P21" s="118">
        <f t="shared" si="4"/>
        <v>1.30443734119044</v>
      </c>
      <c r="Q21" s="105"/>
      <c r="R21" s="38" t="s">
        <v>40</v>
      </c>
      <c r="S21" s="55">
        <f t="shared" ref="S21:AB21" si="35">S37</f>
        <v>32.709645545672245</v>
      </c>
      <c r="T21" s="55">
        <f t="shared" si="35"/>
        <v>14.353671320725502</v>
      </c>
      <c r="U21" s="55">
        <f t="shared" si="35"/>
        <v>29.87524656127912</v>
      </c>
      <c r="V21" s="55">
        <f t="shared" si="35"/>
        <v>41.09063605316166</v>
      </c>
      <c r="W21" s="55">
        <f t="shared" si="35"/>
        <v>51.617254120074755</v>
      </c>
      <c r="X21" s="55">
        <f t="shared" si="35"/>
        <v>41.932015677646199</v>
      </c>
      <c r="Y21" s="55">
        <f t="shared" si="35"/>
        <v>65.402417531065112</v>
      </c>
      <c r="Z21" s="55">
        <f t="shared" si="35"/>
        <v>49.454428360070615</v>
      </c>
      <c r="AA21" s="55">
        <f t="shared" si="35"/>
        <v>57.679658562973195</v>
      </c>
      <c r="AB21" s="55">
        <f t="shared" si="35"/>
        <v>36.300252733345644</v>
      </c>
      <c r="AC21" s="116">
        <f>AVERAGE(S21:AB21)</f>
        <v>42.041522646601408</v>
      </c>
      <c r="AD21" s="124">
        <f t="shared" ref="AD21:AD32" si="36">(STDEV(S21:AB21))/SQRT(12)</f>
        <v>4.2736554973382201</v>
      </c>
      <c r="AE21" s="124"/>
      <c r="AF21" s="36"/>
      <c r="AG21" s="107">
        <f>'2008'!S21</f>
        <v>0.9637076482279574</v>
      </c>
      <c r="AH21" s="107">
        <f>'2009'!S21</f>
        <v>1.1071837533686057</v>
      </c>
      <c r="AI21" s="107">
        <f>'2010'!S21</f>
        <v>1.6742939925665712</v>
      </c>
      <c r="AJ21" s="107">
        <f>'2011'!S21</f>
        <v>0.96445347090430389</v>
      </c>
      <c r="AK21" s="107">
        <f>'2012'!S21</f>
        <v>0.36052013071270128</v>
      </c>
      <c r="AL21" s="107">
        <f>'2013'!S21</f>
        <v>0.71722575938609023</v>
      </c>
      <c r="AM21" s="107">
        <f>'2014'!S21</f>
        <v>1.8010328441008405</v>
      </c>
      <c r="AN21" s="107">
        <f>'2015'!S21</f>
        <v>0.96489746406511456</v>
      </c>
      <c r="AO21" s="107">
        <f>'2016'!S21</f>
        <v>2.6147432679786595</v>
      </c>
      <c r="AP21" s="107">
        <f>'2017'!S21</f>
        <v>1.3649855388150092</v>
      </c>
      <c r="AQ21" s="117">
        <f t="shared" si="8"/>
        <v>1.2533043870125851</v>
      </c>
      <c r="AR21" s="36"/>
      <c r="AS21" s="38" t="s">
        <v>40</v>
      </c>
      <c r="AT21" s="113">
        <f t="shared" ref="AT21:BC21" si="37">AT37</f>
        <v>31.064292199758285</v>
      </c>
      <c r="AU21" s="113">
        <f t="shared" si="37"/>
        <v>20.0280771832048</v>
      </c>
      <c r="AV21" s="113">
        <f t="shared" si="37"/>
        <v>30.98755133585335</v>
      </c>
      <c r="AW21" s="113">
        <f t="shared" si="37"/>
        <v>43.895887682342547</v>
      </c>
      <c r="AX21" s="113">
        <f t="shared" si="37"/>
        <v>32.519852404474086</v>
      </c>
      <c r="AY21" s="113">
        <f t="shared" si="37"/>
        <v>36.776440405772981</v>
      </c>
      <c r="AZ21" s="113">
        <f t="shared" si="37"/>
        <v>74.641465427259703</v>
      </c>
      <c r="BA21" s="113">
        <f t="shared" si="37"/>
        <v>46.312969553400791</v>
      </c>
      <c r="BB21" s="113">
        <f t="shared" si="37"/>
        <v>40.927299492832176</v>
      </c>
      <c r="BC21" s="113">
        <f t="shared" si="37"/>
        <v>35.454631513506925</v>
      </c>
      <c r="BD21" s="111">
        <f>AVERAGE(AT21:BC21)</f>
        <v>39.260846719840558</v>
      </c>
      <c r="BE21" s="124">
        <f>(STDEV(AT21:BC21))/SQRT(12)</f>
        <v>4.1914951212952456</v>
      </c>
    </row>
    <row r="22" spans="2:57">
      <c r="B22" s="4">
        <f>'2008'!G22</f>
        <v>2008</v>
      </c>
      <c r="C22" s="2">
        <v>1</v>
      </c>
      <c r="D22" s="2">
        <f t="shared" ref="D22:E37" si="38">D21+1</f>
        <v>18</v>
      </c>
      <c r="E22" s="2">
        <f t="shared" si="38"/>
        <v>18</v>
      </c>
      <c r="F22" s="35">
        <f>'2008'!R22</f>
        <v>1.4813027524079998</v>
      </c>
      <c r="G22" s="35">
        <f>'2009'!R22</f>
        <v>0.71103592967399987</v>
      </c>
      <c r="H22" s="35">
        <f>'2010'!R22</f>
        <v>0.35693243392499996</v>
      </c>
      <c r="I22" s="35">
        <f>'2011'!R22</f>
        <v>1.9931298653060996</v>
      </c>
      <c r="J22" s="35">
        <f>'2012'!R22</f>
        <v>1.2757957418934749</v>
      </c>
      <c r="K22" s="35">
        <f>'2013'!R22</f>
        <v>0.58268280542377504</v>
      </c>
      <c r="L22" s="35">
        <f>'2014'!R22</f>
        <v>0.77203736476949991</v>
      </c>
      <c r="M22" s="35">
        <f>'2015'!R22</f>
        <v>2.0855543696671495</v>
      </c>
      <c r="N22" s="35">
        <f>'2016'!R22</f>
        <v>0.52705770348419989</v>
      </c>
      <c r="O22" s="35">
        <f>'2017'!R22</f>
        <v>1.7009930079078743</v>
      </c>
      <c r="P22" s="118">
        <f t="shared" si="4"/>
        <v>1.1486521974459072</v>
      </c>
      <c r="Q22" s="105"/>
      <c r="R22" s="38" t="s">
        <v>41</v>
      </c>
      <c r="S22" s="54">
        <f t="shared" ref="S22:AB22" si="39">S65</f>
        <v>45.244714191768367</v>
      </c>
      <c r="T22" s="54">
        <f t="shared" si="39"/>
        <v>14.563956707411698</v>
      </c>
      <c r="U22" s="54">
        <f t="shared" si="39"/>
        <v>43.688310743381628</v>
      </c>
      <c r="V22" s="54">
        <f t="shared" si="39"/>
        <v>75.597283046711311</v>
      </c>
      <c r="W22" s="54">
        <f t="shared" si="39"/>
        <v>63.759166417377813</v>
      </c>
      <c r="X22" s="54">
        <f t="shared" si="39"/>
        <v>83.278236595091229</v>
      </c>
      <c r="Y22" s="54">
        <f t="shared" si="39"/>
        <v>133.06981778242078</v>
      </c>
      <c r="Z22" s="54">
        <f t="shared" si="39"/>
        <v>117.05847967333656</v>
      </c>
      <c r="AA22" s="54">
        <f t="shared" si="39"/>
        <v>134.17329374034449</v>
      </c>
      <c r="AB22" s="54">
        <f t="shared" si="39"/>
        <v>63.889230410748901</v>
      </c>
      <c r="AC22" s="116">
        <f t="shared" ref="AC22:AC32" si="40">AVERAGE(S22:AB22)</f>
        <v>77.432248930859288</v>
      </c>
      <c r="AD22" s="124">
        <f t="shared" si="36"/>
        <v>11.555159793571322</v>
      </c>
      <c r="AE22" s="124"/>
      <c r="AF22" s="36"/>
      <c r="AG22" s="107">
        <f>'2008'!S22</f>
        <v>1.5528141490625156</v>
      </c>
      <c r="AH22" s="107">
        <f>'2009'!S22</f>
        <v>1.0814979411098087</v>
      </c>
      <c r="AI22" s="107">
        <f>'2010'!S22</f>
        <v>0.54535222918287929</v>
      </c>
      <c r="AJ22" s="107">
        <f>'2011'!S22</f>
        <v>2.3557654728695647</v>
      </c>
      <c r="AK22" s="107">
        <f>'2012'!S22</f>
        <v>1.0866365248698691</v>
      </c>
      <c r="AL22" s="107">
        <f>'2013'!S22</f>
        <v>0.59603530581043951</v>
      </c>
      <c r="AM22" s="107">
        <f>'2014'!S22</f>
        <v>1.2271821192187808</v>
      </c>
      <c r="AN22" s="107">
        <f>'2015'!S22</f>
        <v>2.3833825426031638</v>
      </c>
      <c r="AO22" s="107">
        <f>'2016'!S22</f>
        <v>0.57798503477015106</v>
      </c>
      <c r="AP22" s="107">
        <f>'2017'!S22</f>
        <v>1.9571906901187857</v>
      </c>
      <c r="AQ22" s="117">
        <f t="shared" si="8"/>
        <v>1.3363842009615958</v>
      </c>
      <c r="AR22" s="36"/>
      <c r="AS22" s="38" t="s">
        <v>41</v>
      </c>
      <c r="AT22" s="112">
        <f t="shared" ref="AT22:BC22" si="41">AT65</f>
        <v>50.967990704438648</v>
      </c>
      <c r="AU22" s="112">
        <f t="shared" si="41"/>
        <v>21.817486546173935</v>
      </c>
      <c r="AV22" s="112">
        <f t="shared" si="41"/>
        <v>47.211950109943821</v>
      </c>
      <c r="AW22" s="112">
        <f t="shared" si="41"/>
        <v>80.655749956479241</v>
      </c>
      <c r="AX22" s="112">
        <f t="shared" si="41"/>
        <v>61.652675445363819</v>
      </c>
      <c r="AY22" s="112">
        <f t="shared" si="41"/>
        <v>83.467053714964408</v>
      </c>
      <c r="AZ22" s="112">
        <f t="shared" si="41"/>
        <v>181.09652151061815</v>
      </c>
      <c r="BA22" s="112">
        <f t="shared" si="41"/>
        <v>102.69331825759159</v>
      </c>
      <c r="BB22" s="112">
        <f t="shared" si="41"/>
        <v>169.02744120925072</v>
      </c>
      <c r="BC22" s="112">
        <f t="shared" si="41"/>
        <v>84.799790100311597</v>
      </c>
      <c r="BD22" s="111">
        <f t="shared" ref="BD22:BD32" si="42">AVERAGE(AT22:BC22)</f>
        <v>88.338997755513589</v>
      </c>
      <c r="BE22" s="124">
        <f t="shared" ref="BE22:BE31" si="43">(STDEV(AT22:BC22))/SQRT(12)</f>
        <v>14.795276157916174</v>
      </c>
    </row>
    <row r="23" spans="2:57">
      <c r="B23" s="4">
        <f>'2008'!G23</f>
        <v>2008</v>
      </c>
      <c r="C23" s="2">
        <v>1</v>
      </c>
      <c r="D23" s="2">
        <f t="shared" si="38"/>
        <v>19</v>
      </c>
      <c r="E23" s="2">
        <f t="shared" si="38"/>
        <v>19</v>
      </c>
      <c r="F23" s="35">
        <f>'2008'!R23</f>
        <v>1.3145329178519998</v>
      </c>
      <c r="G23" s="35">
        <f>'2009'!R23</f>
        <v>0.37339405463924996</v>
      </c>
      <c r="H23" s="35">
        <f>'2010'!R23</f>
        <v>0.74686914656999981</v>
      </c>
      <c r="I23" s="35">
        <f>'2011'!R23</f>
        <v>2.5186957459240493</v>
      </c>
      <c r="J23" s="35">
        <f>'2012'!R23</f>
        <v>2.1318946853249998</v>
      </c>
      <c r="K23" s="35">
        <f>'2013'!R23</f>
        <v>0.64762645918319994</v>
      </c>
      <c r="L23" s="35">
        <f>'2014'!R23</f>
        <v>2.3941705286432247</v>
      </c>
      <c r="M23" s="35">
        <f>'2015'!R23</f>
        <v>2.4949525562171999</v>
      </c>
      <c r="N23" s="35">
        <f>'2016'!R23</f>
        <v>1.4896481200272</v>
      </c>
      <c r="O23" s="35">
        <f>'2017'!R23</f>
        <v>2.0207849460844503</v>
      </c>
      <c r="P23" s="118">
        <f t="shared" si="4"/>
        <v>1.6132569160465571</v>
      </c>
      <c r="Q23" s="105"/>
      <c r="R23" s="38" t="s">
        <v>42</v>
      </c>
      <c r="S23" s="54">
        <f t="shared" ref="S23:AB23" si="44">S96</f>
        <v>78.876853884419603</v>
      </c>
      <c r="T23" s="54">
        <f t="shared" si="44"/>
        <v>58.033700298483367</v>
      </c>
      <c r="U23" s="54">
        <f t="shared" si="44"/>
        <v>73.62703037714698</v>
      </c>
      <c r="V23" s="54">
        <f t="shared" si="44"/>
        <v>128.39855645708295</v>
      </c>
      <c r="W23" s="54">
        <f t="shared" si="44"/>
        <v>104.38211109061913</v>
      </c>
      <c r="X23" s="54">
        <f t="shared" si="44"/>
        <v>115.9339240741371</v>
      </c>
      <c r="Y23" s="54">
        <f t="shared" si="44"/>
        <v>161.92198327256543</v>
      </c>
      <c r="Z23" s="54">
        <f t="shared" si="44"/>
        <v>147.08108198980375</v>
      </c>
      <c r="AA23" s="54">
        <f t="shared" si="44"/>
        <v>157.27183216166324</v>
      </c>
      <c r="AB23" s="54">
        <f t="shared" si="44"/>
        <v>86.272812416457953</v>
      </c>
      <c r="AC23" s="116">
        <f t="shared" si="40"/>
        <v>111.17998860223796</v>
      </c>
      <c r="AD23" s="124">
        <f t="shared" si="36"/>
        <v>10.651029885183116</v>
      </c>
      <c r="AE23" s="124"/>
      <c r="AF23" s="36"/>
      <c r="AG23" s="107">
        <f>'2008'!S23</f>
        <v>1.5514087288921234</v>
      </c>
      <c r="AH23" s="107">
        <f>'2009'!S23</f>
        <v>0.62704898510368556</v>
      </c>
      <c r="AI23" s="107">
        <f>'2010'!S23</f>
        <v>0.85577705716578301</v>
      </c>
      <c r="AJ23" s="107">
        <f>'2011'!S23</f>
        <v>3.2195071031203346</v>
      </c>
      <c r="AK23" s="107">
        <f>'2012'!S23</f>
        <v>0.81356216627934974</v>
      </c>
      <c r="AL23" s="107">
        <f>'2013'!S23</f>
        <v>0.78738337257774815</v>
      </c>
      <c r="AM23" s="107">
        <f>'2014'!S23</f>
        <v>2.903697946134149</v>
      </c>
      <c r="AN23" s="107">
        <f>'2015'!S23</f>
        <v>3.1814005592596204</v>
      </c>
      <c r="AO23" s="107">
        <f>'2016'!S23</f>
        <v>1.1109794283846155</v>
      </c>
      <c r="AP23" s="107">
        <f>'2017'!S23</f>
        <v>2.6877959560451421</v>
      </c>
      <c r="AQ23" s="117">
        <f t="shared" si="8"/>
        <v>1.7738561302962552</v>
      </c>
      <c r="AR23" s="36"/>
      <c r="AS23" s="38" t="s">
        <v>42</v>
      </c>
      <c r="AT23" s="112">
        <f t="shared" ref="AT23:BC23" si="45">AT96</f>
        <v>108.96781612308506</v>
      </c>
      <c r="AU23" s="112">
        <f t="shared" si="45"/>
        <v>75.459360271735306</v>
      </c>
      <c r="AV23" s="112">
        <f t="shared" si="45"/>
        <v>101.16242156891896</v>
      </c>
      <c r="AW23" s="112">
        <f t="shared" si="45"/>
        <v>168.90008383648154</v>
      </c>
      <c r="AX23" s="112">
        <f t="shared" si="45"/>
        <v>130.64354912943423</v>
      </c>
      <c r="AY23" s="112">
        <f t="shared" si="45"/>
        <v>151.5501143344857</v>
      </c>
      <c r="AZ23" s="112">
        <f t="shared" si="45"/>
        <v>226.77727483561813</v>
      </c>
      <c r="BA23" s="112">
        <f t="shared" si="45"/>
        <v>181.18723422685312</v>
      </c>
      <c r="BB23" s="112">
        <f t="shared" si="45"/>
        <v>212.46035312183415</v>
      </c>
      <c r="BC23" s="112">
        <f t="shared" si="45"/>
        <v>125.64851152183802</v>
      </c>
      <c r="BD23" s="111">
        <f t="shared" si="42"/>
        <v>148.27567189702842</v>
      </c>
      <c r="BE23" s="124">
        <f t="shared" si="43"/>
        <v>14.171990994447762</v>
      </c>
    </row>
    <row r="24" spans="2:57">
      <c r="B24" s="4">
        <f>'2008'!G24</f>
        <v>2008</v>
      </c>
      <c r="C24" s="2">
        <v>1</v>
      </c>
      <c r="D24" s="2">
        <f t="shared" si="38"/>
        <v>20</v>
      </c>
      <c r="E24" s="2">
        <f t="shared" si="38"/>
        <v>20</v>
      </c>
      <c r="F24" s="35">
        <f>'2008'!R24</f>
        <v>1.4475961504949999</v>
      </c>
      <c r="G24" s="35">
        <f>'2009'!R24</f>
        <v>0.49988221613099992</v>
      </c>
      <c r="H24" s="35">
        <f>'2010'!R24</f>
        <v>0.29472894567225</v>
      </c>
      <c r="I24" s="35">
        <f>'2011'!R24</f>
        <v>1.1845024444515</v>
      </c>
      <c r="J24" s="35">
        <f>'2012'!R24</f>
        <v>2.0016277303738494</v>
      </c>
      <c r="K24" s="35">
        <f>'2013'!R24</f>
        <v>2.4887896701986238</v>
      </c>
      <c r="L24" s="35">
        <f>'2014'!R24</f>
        <v>2.2612173102626252</v>
      </c>
      <c r="M24" s="35">
        <f>'2015'!R24</f>
        <v>3.2059170257341498</v>
      </c>
      <c r="N24" s="35">
        <f>'2016'!R24</f>
        <v>2.6785393477322996</v>
      </c>
      <c r="O24" s="35">
        <f>'2017'!R24</f>
        <v>1.4433861404177999</v>
      </c>
      <c r="P24" s="118">
        <f t="shared" si="4"/>
        <v>1.7506186981469098</v>
      </c>
      <c r="Q24" s="105"/>
      <c r="R24" s="38" t="s">
        <v>43</v>
      </c>
      <c r="S24" s="54">
        <f t="shared" ref="S24:AB24" si="46">S126</f>
        <v>107.74286938438422</v>
      </c>
      <c r="T24" s="54">
        <f t="shared" si="46"/>
        <v>50.123907384393213</v>
      </c>
      <c r="U24" s="54">
        <f t="shared" si="46"/>
        <v>99.13365355284337</v>
      </c>
      <c r="V24" s="54">
        <f t="shared" si="46"/>
        <v>170.50801396665682</v>
      </c>
      <c r="W24" s="54">
        <f t="shared" si="46"/>
        <v>145.0993988874896</v>
      </c>
      <c r="X24" s="54">
        <f t="shared" si="46"/>
        <v>183.24834245952837</v>
      </c>
      <c r="Y24" s="54">
        <f t="shared" si="46"/>
        <v>155.11902261088858</v>
      </c>
      <c r="Z24" s="54">
        <f t="shared" si="46"/>
        <v>119.29233719779971</v>
      </c>
      <c r="AA24" s="54">
        <f t="shared" si="46"/>
        <v>198.90165707806293</v>
      </c>
      <c r="AB24" s="54">
        <f t="shared" si="46"/>
        <v>136.99730546294015</v>
      </c>
      <c r="AC24" s="116">
        <f t="shared" si="40"/>
        <v>136.61665079849871</v>
      </c>
      <c r="AD24" s="124">
        <f t="shared" si="36"/>
        <v>12.779032917211522</v>
      </c>
      <c r="AE24" s="124"/>
      <c r="AF24" s="36"/>
      <c r="AG24" s="107">
        <f>'2008'!S24</f>
        <v>1.6236877877864366</v>
      </c>
      <c r="AH24" s="107">
        <f>'2009'!S24</f>
        <v>0.6897950814678272</v>
      </c>
      <c r="AI24" s="107">
        <f>'2010'!S24</f>
        <v>0.45938412595578187</v>
      </c>
      <c r="AJ24" s="107">
        <f>'2011'!S24</f>
        <v>1.7274230431093529</v>
      </c>
      <c r="AK24" s="107">
        <f>'2012'!S24</f>
        <v>-7.3701478399396725E-2</v>
      </c>
      <c r="AL24" s="107">
        <f>'2013'!S24</f>
        <v>2.5243541877945197</v>
      </c>
      <c r="AM24" s="107">
        <f>'2014'!S24</f>
        <v>2.9764784486592659</v>
      </c>
      <c r="AN24" s="107">
        <f>'2015'!S24</f>
        <v>4.419934346460801</v>
      </c>
      <c r="AO24" s="107">
        <f>'2016'!S24</f>
        <v>1.6697135568573784</v>
      </c>
      <c r="AP24" s="107">
        <f>'2017'!S24</f>
        <v>1.7852055662435713</v>
      </c>
      <c r="AQ24" s="117">
        <f t="shared" si="8"/>
        <v>1.7802274665935542</v>
      </c>
      <c r="AR24" s="36"/>
      <c r="AS24" s="38" t="s">
        <v>43</v>
      </c>
      <c r="AT24" s="112">
        <f t="shared" ref="AT24:BC24" si="47">AT126</f>
        <v>159.3292226495366</v>
      </c>
      <c r="AU24" s="112">
        <f t="shared" si="47"/>
        <v>78.628798249914823</v>
      </c>
      <c r="AV24" s="112">
        <f t="shared" si="47"/>
        <v>139.26510358929519</v>
      </c>
      <c r="AW24" s="112">
        <f t="shared" si="47"/>
        <v>223.24550345717094</v>
      </c>
      <c r="AX24" s="112">
        <f t="shared" si="47"/>
        <v>225.75273940314074</v>
      </c>
      <c r="AY24" s="112">
        <f t="shared" si="47"/>
        <v>257.740204115182</v>
      </c>
      <c r="AZ24" s="112">
        <f t="shared" si="47"/>
        <v>237.30314583093357</v>
      </c>
      <c r="BA24" s="112">
        <f t="shared" si="47"/>
        <v>166.90276032499196</v>
      </c>
      <c r="BB24" s="112">
        <f t="shared" si="47"/>
        <v>354.03177454466874</v>
      </c>
      <c r="BC24" s="112">
        <f t="shared" si="47"/>
        <v>218.23417715841708</v>
      </c>
      <c r="BD24" s="111">
        <f t="shared" si="42"/>
        <v>206.04334293232515</v>
      </c>
      <c r="BE24" s="124">
        <f t="shared" si="43"/>
        <v>21.686166734898521</v>
      </c>
    </row>
    <row r="25" spans="2:57">
      <c r="B25" s="4">
        <f>'2008'!G25</f>
        <v>2008</v>
      </c>
      <c r="C25" s="2">
        <v>1</v>
      </c>
      <c r="D25" s="2">
        <f t="shared" si="38"/>
        <v>21</v>
      </c>
      <c r="E25" s="2">
        <f t="shared" si="38"/>
        <v>21</v>
      </c>
      <c r="F25" s="35">
        <f>'2008'!R25</f>
        <v>1.446206238162</v>
      </c>
      <c r="G25" s="35">
        <f>'2009'!R25</f>
        <v>0.76774361615775011</v>
      </c>
      <c r="H25" s="35">
        <f>'2010'!R25</f>
        <v>1.5809270517675</v>
      </c>
      <c r="I25" s="35">
        <f>'2011'!R25</f>
        <v>2.5845413692946249</v>
      </c>
      <c r="J25" s="35">
        <f>'2012'!R25</f>
        <v>1.7970652954403998</v>
      </c>
      <c r="K25" s="35">
        <f>'2013'!R25</f>
        <v>2.6640630178760247</v>
      </c>
      <c r="L25" s="35">
        <f>'2014'!R25</f>
        <v>2.1823529232287999</v>
      </c>
      <c r="M25" s="35">
        <f>'2015'!R25</f>
        <v>2.7482876533912495</v>
      </c>
      <c r="N25" s="35">
        <f>'2016'!R25</f>
        <v>2.7101775341716499</v>
      </c>
      <c r="O25" s="35">
        <f>'2017'!R25</f>
        <v>1.7066959459052995</v>
      </c>
      <c r="P25" s="118">
        <f t="shared" si="4"/>
        <v>2.0188060645395298</v>
      </c>
      <c r="Q25" s="105"/>
      <c r="R25" s="38" t="s">
        <v>44</v>
      </c>
      <c r="S25" s="54">
        <f t="shared" ref="S25:AB25" si="48">S157</f>
        <v>133.72276876000686</v>
      </c>
      <c r="T25" s="54">
        <f t="shared" si="48"/>
        <v>65.320453835982747</v>
      </c>
      <c r="U25" s="54">
        <f t="shared" si="48"/>
        <v>157.22369318648552</v>
      </c>
      <c r="V25" s="54">
        <f t="shared" si="48"/>
        <v>186.69388258157963</v>
      </c>
      <c r="W25" s="54">
        <f t="shared" si="48"/>
        <v>203.43985394292005</v>
      </c>
      <c r="X25" s="54">
        <f t="shared" si="48"/>
        <v>215.50339654901882</v>
      </c>
      <c r="Y25" s="54">
        <f t="shared" si="48"/>
        <v>93.117675374245266</v>
      </c>
      <c r="Z25" s="54">
        <f t="shared" si="48"/>
        <v>67.369626881982285</v>
      </c>
      <c r="AA25" s="54">
        <f t="shared" si="48"/>
        <v>180.82095376282911</v>
      </c>
      <c r="AB25" s="54">
        <f t="shared" si="48"/>
        <v>177.3070578259111</v>
      </c>
      <c r="AC25" s="116">
        <f t="shared" si="40"/>
        <v>148.05193627009612</v>
      </c>
      <c r="AD25" s="124">
        <f t="shared" si="36"/>
        <v>16.015543375426777</v>
      </c>
      <c r="AE25" s="124"/>
      <c r="AF25" s="36"/>
      <c r="AG25" s="107">
        <f>'2008'!S25</f>
        <v>1.8526910833485937</v>
      </c>
      <c r="AH25" s="107">
        <f>'2009'!S25</f>
        <v>1.1590880268152803</v>
      </c>
      <c r="AI25" s="107">
        <f>'2010'!S25</f>
        <v>1.7283857264223501</v>
      </c>
      <c r="AJ25" s="107">
        <f>'2011'!S25</f>
        <v>3.1729138875835901</v>
      </c>
      <c r="AK25" s="107">
        <f>'2012'!S25</f>
        <v>-0.48404423360383869</v>
      </c>
      <c r="AL25" s="107">
        <f>'2013'!S25</f>
        <v>2.0664723842775952</v>
      </c>
      <c r="AM25" s="107">
        <f>'2014'!S25</f>
        <v>2.758376915379583</v>
      </c>
      <c r="AN25" s="107">
        <f>'2015'!S25</f>
        <v>3.3920362647312694</v>
      </c>
      <c r="AO25" s="107">
        <f>'2016'!S25</f>
        <v>2.2181053429116768</v>
      </c>
      <c r="AP25" s="107">
        <f>'2017'!S25</f>
        <v>1.9326413041047656</v>
      </c>
      <c r="AQ25" s="117">
        <f t="shared" si="8"/>
        <v>1.9796666701970864</v>
      </c>
      <c r="AR25" s="36"/>
      <c r="AS25" s="38" t="s">
        <v>44</v>
      </c>
      <c r="AT25" s="112">
        <f t="shared" ref="AT25:BC25" si="49">AT157</f>
        <v>201.78560364339873</v>
      </c>
      <c r="AU25" s="112">
        <f t="shared" si="49"/>
        <v>115.94137881536616</v>
      </c>
      <c r="AV25" s="112">
        <f t="shared" si="49"/>
        <v>245.13201364317396</v>
      </c>
      <c r="AW25" s="112">
        <f t="shared" si="49"/>
        <v>271.1743920598031</v>
      </c>
      <c r="AX25" s="112">
        <f t="shared" si="49"/>
        <v>293.66566337270149</v>
      </c>
      <c r="AY25" s="112">
        <f t="shared" si="49"/>
        <v>342.74250002985082</v>
      </c>
      <c r="AZ25" s="112">
        <f t="shared" si="49"/>
        <v>160.93994897283847</v>
      </c>
      <c r="BA25" s="112">
        <f t="shared" si="49"/>
        <v>116.85749196375883</v>
      </c>
      <c r="BB25" s="112">
        <f t="shared" si="49"/>
        <v>275.50761047561093</v>
      </c>
      <c r="BC25" s="112">
        <f t="shared" si="49"/>
        <v>292.24658490943455</v>
      </c>
      <c r="BD25" s="111">
        <f t="shared" si="42"/>
        <v>231.59931878859371</v>
      </c>
      <c r="BE25" s="124">
        <f t="shared" si="43"/>
        <v>22.767837358704799</v>
      </c>
    </row>
    <row r="26" spans="2:57">
      <c r="B26" s="4">
        <f>'2008'!G26</f>
        <v>2008</v>
      </c>
      <c r="C26" s="2">
        <v>1</v>
      </c>
      <c r="D26" s="2">
        <f t="shared" si="38"/>
        <v>22</v>
      </c>
      <c r="E26" s="2">
        <f t="shared" si="38"/>
        <v>22</v>
      </c>
      <c r="F26" s="35">
        <f>'2008'!R26</f>
        <v>1.2654562429844998</v>
      </c>
      <c r="G26" s="35">
        <f>'2009'!R26</f>
        <v>0.69790788845099994</v>
      </c>
      <c r="H26" s="35">
        <f>'2010'!R26</f>
        <v>0.73063406192062486</v>
      </c>
      <c r="I26" s="35">
        <f>'2011'!R26</f>
        <v>2.6979896483138246</v>
      </c>
      <c r="J26" s="35">
        <f>'2012'!R26</f>
        <v>1.9083755405855249</v>
      </c>
      <c r="K26" s="35">
        <f>'2013'!R26</f>
        <v>2.1258345693260998</v>
      </c>
      <c r="L26" s="35">
        <f>'2014'!R26</f>
        <v>1.7896047077038497</v>
      </c>
      <c r="M26" s="35">
        <f>'2015'!R26</f>
        <v>0.40370826363277496</v>
      </c>
      <c r="N26" s="35">
        <f>'2016'!R26</f>
        <v>1.5871583283487496</v>
      </c>
      <c r="O26" s="35">
        <f>'2017'!R26</f>
        <v>2.0503878686694001</v>
      </c>
      <c r="P26" s="118">
        <f t="shared" si="4"/>
        <v>1.5257057119936348</v>
      </c>
      <c r="Q26" s="105"/>
      <c r="R26" s="38" t="s">
        <v>45</v>
      </c>
      <c r="S26" s="54">
        <f t="shared" ref="S26:AB26" si="50">S187</f>
        <v>168.94609408882684</v>
      </c>
      <c r="T26" s="54">
        <f t="shared" si="50"/>
        <v>88.332231645697505</v>
      </c>
      <c r="U26" s="54">
        <f t="shared" si="50"/>
        <v>180.03830358246753</v>
      </c>
      <c r="V26" s="54">
        <f t="shared" si="50"/>
        <v>197.4044927492491</v>
      </c>
      <c r="W26" s="54">
        <f t="shared" si="50"/>
        <v>227.87053382604745</v>
      </c>
      <c r="X26" s="54">
        <f t="shared" si="50"/>
        <v>217.83008388708421</v>
      </c>
      <c r="Y26" s="54">
        <f t="shared" si="50"/>
        <v>188.0998589614305</v>
      </c>
      <c r="Z26" s="54">
        <f t="shared" si="50"/>
        <v>143.79525482762412</v>
      </c>
      <c r="AA26" s="54">
        <f t="shared" si="50"/>
        <v>179.15201775681712</v>
      </c>
      <c r="AB26" s="54">
        <f t="shared" si="50"/>
        <v>239.62762139039373</v>
      </c>
      <c r="AC26" s="116">
        <f t="shared" si="40"/>
        <v>183.1096492715638</v>
      </c>
      <c r="AD26" s="124">
        <f t="shared" si="36"/>
        <v>12.688086454426482</v>
      </c>
      <c r="AE26" s="124"/>
      <c r="AF26" s="36"/>
      <c r="AG26" s="107">
        <f>'2008'!S26</f>
        <v>1.4010087321260118</v>
      </c>
      <c r="AH26" s="107">
        <f>'2009'!S26</f>
        <v>1.086362847346924</v>
      </c>
      <c r="AI26" s="107">
        <f>'2010'!S26</f>
        <v>0.94600153935925468</v>
      </c>
      <c r="AJ26" s="107">
        <f>'2011'!S26</f>
        <v>3.157221245355875</v>
      </c>
      <c r="AK26" s="107">
        <f>'2012'!S26</f>
        <v>0.14306582417178046</v>
      </c>
      <c r="AL26" s="107">
        <f>'2013'!S26</f>
        <v>1.7890863944665045</v>
      </c>
      <c r="AM26" s="107">
        <f>'2014'!S26</f>
        <v>1.5859570742030151</v>
      </c>
      <c r="AN26" s="107">
        <f>'2015'!S26</f>
        <v>0.75599754164246735</v>
      </c>
      <c r="AO26" s="107">
        <f>'2016'!S26</f>
        <v>1.4444031367893311</v>
      </c>
      <c r="AP26" s="107">
        <f>'2017'!S26</f>
        <v>3.1523958734852271</v>
      </c>
      <c r="AQ26" s="117">
        <f t="shared" si="8"/>
        <v>1.5461500208946393</v>
      </c>
      <c r="AR26" s="36"/>
      <c r="AS26" s="38" t="s">
        <v>45</v>
      </c>
      <c r="AT26" s="112">
        <f t="shared" ref="AT26:BC26" si="51">AT187</f>
        <v>285.267669939803</v>
      </c>
      <c r="AU26" s="112">
        <f t="shared" si="51"/>
        <v>166.73326584997454</v>
      </c>
      <c r="AV26" s="112">
        <f t="shared" si="51"/>
        <v>303.11546675769722</v>
      </c>
      <c r="AW26" s="112">
        <f t="shared" si="51"/>
        <v>327.49188591982409</v>
      </c>
      <c r="AX26" s="112">
        <f t="shared" si="51"/>
        <v>387.89876746490467</v>
      </c>
      <c r="AY26" s="112">
        <f t="shared" si="51"/>
        <v>404.12349085024766</v>
      </c>
      <c r="AZ26" s="112">
        <f t="shared" si="51"/>
        <v>326.39874281666505</v>
      </c>
      <c r="BA26" s="112">
        <f t="shared" si="51"/>
        <v>220.51196398555339</v>
      </c>
      <c r="BB26" s="112">
        <f t="shared" si="51"/>
        <v>298.03034912680647</v>
      </c>
      <c r="BC26" s="112">
        <f t="shared" si="51"/>
        <v>395.13848898919917</v>
      </c>
      <c r="BD26" s="111">
        <f t="shared" si="42"/>
        <v>311.47100917006753</v>
      </c>
      <c r="BE26" s="124">
        <f t="shared" si="43"/>
        <v>21.956413296385115</v>
      </c>
    </row>
    <row r="27" spans="2:57">
      <c r="B27" s="4">
        <f>'2008'!G27</f>
        <v>2008</v>
      </c>
      <c r="C27" s="2">
        <v>1</v>
      </c>
      <c r="D27" s="2">
        <f t="shared" si="38"/>
        <v>23</v>
      </c>
      <c r="E27" s="2">
        <f t="shared" si="38"/>
        <v>23</v>
      </c>
      <c r="F27" s="35">
        <f>'2008'!R27</f>
        <v>1.0717771162995</v>
      </c>
      <c r="G27" s="35">
        <f>'2009'!R27</f>
        <v>0.5837754582375001</v>
      </c>
      <c r="H27" s="35">
        <f>'2010'!R27</f>
        <v>0.71141533153874992</v>
      </c>
      <c r="I27" s="35">
        <f>'2011'!R27</f>
        <v>1.3212231601842002</v>
      </c>
      <c r="J27" s="35">
        <f>'2012'!R27</f>
        <v>1.1867229890223752</v>
      </c>
      <c r="K27" s="35">
        <f>'2013'!R27</f>
        <v>1.9226927426693998</v>
      </c>
      <c r="L27" s="35">
        <f>'2014'!R27</f>
        <v>3.4261547740867493</v>
      </c>
      <c r="M27" s="35">
        <f>'2015'!R27</f>
        <v>0.62856943503299989</v>
      </c>
      <c r="N27" s="35">
        <f>'2016'!R27</f>
        <v>3.353662005488999</v>
      </c>
      <c r="O27" s="35">
        <f>'2017'!R27</f>
        <v>2.0757412448015997</v>
      </c>
      <c r="P27" s="118">
        <f t="shared" si="4"/>
        <v>1.628173425736207</v>
      </c>
      <c r="Q27" s="105"/>
      <c r="R27" s="38" t="s">
        <v>46</v>
      </c>
      <c r="S27" s="35">
        <f t="shared" ref="S27:AB27" si="52">S218</f>
        <v>169.04763872642738</v>
      </c>
      <c r="T27" s="35">
        <f t="shared" si="52"/>
        <v>55.636704760744941</v>
      </c>
      <c r="U27" s="35">
        <f t="shared" si="52"/>
        <v>189.09875715415984</v>
      </c>
      <c r="V27" s="35">
        <f t="shared" si="52"/>
        <v>175.61207385595171</v>
      </c>
      <c r="W27" s="35">
        <f t="shared" si="52"/>
        <v>226.18785008909998</v>
      </c>
      <c r="X27" s="35">
        <f t="shared" si="52"/>
        <v>194.34914743133785</v>
      </c>
      <c r="Y27" s="35">
        <f t="shared" si="52"/>
        <v>199.51814900985184</v>
      </c>
      <c r="Z27" s="35">
        <f t="shared" si="52"/>
        <v>237.20477728955859</v>
      </c>
      <c r="AA27" s="35">
        <f t="shared" si="52"/>
        <v>98.997356809485751</v>
      </c>
      <c r="AB27" s="35">
        <f t="shared" si="52"/>
        <v>262.18612165310299</v>
      </c>
      <c r="AC27" s="116">
        <f t="shared" si="40"/>
        <v>180.78385767797209</v>
      </c>
      <c r="AD27" s="124">
        <f t="shared" si="36"/>
        <v>17.999646956116585</v>
      </c>
      <c r="AE27" s="124"/>
      <c r="AF27" s="36"/>
      <c r="AG27" s="107">
        <f>'2008'!S27</f>
        <v>1.4024521021344598</v>
      </c>
      <c r="AH27" s="107">
        <f>'2009'!S27</f>
        <v>0.88491728715565088</v>
      </c>
      <c r="AI27" s="107">
        <f>'2010'!S27</f>
        <v>0.77394678812382744</v>
      </c>
      <c r="AJ27" s="107">
        <f>'2011'!S27</f>
        <v>1.6886157280025464</v>
      </c>
      <c r="AK27" s="107">
        <f>'2012'!S27</f>
        <v>0.79516858119670253</v>
      </c>
      <c r="AL27" s="107">
        <f>'2013'!S27</f>
        <v>1.9945294006158978</v>
      </c>
      <c r="AM27" s="107">
        <f>'2014'!S27</f>
        <v>3.6498565838951893</v>
      </c>
      <c r="AN27" s="107">
        <f>'2015'!S27</f>
        <v>0.96253246464362086</v>
      </c>
      <c r="AO27" s="107">
        <f>'2016'!S27</f>
        <v>2.328801720585473</v>
      </c>
      <c r="AP27" s="107">
        <f>'2017'!S27</f>
        <v>2.9946020059187139</v>
      </c>
      <c r="AQ27" s="117">
        <f t="shared" si="8"/>
        <v>1.747542266227208</v>
      </c>
      <c r="AR27" s="36"/>
      <c r="AS27" s="38" t="s">
        <v>46</v>
      </c>
      <c r="AT27" s="107">
        <f t="shared" ref="AT27:BC27" si="53">AT218</f>
        <v>310.90671990713992</v>
      </c>
      <c r="AU27" s="107">
        <f t="shared" si="53"/>
        <v>124.06800414784564</v>
      </c>
      <c r="AV27" s="107">
        <f t="shared" si="53"/>
        <v>350.79829546401692</v>
      </c>
      <c r="AW27" s="107">
        <f t="shared" si="53"/>
        <v>312.07436147765975</v>
      </c>
      <c r="AX27" s="107">
        <f t="shared" si="53"/>
        <v>385.40275419621724</v>
      </c>
      <c r="AY27" s="107">
        <f t="shared" si="53"/>
        <v>367.97234986158855</v>
      </c>
      <c r="AZ27" s="107">
        <f t="shared" si="53"/>
        <v>313.39174988384173</v>
      </c>
      <c r="BA27" s="107">
        <f t="shared" si="53"/>
        <v>386.6334128724593</v>
      </c>
      <c r="BB27" s="107">
        <f t="shared" si="53"/>
        <v>166.71092124290465</v>
      </c>
      <c r="BC27" s="107">
        <f t="shared" si="53"/>
        <v>464.56976896555545</v>
      </c>
      <c r="BD27" s="111">
        <f t="shared" si="42"/>
        <v>318.25283380192292</v>
      </c>
      <c r="BE27" s="124">
        <f t="shared" si="43"/>
        <v>29.645024354070479</v>
      </c>
    </row>
    <row r="28" spans="2:57">
      <c r="B28" s="4">
        <f>'2008'!G28</f>
        <v>2008</v>
      </c>
      <c r="C28" s="2">
        <v>1</v>
      </c>
      <c r="D28" s="2">
        <f t="shared" si="38"/>
        <v>24</v>
      </c>
      <c r="E28" s="2">
        <f t="shared" si="38"/>
        <v>24</v>
      </c>
      <c r="F28" s="35">
        <f>'2008'!R28</f>
        <v>1.5483905792302495</v>
      </c>
      <c r="G28" s="35">
        <f>'2009'!R28</f>
        <v>0.16067853147824998</v>
      </c>
      <c r="H28" s="35">
        <f>'2010'!R28</f>
        <v>0.37225953255824995</v>
      </c>
      <c r="I28" s="35">
        <f>'2011'!R28</f>
        <v>0.2590870258977</v>
      </c>
      <c r="J28" s="35">
        <f>'2012'!R28</f>
        <v>2.3282535678993748</v>
      </c>
      <c r="K28" s="35">
        <f>'2013'!R28</f>
        <v>1.2256050498354001</v>
      </c>
      <c r="L28" s="35">
        <f>'2014'!R28</f>
        <v>2.2625773861382998</v>
      </c>
      <c r="M28" s="35">
        <f>'2015'!R28</f>
        <v>3.535292605900799</v>
      </c>
      <c r="N28" s="35">
        <f>'2016'!R28</f>
        <v>2.8460291863448997</v>
      </c>
      <c r="O28" s="35">
        <f>'2017'!R28</f>
        <v>1.8019869602774998</v>
      </c>
      <c r="P28" s="118">
        <f t="shared" si="4"/>
        <v>1.6340160425560721</v>
      </c>
      <c r="Q28" s="105"/>
      <c r="R28" s="38" t="s">
        <v>47</v>
      </c>
      <c r="S28" s="35">
        <f t="shared" ref="S28:AB28" si="54">S249</f>
        <v>138.50532264962624</v>
      </c>
      <c r="T28" s="35">
        <f t="shared" si="54"/>
        <v>92.855508562919226</v>
      </c>
      <c r="U28" s="35">
        <f t="shared" si="54"/>
        <v>175.43911682418974</v>
      </c>
      <c r="V28" s="35">
        <f t="shared" si="54"/>
        <v>73.215592752094196</v>
      </c>
      <c r="W28" s="35">
        <f t="shared" si="54"/>
        <v>189.45531092292273</v>
      </c>
      <c r="X28" s="35">
        <f t="shared" si="54"/>
        <v>108.02739745402951</v>
      </c>
      <c r="Y28" s="35">
        <f t="shared" si="54"/>
        <v>187.06172091596773</v>
      </c>
      <c r="Z28" s="35">
        <f t="shared" si="54"/>
        <v>210.85367014719446</v>
      </c>
      <c r="AA28" s="35">
        <f t="shared" si="54"/>
        <v>187.94927816760824</v>
      </c>
      <c r="AB28" s="35">
        <f t="shared" si="54"/>
        <v>216.58166512071878</v>
      </c>
      <c r="AC28" s="116">
        <f t="shared" si="40"/>
        <v>157.9944583517271</v>
      </c>
      <c r="AD28" s="124">
        <f t="shared" si="36"/>
        <v>14.772950701603563</v>
      </c>
      <c r="AE28" s="124"/>
      <c r="AF28" s="36"/>
      <c r="AG28" s="107">
        <f>'2008'!S28</f>
        <v>2.2708993052131632</v>
      </c>
      <c r="AH28" s="107">
        <f>'2009'!S28</f>
        <v>0.33340140183871464</v>
      </c>
      <c r="AI28" s="107">
        <f>'2010'!S28</f>
        <v>0.50824606094790092</v>
      </c>
      <c r="AJ28" s="107">
        <f>'2011'!S28</f>
        <v>0.45647585788225625</v>
      </c>
      <c r="AK28" s="107">
        <f>'2012'!S28</f>
        <v>1.7900106733397585</v>
      </c>
      <c r="AL28" s="107">
        <f>'2013'!S28</f>
        <v>1.3135270259011123</v>
      </c>
      <c r="AM28" s="107">
        <f>'2014'!S28</f>
        <v>3.020877501357528</v>
      </c>
      <c r="AN28" s="107">
        <f>'2015'!S28</f>
        <v>3.8976859642275392</v>
      </c>
      <c r="AO28" s="107">
        <f>'2016'!S28</f>
        <v>1.7917047779748512</v>
      </c>
      <c r="AP28" s="107">
        <f>'2017'!S28</f>
        <v>2.4660813973939377</v>
      </c>
      <c r="AQ28" s="117">
        <f t="shared" si="8"/>
        <v>1.7848909966076765</v>
      </c>
      <c r="AR28" s="36"/>
      <c r="AS28" s="38" t="s">
        <v>47</v>
      </c>
      <c r="AT28" s="107">
        <f t="shared" ref="AT28:BC28" si="55">AT249</f>
        <v>231.28933334788272</v>
      </c>
      <c r="AU28" s="107">
        <f t="shared" si="55"/>
        <v>152.9872645467</v>
      </c>
      <c r="AV28" s="107">
        <f t="shared" si="55"/>
        <v>250.57001378204626</v>
      </c>
      <c r="AW28" s="107">
        <f t="shared" si="55"/>
        <v>129.21502880354095</v>
      </c>
      <c r="AX28" s="107">
        <f t="shared" si="55"/>
        <v>305.2287701268155</v>
      </c>
      <c r="AY28" s="107">
        <f t="shared" si="55"/>
        <v>194.93999840939887</v>
      </c>
      <c r="AZ28" s="107">
        <f t="shared" si="55"/>
        <v>290.10566218565873</v>
      </c>
      <c r="BA28" s="107">
        <f t="shared" si="55"/>
        <v>330.02980708841301</v>
      </c>
      <c r="BB28" s="107">
        <f t="shared" si="55"/>
        <v>283.03421992858733</v>
      </c>
      <c r="BC28" s="107">
        <f t="shared" si="55"/>
        <v>336.65422472189323</v>
      </c>
      <c r="BD28" s="111">
        <f t="shared" si="42"/>
        <v>250.40543229409363</v>
      </c>
      <c r="BE28" s="124">
        <f t="shared" si="43"/>
        <v>20.8709703698099</v>
      </c>
    </row>
    <row r="29" spans="2:57">
      <c r="B29" s="4">
        <f>'2008'!G29</f>
        <v>2008</v>
      </c>
      <c r="C29" s="2">
        <v>1</v>
      </c>
      <c r="D29" s="2">
        <f t="shared" si="38"/>
        <v>25</v>
      </c>
      <c r="E29" s="2">
        <f t="shared" si="38"/>
        <v>25</v>
      </c>
      <c r="F29" s="35">
        <f>'2008'!R29</f>
        <v>1.465389975168</v>
      </c>
      <c r="G29" s="35">
        <f>'2009'!R29</f>
        <v>0.16828866985275001</v>
      </c>
      <c r="H29" s="35">
        <f>'2010'!R29</f>
        <v>0.44648600805899985</v>
      </c>
      <c r="I29" s="35">
        <f>'2011'!R29</f>
        <v>2.5513063798614</v>
      </c>
      <c r="J29" s="35">
        <f>'2012'!R29</f>
        <v>2.2709617989979498</v>
      </c>
      <c r="K29" s="35">
        <f>'2013'!R29</f>
        <v>2.8037444187752993</v>
      </c>
      <c r="L29" s="35">
        <f>'2014'!R29</f>
        <v>2.1029582330707495</v>
      </c>
      <c r="M29" s="35">
        <f>'2015'!R29</f>
        <v>3.4862623433002495</v>
      </c>
      <c r="N29" s="35">
        <f>'2016'!R29</f>
        <v>1.8070812591022494</v>
      </c>
      <c r="O29" s="35">
        <f>'2017'!R29</f>
        <v>0.8944085862854998</v>
      </c>
      <c r="P29" s="118">
        <f t="shared" si="4"/>
        <v>1.799688767247315</v>
      </c>
      <c r="Q29" s="105"/>
      <c r="R29" s="38" t="s">
        <v>48</v>
      </c>
      <c r="S29" s="54">
        <f t="shared" ref="S29:AB29" si="56">S279</f>
        <v>96.53141928713876</v>
      </c>
      <c r="T29" s="54">
        <f t="shared" si="56"/>
        <v>49.140943087713154</v>
      </c>
      <c r="U29" s="54">
        <f t="shared" si="56"/>
        <v>142.32339525256759</v>
      </c>
      <c r="V29" s="54">
        <f t="shared" si="56"/>
        <v>148.55977841101983</v>
      </c>
      <c r="W29" s="54">
        <f t="shared" si="56"/>
        <v>108.67202295496789</v>
      </c>
      <c r="X29" s="54">
        <f t="shared" si="56"/>
        <v>59.313860880794323</v>
      </c>
      <c r="Y29" s="54">
        <f t="shared" si="56"/>
        <v>149.023276725024</v>
      </c>
      <c r="Z29" s="54">
        <f t="shared" si="56"/>
        <v>116.92525154208373</v>
      </c>
      <c r="AA29" s="54">
        <f t="shared" si="56"/>
        <v>150.97091225488197</v>
      </c>
      <c r="AB29" s="54">
        <f t="shared" si="56"/>
        <v>178.84752848330254</v>
      </c>
      <c r="AC29" s="116">
        <f t="shared" si="40"/>
        <v>120.03083888794939</v>
      </c>
      <c r="AD29" s="124">
        <f t="shared" si="36"/>
        <v>12.160550161489649</v>
      </c>
      <c r="AE29" s="124"/>
      <c r="AF29" s="36"/>
      <c r="AG29" s="107">
        <f>'2008'!S29</f>
        <v>1.7914003983685409</v>
      </c>
      <c r="AH29" s="107">
        <f>'2009'!S29</f>
        <v>0.30227081563465746</v>
      </c>
      <c r="AI29" s="107">
        <f>'2010'!S29</f>
        <v>0.53359102776268819</v>
      </c>
      <c r="AJ29" s="107">
        <f>'2011'!S29</f>
        <v>2.3767935287936481</v>
      </c>
      <c r="AK29" s="107">
        <f>'2012'!S29</f>
        <v>0.89968621075391253</v>
      </c>
      <c r="AL29" s="107">
        <f>'2013'!S29</f>
        <v>2.1918283588571934</v>
      </c>
      <c r="AM29" s="107">
        <f>'2014'!S29</f>
        <v>2.0002354938945732</v>
      </c>
      <c r="AN29" s="107">
        <f>'2015'!S29</f>
        <v>4.1062132195723677</v>
      </c>
      <c r="AO29" s="107">
        <f>'2016'!S29</f>
        <v>-2.4024255592093667E-2</v>
      </c>
      <c r="AP29" s="107">
        <f>'2017'!S29</f>
        <v>0.76917514952488242</v>
      </c>
      <c r="AQ29" s="117">
        <f t="shared" si="8"/>
        <v>1.4947169947570369</v>
      </c>
      <c r="AR29" s="36"/>
      <c r="AS29" s="38" t="s">
        <v>48</v>
      </c>
      <c r="AT29" s="112">
        <f t="shared" ref="AT29:BC29" si="57">AT279</f>
        <v>149.43745169308414</v>
      </c>
      <c r="AU29" s="112">
        <f t="shared" si="57"/>
        <v>87.600278937842432</v>
      </c>
      <c r="AV29" s="112">
        <f t="shared" si="57"/>
        <v>232.55873402561033</v>
      </c>
      <c r="AW29" s="112">
        <f t="shared" si="57"/>
        <v>218.19796102860769</v>
      </c>
      <c r="AX29" s="112">
        <f t="shared" si="57"/>
        <v>181.81234003935148</v>
      </c>
      <c r="AY29" s="112">
        <f t="shared" si="57"/>
        <v>105.45350396414545</v>
      </c>
      <c r="AZ29" s="112">
        <f t="shared" si="57"/>
        <v>226.36186108193704</v>
      </c>
      <c r="BA29" s="112">
        <f t="shared" si="57"/>
        <v>203.32419399279203</v>
      </c>
      <c r="BB29" s="112">
        <f t="shared" si="57"/>
        <v>254.99990309771977</v>
      </c>
      <c r="BC29" s="112">
        <f t="shared" si="57"/>
        <v>296.73401442565239</v>
      </c>
      <c r="BD29" s="111">
        <f t="shared" si="42"/>
        <v>195.64802422867425</v>
      </c>
      <c r="BE29" s="124">
        <f t="shared" si="43"/>
        <v>18.942015899042673</v>
      </c>
    </row>
    <row r="30" spans="2:57">
      <c r="B30" s="4">
        <f>'2008'!G30</f>
        <v>2008</v>
      </c>
      <c r="C30" s="2">
        <v>1</v>
      </c>
      <c r="D30" s="2">
        <f t="shared" si="38"/>
        <v>26</v>
      </c>
      <c r="E30" s="2">
        <f t="shared" si="38"/>
        <v>26</v>
      </c>
      <c r="F30" s="35">
        <f>'2008'!R30</f>
        <v>1.3169480747062499</v>
      </c>
      <c r="G30" s="35">
        <f>'2009'!R30</f>
        <v>0.18255491667000001</v>
      </c>
      <c r="H30" s="35">
        <f>'2010'!R30</f>
        <v>0.96042451075200008</v>
      </c>
      <c r="I30" s="35">
        <f>'2011'!R30</f>
        <v>1.6217821250610001</v>
      </c>
      <c r="J30" s="35">
        <f>'2012'!R30</f>
        <v>2.1662918231885993</v>
      </c>
      <c r="K30" s="35">
        <f>'2013'!R30</f>
        <v>3.0159280426229995</v>
      </c>
      <c r="L30" s="35">
        <f>'2014'!R30</f>
        <v>3.2691835759108496</v>
      </c>
      <c r="M30" s="35">
        <f>'2015'!R30</f>
        <v>2.5086282130767001</v>
      </c>
      <c r="N30" s="35">
        <f>'2016'!R30</f>
        <v>2.3213299136109002</v>
      </c>
      <c r="O30" s="35">
        <f>'2017'!R30</f>
        <v>0.44691697910924999</v>
      </c>
      <c r="P30" s="118">
        <f t="shared" si="4"/>
        <v>1.7809988174708546</v>
      </c>
      <c r="Q30" s="105"/>
      <c r="R30" s="38" t="s">
        <v>49</v>
      </c>
      <c r="S30" s="35">
        <f t="shared" ref="S30:AB30" si="58">S310</f>
        <v>63.841970199048724</v>
      </c>
      <c r="T30" s="35">
        <f t="shared" si="58"/>
        <v>84.192582196842338</v>
      </c>
      <c r="U30" s="35">
        <f t="shared" si="58"/>
        <v>77.23984350166424</v>
      </c>
      <c r="V30" s="35">
        <f t="shared" si="58"/>
        <v>86.372013234577508</v>
      </c>
      <c r="W30" s="35">
        <f t="shared" si="58"/>
        <v>68.370858580355559</v>
      </c>
      <c r="X30" s="35">
        <f t="shared" si="58"/>
        <v>60.616006389154116</v>
      </c>
      <c r="Y30" s="35">
        <f t="shared" si="58"/>
        <v>88.411217220317226</v>
      </c>
      <c r="Z30" s="35">
        <f t="shared" si="58"/>
        <v>76.722348075793263</v>
      </c>
      <c r="AA30" s="35">
        <f t="shared" si="58"/>
        <v>94.642458194272493</v>
      </c>
      <c r="AB30" s="35">
        <f t="shared" si="58"/>
        <v>112.65303625765816</v>
      </c>
      <c r="AC30" s="116">
        <f t="shared" si="40"/>
        <v>81.30623338496838</v>
      </c>
      <c r="AD30" s="124">
        <f t="shared" si="36"/>
        <v>4.4957884685893736</v>
      </c>
      <c r="AE30" s="124"/>
      <c r="AF30" s="36"/>
      <c r="AG30" s="107">
        <f>'2008'!S30</f>
        <v>1.4515387310680277</v>
      </c>
      <c r="AH30" s="107">
        <f>'2009'!S30</f>
        <v>0.33781524890979447</v>
      </c>
      <c r="AI30" s="107">
        <f>'2010'!S30</f>
        <v>0.39129341605967916</v>
      </c>
      <c r="AJ30" s="107">
        <f>'2011'!S30</f>
        <v>1.4552114264032703</v>
      </c>
      <c r="AK30" s="107">
        <f>'2012'!S30</f>
        <v>0.73798122648491138</v>
      </c>
      <c r="AL30" s="107">
        <f>'2013'!S30</f>
        <v>3.3318700362117255</v>
      </c>
      <c r="AM30" s="107">
        <f>'2014'!S30</f>
        <v>2.4512513075525479</v>
      </c>
      <c r="AN30" s="107">
        <f>'2015'!S30</f>
        <v>2.973286259316033</v>
      </c>
      <c r="AO30" s="107">
        <f>'2016'!S30</f>
        <v>-1.8938906031226093</v>
      </c>
      <c r="AP30" s="107">
        <f>'2017'!S30</f>
        <v>0.41167102089962909</v>
      </c>
      <c r="AQ30" s="117">
        <f t="shared" si="8"/>
        <v>1.1648028069783012</v>
      </c>
      <c r="AR30" s="36"/>
      <c r="AS30" s="38" t="s">
        <v>49</v>
      </c>
      <c r="AT30" s="107">
        <f t="shared" ref="AT30:BC30" si="59">AT310</f>
        <v>101.48241944346718</v>
      </c>
      <c r="AU30" s="107">
        <f t="shared" si="59"/>
        <v>123.91870967993799</v>
      </c>
      <c r="AV30" s="107">
        <f t="shared" si="59"/>
        <v>115.93346314095345</v>
      </c>
      <c r="AW30" s="107">
        <f t="shared" si="59"/>
        <v>127.26779510016873</v>
      </c>
      <c r="AX30" s="107">
        <f t="shared" si="59"/>
        <v>109.79816354295662</v>
      </c>
      <c r="AY30" s="107">
        <f t="shared" si="59"/>
        <v>96.124411020922039</v>
      </c>
      <c r="AZ30" s="107">
        <f t="shared" si="59"/>
        <v>131.23258422186024</v>
      </c>
      <c r="BA30" s="107">
        <f t="shared" si="59"/>
        <v>112.77586643508434</v>
      </c>
      <c r="BB30" s="107">
        <f t="shared" si="59"/>
        <v>158.69208254204875</v>
      </c>
      <c r="BC30" s="107">
        <f t="shared" si="59"/>
        <v>185.99878656072178</v>
      </c>
      <c r="BD30" s="111">
        <f t="shared" si="42"/>
        <v>126.3224281688121</v>
      </c>
      <c r="BE30" s="124">
        <f t="shared" si="43"/>
        <v>7.8958973246055315</v>
      </c>
    </row>
    <row r="31" spans="2:57">
      <c r="B31" s="4">
        <f>'2008'!G31</f>
        <v>2008</v>
      </c>
      <c r="C31" s="2">
        <v>1</v>
      </c>
      <c r="D31" s="2">
        <f t="shared" si="38"/>
        <v>27</v>
      </c>
      <c r="E31" s="2">
        <f t="shared" si="38"/>
        <v>27</v>
      </c>
      <c r="F31" s="35">
        <f>'2008'!R31</f>
        <v>1.4351335973324999</v>
      </c>
      <c r="G31" s="35">
        <f>'2009'!R31</f>
        <v>0.52224114155849999</v>
      </c>
      <c r="H31" s="35">
        <f>'2010'!R31</f>
        <v>1.0922906015887499</v>
      </c>
      <c r="I31" s="35">
        <f>'2011'!R31</f>
        <v>1.2090741790720498</v>
      </c>
      <c r="J31" s="35">
        <f>'2012'!R31</f>
        <v>0.38895026779664998</v>
      </c>
      <c r="K31" s="35">
        <f>'2013'!R31</f>
        <v>1.0990655647256997</v>
      </c>
      <c r="L31" s="35">
        <f>'2014'!R31</f>
        <v>2.2441620299962493</v>
      </c>
      <c r="M31" s="35">
        <f>'2015'!R31</f>
        <v>2.8027388196580496</v>
      </c>
      <c r="N31" s="35">
        <f>'2016'!R31</f>
        <v>2.435694036807825</v>
      </c>
      <c r="O31" s="35">
        <f>'2017'!R31</f>
        <v>0.7305806509785</v>
      </c>
      <c r="P31" s="118">
        <f t="shared" si="4"/>
        <v>1.3959930889514773</v>
      </c>
      <c r="Q31" s="105"/>
      <c r="R31" s="38" t="s">
        <v>50</v>
      </c>
      <c r="S31" s="52">
        <f t="shared" ref="S31:AB31" si="60">S340</f>
        <v>37.624764165808124</v>
      </c>
      <c r="T31" s="52">
        <f t="shared" si="60"/>
        <v>45.029530960297421</v>
      </c>
      <c r="U31" s="52">
        <f t="shared" si="60"/>
        <v>58.861055437403628</v>
      </c>
      <c r="V31" s="52">
        <f t="shared" si="60"/>
        <v>41.99140643518124</v>
      </c>
      <c r="W31" s="52">
        <f t="shared" si="60"/>
        <v>36.978011313184048</v>
      </c>
      <c r="X31" s="52">
        <f t="shared" si="60"/>
        <v>48.148235530135487</v>
      </c>
      <c r="Y31" s="52">
        <f t="shared" si="60"/>
        <v>46.805865074815486</v>
      </c>
      <c r="Z31" s="52">
        <f t="shared" si="60"/>
        <v>155.39076238201625</v>
      </c>
      <c r="AA31" s="52">
        <f t="shared" si="60"/>
        <v>47.975060066037749</v>
      </c>
      <c r="AB31" s="52">
        <f t="shared" si="60"/>
        <v>61.266560873019742</v>
      </c>
      <c r="AC31" s="116">
        <f t="shared" si="40"/>
        <v>58.00712522378992</v>
      </c>
      <c r="AD31" s="124">
        <f t="shared" si="36"/>
        <v>10.138311845977512</v>
      </c>
      <c r="AE31" s="124"/>
      <c r="AF31" s="36"/>
      <c r="AG31" s="107">
        <f>'2008'!S31</f>
        <v>1.7634944015528651</v>
      </c>
      <c r="AH31" s="107">
        <f>'2009'!S31</f>
        <v>0.73229109404109594</v>
      </c>
      <c r="AI31" s="107">
        <f>'2010'!S31</f>
        <v>0.27674921418135895</v>
      </c>
      <c r="AJ31" s="107">
        <f>'2011'!S31</f>
        <v>0.81943241257657284</v>
      </c>
      <c r="AK31" s="107">
        <f>'2012'!S31</f>
        <v>0.31915442821775808</v>
      </c>
      <c r="AL31" s="107">
        <f>'2013'!S31</f>
        <v>1.3125740313838388</v>
      </c>
      <c r="AM31" s="107">
        <f>'2014'!S31</f>
        <v>1.5983828003409462</v>
      </c>
      <c r="AN31" s="107">
        <f>'2015'!S31</f>
        <v>3.4074114408469383</v>
      </c>
      <c r="AO31" s="107">
        <f>'2016'!S31</f>
        <v>0.14124159229466138</v>
      </c>
      <c r="AP31" s="107">
        <f>'2017'!S31</f>
        <v>0.67834207665942148</v>
      </c>
      <c r="AQ31" s="117">
        <f t="shared" si="8"/>
        <v>1.1049073492095458</v>
      </c>
      <c r="AR31" s="36"/>
      <c r="AS31" s="38" t="s">
        <v>50</v>
      </c>
      <c r="AT31" s="114">
        <f t="shared" ref="AT31:BC31" si="61">AT339</f>
        <v>59.286664943034836</v>
      </c>
      <c r="AU31" s="114">
        <f t="shared" si="61"/>
        <v>59.724954345464326</v>
      </c>
      <c r="AV31" s="114">
        <f t="shared" si="61"/>
        <v>93.558378769611338</v>
      </c>
      <c r="AW31" s="114">
        <f t="shared" si="61"/>
        <v>51.517858141781915</v>
      </c>
      <c r="AX31" s="114">
        <f t="shared" si="61"/>
        <v>50.374225496601696</v>
      </c>
      <c r="AY31" s="114">
        <f t="shared" si="61"/>
        <v>65.580368059679316</v>
      </c>
      <c r="AZ31" s="114">
        <f t="shared" si="61"/>
        <v>71.701499272575816</v>
      </c>
      <c r="BA31" s="114">
        <f t="shared" si="61"/>
        <v>224.9023861562851</v>
      </c>
      <c r="BB31" s="114">
        <f t="shared" si="61"/>
        <v>76.664088087278415</v>
      </c>
      <c r="BC31" s="114">
        <f t="shared" si="61"/>
        <v>82.588656522961102</v>
      </c>
      <c r="BD31" s="111">
        <f t="shared" si="42"/>
        <v>83.589907979527382</v>
      </c>
      <c r="BE31" s="124">
        <f t="shared" si="43"/>
        <v>14.868346863002737</v>
      </c>
    </row>
    <row r="32" spans="2:57">
      <c r="B32" s="4">
        <f>'2008'!G32</f>
        <v>2008</v>
      </c>
      <c r="C32" s="2">
        <v>1</v>
      </c>
      <c r="D32" s="2">
        <f t="shared" si="38"/>
        <v>28</v>
      </c>
      <c r="E32" s="2">
        <f t="shared" si="38"/>
        <v>28</v>
      </c>
      <c r="F32" s="35">
        <f>'2008'!R32</f>
        <v>0.62027416319400008</v>
      </c>
      <c r="G32" s="35">
        <f>'2009'!R32</f>
        <v>0.36574339761899999</v>
      </c>
      <c r="H32" s="35">
        <f>'2010'!R32</f>
        <v>0.73261763380574985</v>
      </c>
      <c r="I32" s="35">
        <f>'2011'!R32</f>
        <v>1.1958169693177501</v>
      </c>
      <c r="J32" s="35">
        <f>'2012'!R32</f>
        <v>0.87687727332345011</v>
      </c>
      <c r="K32" s="35">
        <f>'2013'!R32</f>
        <v>2.8062280889759994</v>
      </c>
      <c r="L32" s="35">
        <f>'2014'!R32</f>
        <v>4.0440565091801997</v>
      </c>
      <c r="M32" s="35">
        <f>'2015'!R32</f>
        <v>3.1312080099976494</v>
      </c>
      <c r="N32" s="35">
        <f>'2016'!R32</f>
        <v>2.5588217291615996</v>
      </c>
      <c r="O32" s="35">
        <f>'2017'!R32</f>
        <v>1.6171416350686501</v>
      </c>
      <c r="P32" s="118">
        <f t="shared" si="4"/>
        <v>1.7948785409644046</v>
      </c>
      <c r="Q32" s="105"/>
      <c r="R32" s="38" t="s">
        <v>51</v>
      </c>
      <c r="S32" s="52">
        <f t="shared" ref="S32:AB32" si="62">S371</f>
        <v>21.447657401069243</v>
      </c>
      <c r="T32" s="52">
        <f t="shared" si="62"/>
        <v>47.639585938550617</v>
      </c>
      <c r="U32" s="52">
        <f t="shared" si="62"/>
        <v>42.3322971689025</v>
      </c>
      <c r="V32" s="52">
        <f t="shared" si="62"/>
        <v>35.515233931180489</v>
      </c>
      <c r="W32" s="52">
        <f t="shared" si="62"/>
        <v>30.511910762246554</v>
      </c>
      <c r="X32" s="52">
        <f t="shared" si="62"/>
        <v>32.653593401763224</v>
      </c>
      <c r="Y32" s="52">
        <f t="shared" si="62"/>
        <v>38.903613049050755</v>
      </c>
      <c r="Z32" s="52">
        <f t="shared" si="62"/>
        <v>134.66010181732969</v>
      </c>
      <c r="AA32" s="52">
        <f t="shared" si="62"/>
        <v>32.849497493234999</v>
      </c>
      <c r="AB32" s="52">
        <f t="shared" si="62"/>
        <v>70.227153418234408</v>
      </c>
      <c r="AC32" s="116">
        <f t="shared" si="40"/>
        <v>48.674064438156243</v>
      </c>
      <c r="AD32" s="124">
        <f t="shared" si="36"/>
        <v>9.499635687359671</v>
      </c>
      <c r="AE32" s="124"/>
      <c r="AF32" s="36"/>
      <c r="AG32" s="107">
        <f>'2008'!S32</f>
        <v>0.45315262105380977</v>
      </c>
      <c r="AH32" s="107">
        <f>'2009'!S32</f>
        <v>0.56299410018481288</v>
      </c>
      <c r="AI32" s="107">
        <f>'2010'!S32</f>
        <v>0.1151638333436967</v>
      </c>
      <c r="AJ32" s="107">
        <f>'2011'!S32</f>
        <v>1.2239596362424809</v>
      </c>
      <c r="AK32" s="107">
        <f>'2012'!S32</f>
        <v>1.0441451735129175</v>
      </c>
      <c r="AL32" s="107">
        <f>'2013'!S32</f>
        <v>2.6147944568427977</v>
      </c>
      <c r="AM32" s="107">
        <f>'2014'!S32</f>
        <v>4.6461791671881736</v>
      </c>
      <c r="AN32" s="107">
        <f>'2015'!S32</f>
        <v>3.1209111197556609</v>
      </c>
      <c r="AO32" s="107">
        <f>'2016'!S32</f>
        <v>1.2114226917116493</v>
      </c>
      <c r="AP32" s="107">
        <f>'2017'!S32</f>
        <v>0.14847654668485472</v>
      </c>
      <c r="AQ32" s="117">
        <f t="shared" si="8"/>
        <v>1.5141199346520851</v>
      </c>
      <c r="AR32" s="36"/>
      <c r="AS32" s="38" t="s">
        <v>51</v>
      </c>
      <c r="AT32" s="114">
        <f t="shared" ref="AT32:BC32" si="63">AT371</f>
        <v>31.581195013782704</v>
      </c>
      <c r="AU32" s="114">
        <f t="shared" si="63"/>
        <v>56.254057094824702</v>
      </c>
      <c r="AV32" s="114">
        <f t="shared" si="63"/>
        <v>59.35671941759081</v>
      </c>
      <c r="AW32" s="114">
        <f t="shared" si="63"/>
        <v>41.401436001303161</v>
      </c>
      <c r="AX32" s="114">
        <f t="shared" si="63"/>
        <v>32.739646090419292</v>
      </c>
      <c r="AY32" s="114">
        <f t="shared" si="63"/>
        <v>32.163847972869711</v>
      </c>
      <c r="AZ32" s="114">
        <f t="shared" si="63"/>
        <v>37.511621101861657</v>
      </c>
      <c r="BA32" s="114">
        <f t="shared" si="63"/>
        <v>164.31027528168289</v>
      </c>
      <c r="BB32" s="114">
        <f t="shared" si="63"/>
        <v>28.447839097411105</v>
      </c>
      <c r="BC32" s="114">
        <f t="shared" si="63"/>
        <v>83.279407258644724</v>
      </c>
      <c r="BD32" s="111">
        <f t="shared" si="42"/>
        <v>56.704604433039073</v>
      </c>
      <c r="BE32" s="124">
        <f>(STDEV(AT32:BC32))/SQRT(12)</f>
        <v>11.980382602282484</v>
      </c>
    </row>
    <row r="33" spans="2:57">
      <c r="B33" s="4">
        <f>'2008'!G33</f>
        <v>2008</v>
      </c>
      <c r="C33" s="2">
        <v>1</v>
      </c>
      <c r="D33" s="2">
        <f t="shared" si="38"/>
        <v>29</v>
      </c>
      <c r="E33" s="2">
        <f t="shared" si="38"/>
        <v>29</v>
      </c>
      <c r="F33" s="35">
        <f>'2008'!R33</f>
        <v>0.16463094119549992</v>
      </c>
      <c r="G33" s="35">
        <f>'2009'!R33</f>
        <v>0.32969899262999991</v>
      </c>
      <c r="H33" s="35">
        <f>'2010'!R33</f>
        <v>1.3871521537379998</v>
      </c>
      <c r="I33" s="35">
        <f>'2011'!R33</f>
        <v>1.2464886054225002</v>
      </c>
      <c r="J33" s="35">
        <f>'2012'!R33</f>
        <v>1.4360421972675002</v>
      </c>
      <c r="K33" s="35">
        <f>'2013'!R33</f>
        <v>1.5436985200523998</v>
      </c>
      <c r="L33" s="35">
        <f>'2014'!R33</f>
        <v>3.4216050213041247</v>
      </c>
      <c r="M33" s="35">
        <f>'2015'!R33</f>
        <v>0.65725958303459986</v>
      </c>
      <c r="N33" s="35">
        <f>'2016'!R33</f>
        <v>3.8701126642185004</v>
      </c>
      <c r="O33" s="35">
        <f>'2017'!R33</f>
        <v>1.7742618927473999</v>
      </c>
      <c r="P33" s="118">
        <f t="shared" si="4"/>
        <v>1.5830950571610525</v>
      </c>
      <c r="Q33" s="105"/>
      <c r="R33" s="123" t="s">
        <v>56</v>
      </c>
      <c r="S33" s="124">
        <f t="shared" ref="S33:AC33" si="64">(STDEV(S21:S32))/SQRT(12)</f>
        <v>15.231000251204605</v>
      </c>
      <c r="T33" s="124">
        <f t="shared" si="64"/>
        <v>7.2868810300110187</v>
      </c>
      <c r="U33" s="124">
        <f t="shared" si="64"/>
        <v>17.194738755586961</v>
      </c>
      <c r="V33" s="124">
        <f t="shared" si="64"/>
        <v>17.664763810818801</v>
      </c>
      <c r="W33" s="124">
        <f t="shared" si="64"/>
        <v>21.511746143091852</v>
      </c>
      <c r="X33" s="124">
        <f t="shared" si="64"/>
        <v>20.468345060922726</v>
      </c>
      <c r="Y33" s="124">
        <f t="shared" si="64"/>
        <v>16.452264355159421</v>
      </c>
      <c r="Z33" s="124">
        <f t="shared" si="64"/>
        <v>15.777713061979894</v>
      </c>
      <c r="AA33" s="124">
        <f t="shared" si="64"/>
        <v>16.919773184534108</v>
      </c>
      <c r="AB33" s="124">
        <f t="shared" si="64"/>
        <v>22.149396193448105</v>
      </c>
      <c r="AC33" s="124">
        <f t="shared" si="64"/>
        <v>14.520279451980935</v>
      </c>
      <c r="AD33" s="36"/>
      <c r="AE33" s="36"/>
      <c r="AF33" s="36"/>
      <c r="AG33" s="107">
        <f>'2008'!S33</f>
        <v>0.26654619379962646</v>
      </c>
      <c r="AH33" s="107">
        <f>'2009'!S33</f>
        <v>0.53670494559260473</v>
      </c>
      <c r="AI33" s="107">
        <f>'2010'!S33</f>
        <v>0.68932535483941015</v>
      </c>
      <c r="AJ33" s="107">
        <f>'2011'!S33</f>
        <v>0.76949311639899365</v>
      </c>
      <c r="AK33" s="107">
        <f>'2012'!S33</f>
        <v>1.092130039318967</v>
      </c>
      <c r="AL33" s="107">
        <f>'2013'!S33</f>
        <v>1.8706165316753838</v>
      </c>
      <c r="AM33" s="107">
        <f>'2014'!S33</f>
        <v>3.4611358083936103</v>
      </c>
      <c r="AN33" s="107">
        <f>'2015'!S33</f>
        <v>0.85810200412732573</v>
      </c>
      <c r="AO33" s="107">
        <f>'2016'!S33</f>
        <v>5.1450554739244021</v>
      </c>
      <c r="AP33" s="107">
        <f>'2017'!S33</f>
        <v>0.71732122684736521</v>
      </c>
      <c r="AQ33" s="117">
        <f t="shared" si="8"/>
        <v>1.540643069491769</v>
      </c>
      <c r="AR33" s="36"/>
      <c r="AS33" s="123" t="s">
        <v>56</v>
      </c>
      <c r="AT33" s="124">
        <f t="shared" ref="AT33:BD33" si="65">(STDEV(AT21:AT32))/SQRT(12)</f>
        <v>27.973561592849538</v>
      </c>
      <c r="AU33" s="124">
        <f t="shared" si="65"/>
        <v>13.702854371281086</v>
      </c>
      <c r="AV33" s="124">
        <f t="shared" si="65"/>
        <v>31.034966461054339</v>
      </c>
      <c r="AW33" s="124">
        <f t="shared" si="65"/>
        <v>29.919798509748293</v>
      </c>
      <c r="AX33" s="124">
        <f t="shared" si="65"/>
        <v>38.690994998297178</v>
      </c>
      <c r="AY33" s="124">
        <f t="shared" si="65"/>
        <v>38.578867936303872</v>
      </c>
      <c r="AZ33" s="124">
        <f t="shared" si="65"/>
        <v>28.02802823961191</v>
      </c>
      <c r="BA33" s="124">
        <f t="shared" si="65"/>
        <v>27.716969012747676</v>
      </c>
      <c r="BB33" s="124">
        <f t="shared" si="65"/>
        <v>30.436076606193861</v>
      </c>
      <c r="BC33" s="124">
        <f t="shared" si="65"/>
        <v>40.363043375520697</v>
      </c>
      <c r="BD33" s="124">
        <f t="shared" si="65"/>
        <v>27.610902400294083</v>
      </c>
    </row>
    <row r="34" spans="2:57" ht="15.5">
      <c r="B34" s="4">
        <f>'2008'!G34</f>
        <v>2008</v>
      </c>
      <c r="C34" s="2">
        <v>1</v>
      </c>
      <c r="D34" s="2">
        <f t="shared" si="38"/>
        <v>30</v>
      </c>
      <c r="E34" s="2">
        <f t="shared" si="38"/>
        <v>30</v>
      </c>
      <c r="F34" s="35">
        <f>'2008'!R34</f>
        <v>1.2850623561764998</v>
      </c>
      <c r="G34" s="35">
        <f>'2009'!R34</f>
        <v>0.25990869492000002</v>
      </c>
      <c r="H34" s="35">
        <f>'2010'!R34</f>
        <v>1.5444952639683753</v>
      </c>
      <c r="I34" s="35">
        <f>'2011'!R34</f>
        <v>3.1704341109482241</v>
      </c>
      <c r="J34" s="35">
        <f>'2012'!R34</f>
        <v>0.98207079914939988</v>
      </c>
      <c r="K34" s="35">
        <f>'2013'!R34</f>
        <v>2.1801487089</v>
      </c>
      <c r="L34" s="35">
        <f>'2014'!R34</f>
        <v>3.8946497738145003</v>
      </c>
      <c r="M34" s="35">
        <f>'2015'!R34</f>
        <v>1.7001157178354998</v>
      </c>
      <c r="N34" s="35">
        <f>'2016'!R34</f>
        <v>3.9620546283437998</v>
      </c>
      <c r="O34" s="35">
        <f>'2017'!R34</f>
        <v>1.1691520169009997</v>
      </c>
      <c r="P34" s="118">
        <f t="shared" si="4"/>
        <v>2.0148092070957295</v>
      </c>
      <c r="Q34" s="105"/>
      <c r="R34" s="129" t="s">
        <v>61</v>
      </c>
      <c r="S34" s="120">
        <f>SUM(S21:S32)</f>
        <v>1094.2417182841964</v>
      </c>
      <c r="T34" s="120">
        <f t="shared" ref="T34:AB34" si="66">SUM(T21:T32)</f>
        <v>665.22277669976165</v>
      </c>
      <c r="U34" s="120">
        <f t="shared" si="66"/>
        <v>1268.8807033424914</v>
      </c>
      <c r="V34" s="120">
        <f t="shared" si="66"/>
        <v>1360.9589634744466</v>
      </c>
      <c r="W34" s="120">
        <f t="shared" si="66"/>
        <v>1456.3442829073056</v>
      </c>
      <c r="X34" s="120">
        <f t="shared" si="66"/>
        <v>1360.8342403297206</v>
      </c>
      <c r="Y34" s="120">
        <f t="shared" si="66"/>
        <v>1506.454617527643</v>
      </c>
      <c r="Z34" s="120">
        <f t="shared" si="66"/>
        <v>1575.808120184593</v>
      </c>
      <c r="AA34" s="120">
        <f t="shared" si="66"/>
        <v>1521.3839760482115</v>
      </c>
      <c r="AB34" s="120">
        <f t="shared" si="66"/>
        <v>1642.156346045834</v>
      </c>
      <c r="AC34" s="123">
        <f>AVERAGE(S34:AB34)</f>
        <v>1345.2285744844203</v>
      </c>
      <c r="AD34" s="36"/>
      <c r="AE34" s="36"/>
      <c r="AF34" s="36"/>
      <c r="AG34" s="107">
        <f>'2008'!S34</f>
        <v>0.83653101697156607</v>
      </c>
      <c r="AH34" s="107">
        <f>'2009'!S34</f>
        <v>0.38570031117585823</v>
      </c>
      <c r="AI34" s="107">
        <f>'2010'!S34</f>
        <v>1.0812081950960171</v>
      </c>
      <c r="AJ34" s="107">
        <f>'2011'!S34</f>
        <v>3.0278982866457911</v>
      </c>
      <c r="AK34" s="107">
        <f>'2012'!S34</f>
        <v>0.54929216494994992</v>
      </c>
      <c r="AL34" s="107">
        <f>'2013'!S34</f>
        <v>1.7725060126191841</v>
      </c>
      <c r="AM34" s="107">
        <f>'2014'!S34</f>
        <v>6.1478346196217437</v>
      </c>
      <c r="AN34" s="107">
        <f>'2015'!S34</f>
        <v>1.2249861393767878</v>
      </c>
      <c r="AO34" s="107">
        <f>'2016'!S34</f>
        <v>5.1720684694035741</v>
      </c>
      <c r="AP34" s="107">
        <f>'2017'!S34</f>
        <v>0.25401141333300736</v>
      </c>
      <c r="AQ34" s="117">
        <f t="shared" si="8"/>
        <v>2.0452036629193477</v>
      </c>
      <c r="AR34" s="36"/>
      <c r="AS34" s="38" t="s">
        <v>59</v>
      </c>
      <c r="AT34" s="68">
        <f>SUM(AT21:AT32)</f>
        <v>1721.366379608412</v>
      </c>
      <c r="AU34" s="68">
        <f t="shared" ref="AU34:BC34" si="67">SUM(AU21:AU32)</f>
        <v>1083.1616356689847</v>
      </c>
      <c r="AV34" s="68">
        <f t="shared" si="67"/>
        <v>1969.650111604712</v>
      </c>
      <c r="AW34" s="68">
        <f t="shared" si="67"/>
        <v>1995.0379434651638</v>
      </c>
      <c r="AX34" s="68">
        <f t="shared" si="67"/>
        <v>2197.4891467123812</v>
      </c>
      <c r="AY34" s="68">
        <f t="shared" si="67"/>
        <v>2138.6342827391077</v>
      </c>
      <c r="AZ34" s="68">
        <f t="shared" si="67"/>
        <v>2277.4620771416685</v>
      </c>
      <c r="BA34" s="68">
        <f t="shared" si="67"/>
        <v>2256.4416801388666</v>
      </c>
      <c r="BB34" s="68">
        <f t="shared" si="67"/>
        <v>2318.5338819669528</v>
      </c>
      <c r="BC34" s="68">
        <f t="shared" si="67"/>
        <v>2601.3470426481358</v>
      </c>
      <c r="BD34" s="67">
        <f>AVERAGE(AT34:BC34)</f>
        <v>2055.9124181694388</v>
      </c>
      <c r="BE34" s="67"/>
    </row>
    <row r="35" spans="2:57">
      <c r="B35" s="4">
        <f>'2008'!G35</f>
        <v>2008</v>
      </c>
      <c r="C35" s="1">
        <v>1</v>
      </c>
      <c r="D35" s="1">
        <f>D34+1</f>
        <v>31</v>
      </c>
      <c r="E35" s="1">
        <f>E34+1</f>
        <v>31</v>
      </c>
      <c r="F35" s="50">
        <f>'2008'!R35</f>
        <v>1.3194454966897495</v>
      </c>
      <c r="G35" s="50">
        <f>'2009'!R35</f>
        <v>0.19246356731249997</v>
      </c>
      <c r="H35" s="50">
        <f>'2010'!R35</f>
        <v>1.4705837288504999</v>
      </c>
      <c r="I35" s="50">
        <f>'2011'!R35</f>
        <v>1.2424513521167246</v>
      </c>
      <c r="J35" s="50">
        <f>'2012'!R35</f>
        <v>2.3224248993163497</v>
      </c>
      <c r="K35" s="50">
        <f>'2013'!R35</f>
        <v>2.683833170191424</v>
      </c>
      <c r="L35" s="50">
        <f>'2014'!R35</f>
        <v>2.5207624424248491</v>
      </c>
      <c r="M35" s="50">
        <f>'2015'!R35</f>
        <v>2.2407838799946749</v>
      </c>
      <c r="N35" s="50">
        <f>'2016'!R35</f>
        <v>4.2333494310708746</v>
      </c>
      <c r="O35" s="50">
        <f>'2017'!R35</f>
        <v>0.64589815476629986</v>
      </c>
      <c r="P35" s="118">
        <f t="shared" si="4"/>
        <v>1.8871996122733947</v>
      </c>
      <c r="Q35" s="105"/>
      <c r="AC35" s="105"/>
      <c r="AD35" s="36"/>
      <c r="AE35" s="36"/>
      <c r="AF35" s="36"/>
      <c r="AG35" s="108">
        <f>'2008'!S35</f>
        <v>0.92364081341266902</v>
      </c>
      <c r="AH35" s="108">
        <f>'2009'!S35</f>
        <v>0.31865148239112223</v>
      </c>
      <c r="AI35" s="108">
        <f>'2010'!S35</f>
        <v>1.4058613997573144</v>
      </c>
      <c r="AJ35" s="108">
        <f>'2011'!S35</f>
        <v>1.2754909472355813</v>
      </c>
      <c r="AK35" s="108">
        <f>'2012'!S35</f>
        <v>1.0185385241471721</v>
      </c>
      <c r="AL35" s="108">
        <f>'2013'!S35</f>
        <v>1.9320907726175665</v>
      </c>
      <c r="AM35" s="108">
        <f>'2014'!S35</f>
        <v>4.2663443830609982</v>
      </c>
      <c r="AN35" s="108">
        <f>'2015'!S35</f>
        <v>1.140042793315968</v>
      </c>
      <c r="AO35" s="108">
        <f>'2016'!S35</f>
        <v>3.5699653483357245</v>
      </c>
      <c r="AP35" s="108">
        <f>'2017'!S35</f>
        <v>2.0759158684711759E-2</v>
      </c>
      <c r="AQ35" s="117">
        <f t="shared" si="8"/>
        <v>1.5871385622958827</v>
      </c>
      <c r="AR35" s="36"/>
    </row>
    <row r="36" spans="2:57" ht="15.5">
      <c r="B36" s="4">
        <f>'2008'!G36</f>
        <v>2008</v>
      </c>
      <c r="C36" s="2">
        <v>2</v>
      </c>
      <c r="D36" s="2">
        <v>1</v>
      </c>
      <c r="E36" s="2">
        <f>E35+1</f>
        <v>32</v>
      </c>
      <c r="F36" s="35">
        <f>'2008'!R36</f>
        <v>1.4718140222760001</v>
      </c>
      <c r="G36" s="35">
        <f>'2009'!R36</f>
        <v>0.56661274216799984</v>
      </c>
      <c r="H36" s="35">
        <f>'2010'!R36</f>
        <v>1.7856567182024996</v>
      </c>
      <c r="I36" s="35">
        <f>'2011'!R36</f>
        <v>1.1288853234573</v>
      </c>
      <c r="J36" s="35">
        <f>'2012'!R36</f>
        <v>2.1510035242282504</v>
      </c>
      <c r="K36" s="35">
        <f>'2013'!R36</f>
        <v>3.2977729184331741</v>
      </c>
      <c r="L36" s="35">
        <f>'2014'!R36</f>
        <v>3.9689742307676998</v>
      </c>
      <c r="M36" s="35">
        <f>'2015'!R36</f>
        <v>4.3181383808160003</v>
      </c>
      <c r="N36" s="35">
        <f>'2016'!R36</f>
        <v>4.1711971436523001</v>
      </c>
      <c r="O36" s="35">
        <f>'2017'!R36</f>
        <v>1.5955505993699997</v>
      </c>
      <c r="P36" s="118">
        <f t="shared" si="4"/>
        <v>2.4455605603371224</v>
      </c>
      <c r="Q36" s="105"/>
      <c r="R36" s="64" t="s">
        <v>58</v>
      </c>
      <c r="S36" s="47">
        <f>AVERAGE(F5:F35)</f>
        <v>1.0551498563120079</v>
      </c>
      <c r="T36" s="35">
        <f>S370</f>
        <v>0.69185991616352394</v>
      </c>
      <c r="U36" s="35">
        <f>T370</f>
        <v>1.5367608367274392</v>
      </c>
      <c r="V36" s="47">
        <f t="shared" ref="V36:AB36" si="68">AVERAGE(I5:I35)</f>
        <v>1.3255043888116664</v>
      </c>
      <c r="W36" s="47">
        <f t="shared" si="68"/>
        <v>1.6650727135507986</v>
      </c>
      <c r="X36" s="47">
        <f t="shared" si="68"/>
        <v>1.3526456670208451</v>
      </c>
      <c r="Y36" s="47">
        <f t="shared" si="68"/>
        <v>2.109755404227907</v>
      </c>
      <c r="Z36" s="47">
        <f t="shared" si="68"/>
        <v>1.5953041406474393</v>
      </c>
      <c r="AA36" s="47">
        <f t="shared" si="68"/>
        <v>1.8606341471926837</v>
      </c>
      <c r="AB36" s="47">
        <f t="shared" si="68"/>
        <v>1.1709758946240529</v>
      </c>
      <c r="AC36" s="105"/>
      <c r="AD36" s="36"/>
      <c r="AE36" s="36"/>
      <c r="AF36" s="36"/>
      <c r="AG36" s="107">
        <f>'2008'!S36</f>
        <v>1.4449150915520992</v>
      </c>
      <c r="AH36" s="107">
        <f>'2009'!S36</f>
        <v>0.77399112704290185</v>
      </c>
      <c r="AI36" s="107">
        <f>'2010'!S36</f>
        <v>2.2181882240346078</v>
      </c>
      <c r="AJ36" s="107">
        <f>'2011'!S36</f>
        <v>0.89789903396374582</v>
      </c>
      <c r="AK36" s="107">
        <f>'2012'!S36</f>
        <v>1.1744946756631016</v>
      </c>
      <c r="AL36" s="107">
        <f>'2013'!S36</f>
        <v>3.0217008293892849</v>
      </c>
      <c r="AM36" s="107">
        <f>'2014'!S36</f>
        <v>5.0183486962865524</v>
      </c>
      <c r="AN36" s="107">
        <f>'2015'!S36</f>
        <v>4.6714198288672124</v>
      </c>
      <c r="AO36" s="107">
        <f>'2016'!S36</f>
        <v>3.8657008857430228</v>
      </c>
      <c r="AP36" s="107">
        <f>'2017'!S36</f>
        <v>-0.21541583873317971</v>
      </c>
      <c r="AQ36" s="117">
        <f t="shared" si="8"/>
        <v>2.2871242553809354</v>
      </c>
      <c r="AR36" s="36"/>
      <c r="AS36" s="64" t="s">
        <v>58</v>
      </c>
      <c r="AT36" s="109">
        <f t="shared" ref="AT36:BC36" si="69">AVERAGE(AG5:AG35)</f>
        <v>1.0020739419276865</v>
      </c>
      <c r="AU36" s="109">
        <f t="shared" si="69"/>
        <v>0.64606700590983224</v>
      </c>
      <c r="AV36" s="109">
        <f t="shared" si="69"/>
        <v>0.99959843018881778</v>
      </c>
      <c r="AW36" s="109">
        <f t="shared" si="69"/>
        <v>1.4159963768497597</v>
      </c>
      <c r="AX36" s="109">
        <f t="shared" si="69"/>
        <v>1.0490274969185189</v>
      </c>
      <c r="AY36" s="109">
        <f t="shared" si="69"/>
        <v>1.1863367872829993</v>
      </c>
      <c r="AZ36" s="109">
        <f t="shared" si="69"/>
        <v>2.4077892073309584</v>
      </c>
      <c r="BA36" s="109">
        <f t="shared" si="69"/>
        <v>1.4939667597871222</v>
      </c>
      <c r="BB36" s="109">
        <f t="shared" si="69"/>
        <v>1.3202354675107153</v>
      </c>
      <c r="BC36" s="109">
        <f t="shared" si="69"/>
        <v>1.1436977907582879</v>
      </c>
    </row>
    <row r="37" spans="2:57" ht="15.5">
      <c r="B37" s="4">
        <f>'2008'!G37</f>
        <v>2008</v>
      </c>
      <c r="C37" s="2">
        <v>2</v>
      </c>
      <c r="D37" s="2">
        <f t="shared" ref="D37:E52" si="70">D36+1</f>
        <v>2</v>
      </c>
      <c r="E37" s="2">
        <f t="shared" si="38"/>
        <v>33</v>
      </c>
      <c r="F37" s="35">
        <f>'2008'!R37</f>
        <v>1.5216924751942495</v>
      </c>
      <c r="G37" s="35">
        <f>'2009'!R37</f>
        <v>0.48392523673199989</v>
      </c>
      <c r="H37" s="35">
        <f>'2010'!R37</f>
        <v>0.46403426518199986</v>
      </c>
      <c r="I37" s="35">
        <f>'2011'!R37</f>
        <v>0.86932386105299997</v>
      </c>
      <c r="J37" s="35">
        <f>'2012'!R37</f>
        <v>0.96101755638524988</v>
      </c>
      <c r="K37" s="35">
        <f>'2013'!R37</f>
        <v>1.3573691073551251</v>
      </c>
      <c r="L37" s="35">
        <f>'2014'!R37</f>
        <v>1.4092874899112247</v>
      </c>
      <c r="M37" s="35">
        <f>'2015'!R37</f>
        <v>3.7452980455799993</v>
      </c>
      <c r="N37" s="35">
        <f>'2016'!R37</f>
        <v>4.6887624334912497</v>
      </c>
      <c r="O37" s="35">
        <f>'2017'!R37</f>
        <v>2.2494147198907499</v>
      </c>
      <c r="P37" s="118">
        <f t="shared" si="4"/>
        <v>1.7750125190774848</v>
      </c>
      <c r="Q37" s="105"/>
      <c r="R37" s="65" t="s">
        <v>59</v>
      </c>
      <c r="S37" s="66">
        <f t="shared" ref="S37:AB37" si="71">SUM(F5:F35)</f>
        <v>32.709645545672245</v>
      </c>
      <c r="T37" s="66">
        <f t="shared" si="71"/>
        <v>14.353671320725502</v>
      </c>
      <c r="U37" s="66">
        <f t="shared" si="71"/>
        <v>29.87524656127912</v>
      </c>
      <c r="V37" s="66">
        <f t="shared" si="71"/>
        <v>41.09063605316166</v>
      </c>
      <c r="W37" s="66">
        <f t="shared" si="71"/>
        <v>51.617254120074755</v>
      </c>
      <c r="X37" s="66">
        <f t="shared" si="71"/>
        <v>41.932015677646199</v>
      </c>
      <c r="Y37" s="66">
        <f t="shared" si="71"/>
        <v>65.402417531065112</v>
      </c>
      <c r="Z37" s="66">
        <f t="shared" si="71"/>
        <v>49.454428360070615</v>
      </c>
      <c r="AA37" s="66">
        <f t="shared" si="71"/>
        <v>57.679658562973195</v>
      </c>
      <c r="AB37" s="66">
        <f t="shared" si="71"/>
        <v>36.300252733345644</v>
      </c>
      <c r="AC37" s="105"/>
      <c r="AD37" s="36"/>
      <c r="AE37" s="36"/>
      <c r="AF37" s="36"/>
      <c r="AG37" s="107">
        <f>'2008'!S37</f>
        <v>1.7096450819808642</v>
      </c>
      <c r="AH37" s="107">
        <f>'2009'!S37</f>
        <v>0.67062291294613219</v>
      </c>
      <c r="AI37" s="107">
        <f>'2010'!S37</f>
        <v>0.7237759199565611</v>
      </c>
      <c r="AJ37" s="107">
        <f>'2011'!S37</f>
        <v>0.70692012178053065</v>
      </c>
      <c r="AK37" s="107">
        <f>'2012'!S37</f>
        <v>0.91567086891412874</v>
      </c>
      <c r="AL37" s="107">
        <f>'2013'!S37</f>
        <v>1.6372053624597078</v>
      </c>
      <c r="AM37" s="107">
        <f>'2014'!S37</f>
        <v>1.4601156830437889</v>
      </c>
      <c r="AN37" s="107">
        <f>'2015'!S37</f>
        <v>3.9381447713416802</v>
      </c>
      <c r="AO37" s="107">
        <f>'2016'!S37</f>
        <v>5.7003625580058346</v>
      </c>
      <c r="AP37" s="107">
        <f>'2017'!S37</f>
        <v>3.6279947530727412</v>
      </c>
      <c r="AQ37" s="117">
        <f t="shared" si="8"/>
        <v>2.1090458033501966</v>
      </c>
      <c r="AR37" s="36"/>
      <c r="AS37" s="65" t="s">
        <v>59</v>
      </c>
      <c r="AT37" s="110">
        <f t="shared" ref="AT37:BC37" si="72">SUM(AG5:AG35)</f>
        <v>31.064292199758285</v>
      </c>
      <c r="AU37" s="110">
        <f t="shared" si="72"/>
        <v>20.0280771832048</v>
      </c>
      <c r="AV37" s="110">
        <f t="shared" si="72"/>
        <v>30.98755133585335</v>
      </c>
      <c r="AW37" s="110">
        <f t="shared" si="72"/>
        <v>43.895887682342547</v>
      </c>
      <c r="AX37" s="110">
        <f t="shared" si="72"/>
        <v>32.519852404474086</v>
      </c>
      <c r="AY37" s="110">
        <f t="shared" si="72"/>
        <v>36.776440405772981</v>
      </c>
      <c r="AZ37" s="110">
        <f t="shared" si="72"/>
        <v>74.641465427259703</v>
      </c>
      <c r="BA37" s="110">
        <f t="shared" si="72"/>
        <v>46.312969553400791</v>
      </c>
      <c r="BB37" s="110">
        <f t="shared" si="72"/>
        <v>40.927299492832176</v>
      </c>
      <c r="BC37" s="110">
        <f t="shared" si="72"/>
        <v>35.454631513506925</v>
      </c>
    </row>
    <row r="38" spans="2:57">
      <c r="B38" s="4">
        <f>'2008'!G38</f>
        <v>2008</v>
      </c>
      <c r="C38" s="2">
        <v>2</v>
      </c>
      <c r="D38" s="2">
        <f t="shared" si="70"/>
        <v>3</v>
      </c>
      <c r="E38" s="2">
        <f t="shared" si="70"/>
        <v>34</v>
      </c>
      <c r="F38" s="35">
        <f>'2008'!R38</f>
        <v>1.6855756631999996</v>
      </c>
      <c r="G38" s="35">
        <f>'2009'!R38</f>
        <v>0.87563740276349999</v>
      </c>
      <c r="H38" s="35">
        <f>'2010'!R38</f>
        <v>0.32414916599999993</v>
      </c>
      <c r="I38" s="35">
        <f>'2011'!R38</f>
        <v>0.66867429946124979</v>
      </c>
      <c r="J38" s="35">
        <f>'2012'!R38</f>
        <v>0.83013054337034986</v>
      </c>
      <c r="K38" s="35">
        <f>'2013'!R38</f>
        <v>2.9341945671187495</v>
      </c>
      <c r="L38" s="35">
        <f>'2014'!R38</f>
        <v>2.7040069127752502</v>
      </c>
      <c r="M38" s="35">
        <f>'2015'!R38</f>
        <v>2.6456087392772996</v>
      </c>
      <c r="N38" s="35">
        <f>'2016'!R38</f>
        <v>3.2000653965852002</v>
      </c>
      <c r="O38" s="35">
        <f>'2017'!R38</f>
        <v>2.3162564880278991</v>
      </c>
      <c r="P38" s="118">
        <f t="shared" si="4"/>
        <v>1.8184299178579497</v>
      </c>
      <c r="Q38" s="105"/>
      <c r="R38" s="120" t="s">
        <v>60</v>
      </c>
      <c r="S38" s="121">
        <f t="shared" ref="S38:AB38" si="73">STDEV(F5:F35)</f>
        <v>0.35715040354629429</v>
      </c>
      <c r="T38" s="121">
        <f t="shared" si="73"/>
        <v>0.23840626056206876</v>
      </c>
      <c r="U38" s="121">
        <f t="shared" si="73"/>
        <v>0.48053915163251881</v>
      </c>
      <c r="V38" s="121">
        <f t="shared" si="73"/>
        <v>0.81101817657880904</v>
      </c>
      <c r="W38" s="121">
        <f t="shared" si="73"/>
        <v>0.77279516567859585</v>
      </c>
      <c r="X38" s="121">
        <f t="shared" si="73"/>
        <v>0.86829975324730135</v>
      </c>
      <c r="Y38" s="121">
        <f t="shared" si="73"/>
        <v>0.94871799453017169</v>
      </c>
      <c r="Z38" s="121">
        <f t="shared" si="73"/>
        <v>0.99880417263242005</v>
      </c>
      <c r="AA38" s="121">
        <f t="shared" si="73"/>
        <v>1.120785162803128</v>
      </c>
      <c r="AB38" s="121">
        <f t="shared" si="73"/>
        <v>0.58245591700796961</v>
      </c>
      <c r="AC38" s="105"/>
      <c r="AD38" s="36"/>
      <c r="AE38" s="36"/>
      <c r="AF38" s="36"/>
      <c r="AG38" s="107">
        <f>'2008'!S38</f>
        <v>2.131535101005992</v>
      </c>
      <c r="AH38" s="107">
        <f>'2009'!S38</f>
        <v>1.3309470351709629</v>
      </c>
      <c r="AI38" s="107">
        <f>'2010'!S38</f>
        <v>0.50833433889499824</v>
      </c>
      <c r="AJ38" s="107">
        <f>'2011'!S38</f>
        <v>0.62022117206415961</v>
      </c>
      <c r="AK38" s="107">
        <f>'2012'!S38</f>
        <v>0.8886712833209609</v>
      </c>
      <c r="AL38" s="107">
        <f>'2013'!S38</f>
        <v>1.7990836627699527</v>
      </c>
      <c r="AM38" s="107">
        <f>'2014'!S38</f>
        <v>2.0763038337164694</v>
      </c>
      <c r="AN38" s="107">
        <f>'2015'!S38</f>
        <v>3.4140865603655124</v>
      </c>
      <c r="AO38" s="107">
        <f>'2016'!S38</f>
        <v>5.3694768351260764</v>
      </c>
      <c r="AP38" s="107">
        <f>'2017'!S38</f>
        <v>3.4504551563884771</v>
      </c>
      <c r="AQ38" s="117">
        <f t="shared" si="8"/>
        <v>2.158911497882356</v>
      </c>
      <c r="AR38" s="36"/>
      <c r="AS38" s="120" t="s">
        <v>60</v>
      </c>
      <c r="AT38" s="121">
        <f t="shared" ref="AT38:BC38" si="74">STDEV(AG5:AG35)</f>
        <v>0.55846731775586667</v>
      </c>
      <c r="AU38" s="121">
        <f t="shared" si="74"/>
        <v>0.36163624667858962</v>
      </c>
      <c r="AV38" s="121">
        <f t="shared" si="74"/>
        <v>0.52015372663237536</v>
      </c>
      <c r="AW38" s="121">
        <f t="shared" si="74"/>
        <v>0.9160653024917933</v>
      </c>
      <c r="AX38" s="121">
        <f t="shared" si="74"/>
        <v>0.79859232073759823</v>
      </c>
      <c r="AY38" s="121">
        <f t="shared" si="74"/>
        <v>0.84688402459522161</v>
      </c>
      <c r="AZ38" s="121">
        <f t="shared" si="74"/>
        <v>1.2764451273846704</v>
      </c>
      <c r="BA38" s="121">
        <f t="shared" si="74"/>
        <v>1.3973998960439438</v>
      </c>
      <c r="BB38" s="121">
        <f t="shared" si="74"/>
        <v>1.514006697449376</v>
      </c>
      <c r="BC38" s="121">
        <f t="shared" si="74"/>
        <v>0.8718370378860506</v>
      </c>
    </row>
    <row r="39" spans="2:57">
      <c r="B39" s="4">
        <f>'2008'!G39</f>
        <v>2008</v>
      </c>
      <c r="C39" s="2">
        <v>2</v>
      </c>
      <c r="D39" s="2">
        <f t="shared" si="70"/>
        <v>4</v>
      </c>
      <c r="E39" s="2">
        <f t="shared" si="70"/>
        <v>35</v>
      </c>
      <c r="F39" s="35">
        <f>'2008'!R39</f>
        <v>1.7914508845447501</v>
      </c>
      <c r="G39" s="35">
        <f>'2009'!R39</f>
        <v>0.70680357294975016</v>
      </c>
      <c r="H39" s="35">
        <f>'2010'!R39</f>
        <v>1.4913808446599996</v>
      </c>
      <c r="I39" s="35">
        <f>'2011'!R39</f>
        <v>2.5284175196609993</v>
      </c>
      <c r="J39" s="35">
        <f>'2012'!R39</f>
        <v>0.52861853083199994</v>
      </c>
      <c r="K39" s="35">
        <f>'2013'!R39</f>
        <v>2.3745665027753997</v>
      </c>
      <c r="L39" s="35">
        <f>'2014'!R39</f>
        <v>1.5359739471995995</v>
      </c>
      <c r="M39" s="35">
        <f>'2015'!R39</f>
        <v>4.6720142354461496</v>
      </c>
      <c r="N39" s="35">
        <f>'2016'!R39</f>
        <v>3.3706503685979987</v>
      </c>
      <c r="O39" s="35">
        <f>'2017'!R39</f>
        <v>1.5209309702216995</v>
      </c>
      <c r="P39" s="118">
        <f t="shared" si="4"/>
        <v>2.0520807376888346</v>
      </c>
      <c r="Q39" s="105"/>
      <c r="R39" s="120" t="s">
        <v>54</v>
      </c>
      <c r="S39" s="121">
        <f t="shared" ref="S39:AB39" si="75">(STDEV(F5:F35))/SQRT(31)</f>
        <v>6.4146106097916725E-2</v>
      </c>
      <c r="T39" s="121">
        <f t="shared" si="75"/>
        <v>4.2819028433324358E-2</v>
      </c>
      <c r="U39" s="121">
        <f t="shared" si="75"/>
        <v>8.6307379464648726E-2</v>
      </c>
      <c r="V39" s="121">
        <f t="shared" si="75"/>
        <v>0.14566316455364126</v>
      </c>
      <c r="W39" s="121">
        <f t="shared" si="75"/>
        <v>0.13879810913653576</v>
      </c>
      <c r="X39" s="121">
        <f t="shared" si="75"/>
        <v>0.15595123943175568</v>
      </c>
      <c r="Y39" s="121">
        <f t="shared" si="75"/>
        <v>0.17039478194582769</v>
      </c>
      <c r="Z39" s="121">
        <f t="shared" si="75"/>
        <v>0.17939052509124884</v>
      </c>
      <c r="AA39" s="121">
        <f t="shared" si="75"/>
        <v>0.2012989576723839</v>
      </c>
      <c r="AB39" s="121">
        <f t="shared" si="75"/>
        <v>0.10461217089149853</v>
      </c>
      <c r="AC39" s="105"/>
      <c r="AD39" s="36"/>
      <c r="AE39" s="36"/>
      <c r="AF39" s="36"/>
      <c r="AG39" s="107">
        <f>'2008'!S39</f>
        <v>2.1328862384684659</v>
      </c>
      <c r="AH39" s="107">
        <f>'2009'!S39</f>
        <v>1.0350838615808309</v>
      </c>
      <c r="AI39" s="107">
        <f>'2010'!S39</f>
        <v>1.0236586698251704</v>
      </c>
      <c r="AJ39" s="107">
        <f>'2011'!S39</f>
        <v>1.4369067005450908</v>
      </c>
      <c r="AK39" s="107">
        <f>'2012'!S39</f>
        <v>0.88038417397187596</v>
      </c>
      <c r="AL39" s="107">
        <f>'2013'!S39</f>
        <v>2.1262794205733604</v>
      </c>
      <c r="AM39" s="107">
        <f>'2014'!S39</f>
        <v>1.4458699247142854</v>
      </c>
      <c r="AN39" s="107">
        <f>'2015'!S39</f>
        <v>4.5871793161316203</v>
      </c>
      <c r="AO39" s="107">
        <f>'2016'!S39</f>
        <v>4.8241205535756553</v>
      </c>
      <c r="AP39" s="107">
        <f>'2017'!S39</f>
        <v>1.5442919759122873</v>
      </c>
      <c r="AQ39" s="117">
        <f t="shared" si="8"/>
        <v>2.103666083529864</v>
      </c>
      <c r="AR39" s="36"/>
      <c r="AS39" s="120" t="s">
        <v>54</v>
      </c>
      <c r="AT39" s="121">
        <f t="shared" ref="AT39:BC39" si="76">(STDEV(AG5:AG35))/SQRT(31)</f>
        <v>0.10030369127762531</v>
      </c>
      <c r="AU39" s="121">
        <f t="shared" si="76"/>
        <v>6.4951787308537359E-2</v>
      </c>
      <c r="AV39" s="121">
        <f t="shared" si="76"/>
        <v>9.3422367172160292E-2</v>
      </c>
      <c r="AW39" s="121">
        <f t="shared" si="76"/>
        <v>0.16453018533028746</v>
      </c>
      <c r="AX39" s="121">
        <f t="shared" si="76"/>
        <v>0.14343141496233944</v>
      </c>
      <c r="AY39" s="121">
        <f t="shared" si="76"/>
        <v>0.15210486101907544</v>
      </c>
      <c r="AZ39" s="121">
        <f t="shared" si="76"/>
        <v>0.22925631262452892</v>
      </c>
      <c r="BA39" s="121">
        <f t="shared" si="76"/>
        <v>0.25098043038115636</v>
      </c>
      <c r="BB39" s="121">
        <f t="shared" si="76"/>
        <v>0.27192363016595522</v>
      </c>
      <c r="BC39" s="121">
        <f t="shared" si="76"/>
        <v>0.15658655450765291</v>
      </c>
    </row>
    <row r="40" spans="2:57">
      <c r="B40" s="4">
        <f>'2008'!G40</f>
        <v>2008</v>
      </c>
      <c r="C40" s="2">
        <v>2</v>
      </c>
      <c r="D40" s="2">
        <f t="shared" si="70"/>
        <v>5</v>
      </c>
      <c r="E40" s="2">
        <f t="shared" si="70"/>
        <v>36</v>
      </c>
      <c r="F40" s="35">
        <f>'2008'!R40</f>
        <v>1.8111785536739999</v>
      </c>
      <c r="G40" s="35">
        <f>'2009'!R40</f>
        <v>0.60659236714575004</v>
      </c>
      <c r="H40" s="35">
        <f>'2010'!R40</f>
        <v>0.49535886186</v>
      </c>
      <c r="I40" s="35">
        <f>'2011'!R40</f>
        <v>2.9956974511513503</v>
      </c>
      <c r="J40" s="35">
        <f>'2012'!R40</f>
        <v>0.15301387710764996</v>
      </c>
      <c r="K40" s="35">
        <f>'2013'!R40</f>
        <v>3.2854315528566</v>
      </c>
      <c r="L40" s="35">
        <f>'2014'!R40</f>
        <v>1.9767399503164498</v>
      </c>
      <c r="M40" s="35">
        <f>'2015'!R40</f>
        <v>4.8356940935204999</v>
      </c>
      <c r="N40" s="35">
        <f>'2016'!R40</f>
        <v>3.0283738971920995</v>
      </c>
      <c r="O40" s="35">
        <f>'2017'!R40</f>
        <v>0.96107477362439975</v>
      </c>
      <c r="P40" s="118">
        <f t="shared" si="4"/>
        <v>2.0149155378448804</v>
      </c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36"/>
      <c r="AE40" s="36"/>
      <c r="AF40" s="36"/>
      <c r="AG40" s="107">
        <f>'2008'!S40</f>
        <v>1.9160823602783636</v>
      </c>
      <c r="AH40" s="107">
        <f>'2009'!S40</f>
        <v>0.91188399252883556</v>
      </c>
      <c r="AI40" s="107">
        <f>'2010'!S40</f>
        <v>0.39749710069709582</v>
      </c>
      <c r="AJ40" s="107">
        <f>'2011'!S40</f>
        <v>2.4679834356434074</v>
      </c>
      <c r="AK40" s="107">
        <f>'2012'!S40</f>
        <v>0.39325600801136512</v>
      </c>
      <c r="AL40" s="107">
        <f>'2013'!S40</f>
        <v>3.2333560513158974</v>
      </c>
      <c r="AM40" s="107">
        <f>'2014'!S40</f>
        <v>2.459924035540904</v>
      </c>
      <c r="AN40" s="107">
        <f>'2015'!S40</f>
        <v>5.6445523757768585</v>
      </c>
      <c r="AO40" s="107">
        <f>'2016'!S40</f>
        <v>4.0139253347549682</v>
      </c>
      <c r="AP40" s="107">
        <f>'2017'!S40</f>
        <v>0.90506353970394038</v>
      </c>
      <c r="AQ40" s="117">
        <f t="shared" si="8"/>
        <v>2.2343524234251637</v>
      </c>
      <c r="AR40" s="36"/>
      <c r="AS40" s="38"/>
    </row>
    <row r="41" spans="2:57">
      <c r="B41" s="4">
        <f>'2008'!G41</f>
        <v>2008</v>
      </c>
      <c r="C41" s="2">
        <v>2</v>
      </c>
      <c r="D41" s="2">
        <f t="shared" si="70"/>
        <v>6</v>
      </c>
      <c r="E41" s="2">
        <f t="shared" si="70"/>
        <v>37</v>
      </c>
      <c r="F41" s="35">
        <f>'2008'!R41</f>
        <v>1.9274351431949996</v>
      </c>
      <c r="G41" s="35">
        <f>'2009'!R41</f>
        <v>0.75367627905599988</v>
      </c>
      <c r="H41" s="35">
        <f>'2010'!R41</f>
        <v>0.31093272045899994</v>
      </c>
      <c r="I41" s="35">
        <f>'2011'!R41</f>
        <v>3.0912917414477992</v>
      </c>
      <c r="J41" s="35">
        <f>'2012'!R41</f>
        <v>0.84511114619055006</v>
      </c>
      <c r="K41" s="35">
        <f>'2013'!R41</f>
        <v>2.2537325341223995</v>
      </c>
      <c r="L41" s="35">
        <f>'2014'!R41</f>
        <v>3.962541220444125</v>
      </c>
      <c r="M41" s="35">
        <f>'2015'!R41</f>
        <v>4.8524472029165997</v>
      </c>
      <c r="N41" s="35">
        <f>'2016'!R41</f>
        <v>4.2697532241692997</v>
      </c>
      <c r="O41" s="35">
        <f>'2017'!R41</f>
        <v>1.0343808619477495</v>
      </c>
      <c r="P41" s="118">
        <f t="shared" si="4"/>
        <v>2.330130207394852</v>
      </c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36"/>
      <c r="AE41" s="36"/>
      <c r="AF41" s="36"/>
      <c r="AG41" s="107">
        <f>'2008'!S41</f>
        <v>2.1600998798752973</v>
      </c>
      <c r="AH41" s="107">
        <f>'2009'!S41</f>
        <v>1.1654427708327801</v>
      </c>
      <c r="AI41" s="107">
        <f>'2010'!S41</f>
        <v>0.40880389464713918</v>
      </c>
      <c r="AJ41" s="107">
        <f>'2011'!S41</f>
        <v>3.7775316221218618</v>
      </c>
      <c r="AK41" s="107">
        <f>'2012'!S41</f>
        <v>1.097627264686057</v>
      </c>
      <c r="AL41" s="107">
        <f>'2013'!S41</f>
        <v>1.6531494818192749</v>
      </c>
      <c r="AM41" s="107">
        <f>'2014'!S41</f>
        <v>4.6686283374356341</v>
      </c>
      <c r="AN41" s="107">
        <f>'2015'!S41</f>
        <v>5.1824481926707371</v>
      </c>
      <c r="AO41" s="107">
        <f>'2016'!S41</f>
        <v>3.7491081923135785</v>
      </c>
      <c r="AP41" s="107">
        <f>'2017'!S41</f>
        <v>1.0575709059574401</v>
      </c>
      <c r="AQ41" s="117">
        <f t="shared" si="8"/>
        <v>2.4920410542359801</v>
      </c>
      <c r="AR41" s="36"/>
      <c r="AS41" s="38"/>
      <c r="AZ41" s="2" t="s">
        <v>65</v>
      </c>
      <c r="BA41" s="2" t="s">
        <v>8</v>
      </c>
      <c r="BB41" s="2" t="s">
        <v>66</v>
      </c>
    </row>
    <row r="42" spans="2:57">
      <c r="B42" s="4">
        <f>'2008'!G42</f>
        <v>2008</v>
      </c>
      <c r="C42" s="2">
        <v>2</v>
      </c>
      <c r="D42" s="2">
        <f t="shared" si="70"/>
        <v>7</v>
      </c>
      <c r="E42" s="2">
        <f t="shared" si="70"/>
        <v>38</v>
      </c>
      <c r="F42" s="35">
        <f>'2008'!R42</f>
        <v>1.8222340047750001</v>
      </c>
      <c r="G42" s="35">
        <f>'2009'!R42</f>
        <v>0.84645661079699985</v>
      </c>
      <c r="H42" s="35">
        <f>'2010'!R42</f>
        <v>0.56401954883999994</v>
      </c>
      <c r="I42" s="35">
        <f>'2011'!R42</f>
        <v>2.3304601151199003</v>
      </c>
      <c r="J42" s="35">
        <f>'2012'!R42</f>
        <v>2.6503516309379997</v>
      </c>
      <c r="K42" s="35">
        <f>'2013'!R42</f>
        <v>1.2316170345944997</v>
      </c>
      <c r="L42" s="35">
        <f>'2014'!R42</f>
        <v>3.1646837784136501</v>
      </c>
      <c r="M42" s="35">
        <f>'2015'!R42</f>
        <v>4.8209720733304495</v>
      </c>
      <c r="N42" s="35">
        <f>'2016'!R42</f>
        <v>3.7123006427513991</v>
      </c>
      <c r="O42" s="35">
        <f>'2017'!R42</f>
        <v>1.54275431282265</v>
      </c>
      <c r="P42" s="118">
        <f t="shared" si="4"/>
        <v>2.2685849752382543</v>
      </c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36"/>
      <c r="AE42" s="36"/>
      <c r="AF42" s="36"/>
      <c r="AG42" s="107">
        <f>'2008'!S42</f>
        <v>2.1201233708253087</v>
      </c>
      <c r="AH42" s="107">
        <f>'2009'!S42</f>
        <v>1.2432375488235294</v>
      </c>
      <c r="AI42" s="107">
        <f>'2010'!S42</f>
        <v>0.54161444021355842</v>
      </c>
      <c r="AJ42" s="107">
        <f>'2011'!S42</f>
        <v>2.7881439717061713</v>
      </c>
      <c r="AK42" s="107">
        <f>'2012'!S42</f>
        <v>1.7601414278823166</v>
      </c>
      <c r="AL42" s="107">
        <f>'2013'!S42</f>
        <v>1.2460430011939321</v>
      </c>
      <c r="AM42" s="107">
        <f>'2014'!S42</f>
        <v>4.1644496619810525</v>
      </c>
      <c r="AN42" s="107">
        <f>'2015'!S42</f>
        <v>5.1049083794300829</v>
      </c>
      <c r="AO42" s="107">
        <f>'2016'!S42</f>
        <v>3.7127314465036259</v>
      </c>
      <c r="AP42" s="107">
        <f>'2017'!S42</f>
        <v>1.9315502846075312</v>
      </c>
      <c r="AQ42" s="117">
        <f t="shared" si="8"/>
        <v>2.4612943533167106</v>
      </c>
      <c r="AR42" s="36"/>
      <c r="AS42" s="38"/>
      <c r="AY42" s="38" t="s">
        <v>40</v>
      </c>
      <c r="AZ42" s="116">
        <v>27.900000000000006</v>
      </c>
      <c r="BA42" s="116">
        <f>AC21</f>
        <v>42.041522646601408</v>
      </c>
      <c r="BB42" s="146">
        <f>BD21</f>
        <v>39.260846719840558</v>
      </c>
    </row>
    <row r="43" spans="2:57">
      <c r="B43" s="4">
        <f>'2008'!G43</f>
        <v>2008</v>
      </c>
      <c r="C43" s="2">
        <v>2</v>
      </c>
      <c r="D43" s="2">
        <f t="shared" si="70"/>
        <v>8</v>
      </c>
      <c r="E43" s="2">
        <f t="shared" si="70"/>
        <v>39</v>
      </c>
      <c r="F43" s="35">
        <f>'2008'!R43</f>
        <v>1.3558514998961249</v>
      </c>
      <c r="G43" s="35">
        <f>'2009'!R43</f>
        <v>0.42851783042550001</v>
      </c>
      <c r="H43" s="35">
        <f>'2010'!R43</f>
        <v>0.4099529236454999</v>
      </c>
      <c r="I43" s="35">
        <f>'2011'!R43</f>
        <v>3.6080203826438995</v>
      </c>
      <c r="J43" s="35">
        <f>'2012'!R43</f>
        <v>2.6913873191645243</v>
      </c>
      <c r="K43" s="35">
        <f>'2013'!R43</f>
        <v>3.9327640676824496</v>
      </c>
      <c r="L43" s="35">
        <f>'2014'!R43</f>
        <v>4.2474958409237251</v>
      </c>
      <c r="M43" s="35">
        <f>'2015'!R43</f>
        <v>4.6025741170624501</v>
      </c>
      <c r="N43" s="35">
        <f>'2016'!R43</f>
        <v>4.2090648877000501</v>
      </c>
      <c r="O43" s="35">
        <f>'2017'!R43</f>
        <v>1.812997595300625</v>
      </c>
      <c r="P43" s="118">
        <f t="shared" si="4"/>
        <v>2.7298626464444848</v>
      </c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36"/>
      <c r="AE43" s="36"/>
      <c r="AF43" s="36"/>
      <c r="AG43" s="107">
        <f>'2008'!S43</f>
        <v>1.4742878142818054</v>
      </c>
      <c r="AH43" s="107">
        <f>'2009'!S43</f>
        <v>0.68528640594731383</v>
      </c>
      <c r="AI43" s="107">
        <f>'2010'!S43</f>
        <v>0.41040717680565386</v>
      </c>
      <c r="AJ43" s="107">
        <f>'2011'!S43</f>
        <v>4.8914984779264588</v>
      </c>
      <c r="AK43" s="107">
        <f>'2012'!S43</f>
        <v>2.166443765257958</v>
      </c>
      <c r="AL43" s="107">
        <f>'2013'!S43</f>
        <v>3.2037029961020407</v>
      </c>
      <c r="AM43" s="107">
        <f>'2014'!S43</f>
        <v>6.9196751078578993</v>
      </c>
      <c r="AN43" s="107">
        <f>'2015'!S43</f>
        <v>4.1098072831082213</v>
      </c>
      <c r="AO43" s="107">
        <f>'2016'!S43</f>
        <v>5.057810700578643</v>
      </c>
      <c r="AP43" s="107">
        <f>'2017'!S43</f>
        <v>2.1900631799284387</v>
      </c>
      <c r="AQ43" s="117">
        <f t="shared" si="8"/>
        <v>3.1108982907794434</v>
      </c>
      <c r="AR43" s="36"/>
      <c r="AS43" s="38"/>
      <c r="AY43" s="38" t="s">
        <v>41</v>
      </c>
      <c r="AZ43" s="116">
        <v>50.68</v>
      </c>
      <c r="BA43" s="116">
        <f t="shared" ref="BA43:BA53" si="77">AC22</f>
        <v>77.432248930859288</v>
      </c>
      <c r="BB43" s="146">
        <f t="shared" ref="BB43:BB53" si="78">BD22</f>
        <v>88.338997755513589</v>
      </c>
    </row>
    <row r="44" spans="2:57">
      <c r="B44" s="4">
        <f>'2008'!G44</f>
        <v>2008</v>
      </c>
      <c r="C44" s="2">
        <v>2</v>
      </c>
      <c r="D44" s="2">
        <f t="shared" si="70"/>
        <v>9</v>
      </c>
      <c r="E44" s="2">
        <f t="shared" si="70"/>
        <v>40</v>
      </c>
      <c r="F44" s="35">
        <f>'2008'!R44</f>
        <v>1.4096584196955</v>
      </c>
      <c r="G44" s="35">
        <f>'2009'!R44</f>
        <v>4.4191108460249998E-2</v>
      </c>
      <c r="H44" s="35">
        <f>'2010'!R44</f>
        <v>0.74054087080649988</v>
      </c>
      <c r="I44" s="35">
        <f>'2011'!R44</f>
        <v>3.9481790794985998</v>
      </c>
      <c r="J44" s="35">
        <f>'2012'!R44</f>
        <v>2.3418858820862996</v>
      </c>
      <c r="K44" s="35">
        <f>'2013'!R44</f>
        <v>3.0079092798452995</v>
      </c>
      <c r="L44" s="35">
        <f>'2014'!R44</f>
        <v>1.9777019611935751</v>
      </c>
      <c r="M44" s="35">
        <f>'2015'!R44</f>
        <v>4.5477149403113248</v>
      </c>
      <c r="N44" s="35">
        <f>'2016'!R44</f>
        <v>2.9927679530636246</v>
      </c>
      <c r="O44" s="35">
        <f>'2017'!R44</f>
        <v>1.4565768013660501</v>
      </c>
      <c r="P44" s="118">
        <f t="shared" si="4"/>
        <v>2.2467126296327025</v>
      </c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36"/>
      <c r="AE44" s="36"/>
      <c r="AF44" s="36"/>
      <c r="AG44" s="107">
        <f>'2008'!S44</f>
        <v>1.7167263802389432</v>
      </c>
      <c r="AH44" s="107">
        <f>'2009'!S44</f>
        <v>0.28988321332342282</v>
      </c>
      <c r="AI44" s="107">
        <f>'2010'!S44</f>
        <v>0.5322148427487674</v>
      </c>
      <c r="AJ44" s="107">
        <f>'2011'!S44</f>
        <v>5.0453460414903191</v>
      </c>
      <c r="AK44" s="107">
        <f>'2012'!S44</f>
        <v>1.1391388400763685</v>
      </c>
      <c r="AL44" s="107">
        <f>'2013'!S44</f>
        <v>2.5214518879256782</v>
      </c>
      <c r="AM44" s="107">
        <f>'2014'!S44</f>
        <v>3.7625324018312432</v>
      </c>
      <c r="AN44" s="107">
        <f>'2015'!S44</f>
        <v>3.2028103987714411</v>
      </c>
      <c r="AO44" s="107">
        <f>'2016'!S44</f>
        <v>3.5149585238798293</v>
      </c>
      <c r="AP44" s="107">
        <f>'2017'!S44</f>
        <v>1.4738055722412406</v>
      </c>
      <c r="AQ44" s="117">
        <f t="shared" si="8"/>
        <v>2.3198868102527253</v>
      </c>
      <c r="AR44" s="36"/>
      <c r="AS44" s="38"/>
      <c r="AY44" s="38" t="s">
        <v>42</v>
      </c>
      <c r="AZ44" s="116">
        <v>85.439999999999984</v>
      </c>
      <c r="BA44" s="116">
        <f t="shared" si="77"/>
        <v>111.17998860223796</v>
      </c>
      <c r="BB44" s="146">
        <f t="shared" si="78"/>
        <v>148.27567189702842</v>
      </c>
    </row>
    <row r="45" spans="2:57">
      <c r="B45" s="4">
        <f>'2008'!G45</f>
        <v>2008</v>
      </c>
      <c r="C45" s="2">
        <v>2</v>
      </c>
      <c r="D45" s="2">
        <f t="shared" si="70"/>
        <v>10</v>
      </c>
      <c r="E45" s="2">
        <f t="shared" si="70"/>
        <v>41</v>
      </c>
      <c r="F45" s="35">
        <f>'2008'!R45</f>
        <v>1.8033228477494994</v>
      </c>
      <c r="G45" s="35">
        <f>'2009'!R45</f>
        <v>0.42844784367374988</v>
      </c>
      <c r="H45" s="35">
        <f>'2010'!R45</f>
        <v>0.74745850868999986</v>
      </c>
      <c r="I45" s="35">
        <f>'2011'!R45</f>
        <v>3.8936564530747497</v>
      </c>
      <c r="J45" s="35">
        <f>'2012'!R45</f>
        <v>0.99113739866295003</v>
      </c>
      <c r="K45" s="35">
        <f>'2013'!R45</f>
        <v>2.2343373634558499</v>
      </c>
      <c r="L45" s="35">
        <f>'2014'!R45</f>
        <v>4.6095306774026241</v>
      </c>
      <c r="M45" s="35">
        <f>'2015'!R45</f>
        <v>3.4817819633504996</v>
      </c>
      <c r="N45" s="35">
        <f>'2016'!R45</f>
        <v>3.2205173672031742</v>
      </c>
      <c r="O45" s="35">
        <f>'2017'!R45</f>
        <v>2.2341334196055747</v>
      </c>
      <c r="P45" s="118">
        <f t="shared" si="4"/>
        <v>2.3644323842868671</v>
      </c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36"/>
      <c r="AE45" s="36"/>
      <c r="AF45" s="36"/>
      <c r="AG45" s="107">
        <f>'2008'!S45</f>
        <v>2.283844295465022</v>
      </c>
      <c r="AH45" s="107">
        <f>'2009'!S45</f>
        <v>0.65421830942024428</v>
      </c>
      <c r="AI45" s="107">
        <f>'2010'!S45</f>
        <v>0.50587083241836028</v>
      </c>
      <c r="AJ45" s="107">
        <f>'2011'!S45</f>
        <v>5.4945682525394988</v>
      </c>
      <c r="AK45" s="107">
        <f>'2012'!S45</f>
        <v>1.2627328482290934</v>
      </c>
      <c r="AL45" s="107">
        <f>'2013'!S45</f>
        <v>2.476798279143372</v>
      </c>
      <c r="AM45" s="107">
        <f>'2014'!S45</f>
        <v>5.2434985371240872</v>
      </c>
      <c r="AN45" s="107">
        <f>'2015'!S45</f>
        <v>3.0109764616574699</v>
      </c>
      <c r="AO45" s="107">
        <f>'2016'!S45</f>
        <v>3.2600708085046408</v>
      </c>
      <c r="AP45" s="107">
        <f>'2017'!S45</f>
        <v>2.9909760114729775</v>
      </c>
      <c r="AQ45" s="117">
        <f t="shared" si="8"/>
        <v>2.7183554635974767</v>
      </c>
      <c r="AR45" s="36"/>
      <c r="AS45" s="38"/>
      <c r="AY45" s="38" t="s">
        <v>43</v>
      </c>
      <c r="AZ45" s="116">
        <v>114.24000000000001</v>
      </c>
      <c r="BA45" s="116">
        <f t="shared" si="77"/>
        <v>136.61665079849871</v>
      </c>
      <c r="BB45" s="146">
        <f t="shared" si="78"/>
        <v>206.04334293232515</v>
      </c>
    </row>
    <row r="46" spans="2:57">
      <c r="B46" s="4">
        <f>'2008'!G46</f>
        <v>2008</v>
      </c>
      <c r="C46" s="2">
        <v>2</v>
      </c>
      <c r="D46" s="2">
        <f t="shared" si="70"/>
        <v>11</v>
      </c>
      <c r="E46" s="2">
        <f t="shared" si="70"/>
        <v>42</v>
      </c>
      <c r="F46" s="35">
        <f>'2008'!R46</f>
        <v>1.0395402361732498</v>
      </c>
      <c r="G46" s="35">
        <f>'2009'!R46</f>
        <v>0.85587167066399983</v>
      </c>
      <c r="H46" s="35">
        <f>'2010'!R46</f>
        <v>1.3840801036874999</v>
      </c>
      <c r="I46" s="35">
        <f>'2011'!R46</f>
        <v>3.5237533867262991</v>
      </c>
      <c r="J46" s="35">
        <f>'2012'!R46</f>
        <v>1.4398801725064498</v>
      </c>
      <c r="K46" s="35">
        <f>'2013'!R46</f>
        <v>2.7174382299224997</v>
      </c>
      <c r="L46" s="35">
        <f>'2014'!R46</f>
        <v>4.9952276662968744</v>
      </c>
      <c r="M46" s="35">
        <f>'2015'!R46</f>
        <v>3.8953447299810007</v>
      </c>
      <c r="N46" s="35">
        <f>'2016'!R46</f>
        <v>3.8411000860237494</v>
      </c>
      <c r="O46" s="35">
        <f>'2017'!R46</f>
        <v>2.3368743395258993</v>
      </c>
      <c r="P46" s="118">
        <f t="shared" si="4"/>
        <v>2.6029110621507523</v>
      </c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36"/>
      <c r="AE46" s="36"/>
      <c r="AF46" s="36"/>
      <c r="AG46" s="107">
        <f>'2008'!S46</f>
        <v>1.2295262223538035</v>
      </c>
      <c r="AH46" s="107">
        <f>'2009'!S46</f>
        <v>1.2715662111163804</v>
      </c>
      <c r="AI46" s="107">
        <f>'2010'!S46</f>
        <v>1.4053640144149719</v>
      </c>
      <c r="AJ46" s="107">
        <f>'2011'!S46</f>
        <v>3.664963561282446</v>
      </c>
      <c r="AK46" s="107">
        <f>'2012'!S46</f>
        <v>1.6442118185067318</v>
      </c>
      <c r="AL46" s="107">
        <f>'2013'!S46</f>
        <v>2.3186285500233947</v>
      </c>
      <c r="AM46" s="107">
        <f>'2014'!S46</f>
        <v>7.2438734708339938</v>
      </c>
      <c r="AN46" s="107">
        <f>'2015'!S46</f>
        <v>2.7809070967969021</v>
      </c>
      <c r="AO46" s="107">
        <f>'2016'!S46</f>
        <v>3.5994770716628395</v>
      </c>
      <c r="AP46" s="107">
        <f>'2017'!S46</f>
        <v>3.1248612064983714</v>
      </c>
      <c r="AQ46" s="117">
        <f t="shared" si="8"/>
        <v>2.8283379223489833</v>
      </c>
      <c r="AR46" s="36"/>
      <c r="AS46" s="38"/>
      <c r="AY46" s="38" t="s">
        <v>44</v>
      </c>
      <c r="AZ46" s="116">
        <v>133.55000000000001</v>
      </c>
      <c r="BA46" s="116">
        <f t="shared" si="77"/>
        <v>148.05193627009612</v>
      </c>
      <c r="BB46" s="146">
        <f t="shared" si="78"/>
        <v>231.59931878859371</v>
      </c>
    </row>
    <row r="47" spans="2:57">
      <c r="B47" s="4">
        <f>'2008'!G47</f>
        <v>2008</v>
      </c>
      <c r="C47" s="2">
        <v>2</v>
      </c>
      <c r="D47" s="2">
        <f t="shared" si="70"/>
        <v>12</v>
      </c>
      <c r="E47" s="2">
        <f t="shared" si="70"/>
        <v>43</v>
      </c>
      <c r="F47" s="35">
        <f>'2008'!R47</f>
        <v>1.3838333082997498</v>
      </c>
      <c r="G47" s="35">
        <f>'2009'!R47</f>
        <v>0.31109479504199999</v>
      </c>
      <c r="H47" s="35">
        <f>'2010'!R47</f>
        <v>1.0142111712285</v>
      </c>
      <c r="I47" s="35">
        <f>'2011'!R47</f>
        <v>2.6889875102821494</v>
      </c>
      <c r="J47" s="35">
        <f>'2012'!R47</f>
        <v>1.0628353878851251</v>
      </c>
      <c r="K47" s="35">
        <f>'2013'!R47</f>
        <v>1.7446022440583995</v>
      </c>
      <c r="L47" s="35">
        <f>'2014'!R47</f>
        <v>5.0647437878373003</v>
      </c>
      <c r="M47" s="35">
        <f>'2015'!R47</f>
        <v>3.7493357900208744</v>
      </c>
      <c r="N47" s="35">
        <f>'2016'!R47</f>
        <v>3.2597058963185996</v>
      </c>
      <c r="O47" s="35">
        <f>'2017'!R47</f>
        <v>1.0401946736939998</v>
      </c>
      <c r="P47" s="118">
        <f t="shared" si="4"/>
        <v>2.1319544564666701</v>
      </c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36"/>
      <c r="AE47" s="36"/>
      <c r="AF47" s="36"/>
      <c r="AG47" s="107">
        <f>'2008'!S47</f>
        <v>1.5763305303154969</v>
      </c>
      <c r="AH47" s="107">
        <f>'2009'!S47</f>
        <v>0.58053533712585359</v>
      </c>
      <c r="AI47" s="107">
        <f>'2010'!S47</f>
        <v>1.2155513384381378</v>
      </c>
      <c r="AJ47" s="107">
        <f>'2011'!S47</f>
        <v>3.0202111293685712</v>
      </c>
      <c r="AK47" s="107">
        <f>'2012'!S47</f>
        <v>1.0331331208012746</v>
      </c>
      <c r="AL47" s="107">
        <f>'2013'!S47</f>
        <v>2.2938897151105926</v>
      </c>
      <c r="AM47" s="107">
        <f>'2014'!S47</f>
        <v>8.1865643952870375</v>
      </c>
      <c r="AN47" s="107">
        <f>'2015'!S47</f>
        <v>2.2975372816666204</v>
      </c>
      <c r="AO47" s="107">
        <f>'2016'!S47</f>
        <v>2.7036057581345783</v>
      </c>
      <c r="AP47" s="107">
        <f>'2017'!S47</f>
        <v>1.0320516816081788</v>
      </c>
      <c r="AQ47" s="117">
        <f t="shared" si="8"/>
        <v>2.3939410287856342</v>
      </c>
      <c r="AR47" s="36"/>
      <c r="AS47" s="38"/>
      <c r="AY47" s="38" t="s">
        <v>45</v>
      </c>
      <c r="AZ47" s="116">
        <v>165.31</v>
      </c>
      <c r="BA47" s="116">
        <f t="shared" si="77"/>
        <v>183.1096492715638</v>
      </c>
      <c r="BB47" s="146">
        <f t="shared" si="78"/>
        <v>311.47100917006753</v>
      </c>
    </row>
    <row r="48" spans="2:57">
      <c r="B48" s="4">
        <f>'2008'!G48</f>
        <v>2008</v>
      </c>
      <c r="C48" s="2">
        <v>2</v>
      </c>
      <c r="D48" s="2">
        <f t="shared" si="70"/>
        <v>13</v>
      </c>
      <c r="E48" s="2">
        <f t="shared" si="70"/>
        <v>44</v>
      </c>
      <c r="F48" s="35">
        <f>'2008'!R48</f>
        <v>1.2645058965659999</v>
      </c>
      <c r="G48" s="35">
        <f>'2009'!R48</f>
        <v>0.45970245359999989</v>
      </c>
      <c r="H48" s="35">
        <f>'2010'!R48</f>
        <v>0.33536178033300001</v>
      </c>
      <c r="I48" s="35">
        <f>'2011'!R48</f>
        <v>3.5767457589623248</v>
      </c>
      <c r="J48" s="35">
        <f>'2012'!R48</f>
        <v>1.6967627385077999</v>
      </c>
      <c r="K48" s="35">
        <f>'2013'!R48</f>
        <v>1.4412449141655748</v>
      </c>
      <c r="L48" s="35">
        <f>'2014'!R48</f>
        <v>5.1258181564951499</v>
      </c>
      <c r="M48" s="35">
        <f>'2015'!R48</f>
        <v>3.7169315556092997</v>
      </c>
      <c r="N48" s="35">
        <f>'2016'!R48</f>
        <v>3.7371118057331998</v>
      </c>
      <c r="O48" s="35">
        <f>'2017'!R48</f>
        <v>1.7695352085449991</v>
      </c>
      <c r="P48" s="118">
        <f t="shared" si="4"/>
        <v>2.3123720268517345</v>
      </c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36"/>
      <c r="AE48" s="36"/>
      <c r="AF48" s="36"/>
      <c r="AG48" s="107">
        <f>'2008'!S48</f>
        <v>1.2851129780352144</v>
      </c>
      <c r="AH48" s="107">
        <f>'2009'!S48</f>
        <v>0.81704334285674496</v>
      </c>
      <c r="AI48" s="107">
        <f>'2010'!S48</f>
        <v>0.61307351116616138</v>
      </c>
      <c r="AJ48" s="107">
        <f>'2011'!S48</f>
        <v>4.2231094470784738</v>
      </c>
      <c r="AK48" s="107">
        <f>'2012'!S48</f>
        <v>1.9376304211085087</v>
      </c>
      <c r="AL48" s="107">
        <f>'2013'!S48</f>
        <v>2.0406180963515332</v>
      </c>
      <c r="AM48" s="107">
        <f>'2014'!S48</f>
        <v>6.8071178803705967</v>
      </c>
      <c r="AN48" s="107">
        <f>'2015'!S48</f>
        <v>2.3595306248766459</v>
      </c>
      <c r="AO48" s="107">
        <f>'2016'!S48</f>
        <v>4.2404133297665636</v>
      </c>
      <c r="AP48" s="107">
        <f>'2017'!S48</f>
        <v>1.9815967096288465</v>
      </c>
      <c r="AQ48" s="117">
        <f t="shared" si="8"/>
        <v>2.6305246341239288</v>
      </c>
      <c r="AR48" s="36"/>
      <c r="AS48" s="38"/>
      <c r="AY48" s="38" t="s">
        <v>46</v>
      </c>
      <c r="AZ48" s="116">
        <v>170.20999999999998</v>
      </c>
      <c r="BA48" s="116">
        <f t="shared" si="77"/>
        <v>180.78385767797209</v>
      </c>
      <c r="BB48" s="146">
        <f t="shared" si="78"/>
        <v>318.25283380192292</v>
      </c>
    </row>
    <row r="49" spans="2:55">
      <c r="B49" s="4">
        <f>'2008'!G49</f>
        <v>2008</v>
      </c>
      <c r="C49" s="2">
        <v>2</v>
      </c>
      <c r="D49" s="2">
        <f t="shared" si="70"/>
        <v>14</v>
      </c>
      <c r="E49" s="2">
        <f t="shared" si="70"/>
        <v>45</v>
      </c>
      <c r="F49" s="35">
        <f>'2008'!R49</f>
        <v>0.85159879529399973</v>
      </c>
      <c r="G49" s="35">
        <f>'2009'!R49</f>
        <v>0.35065670961719997</v>
      </c>
      <c r="H49" s="35">
        <f>'2010'!R49</f>
        <v>1.5048625031549998</v>
      </c>
      <c r="I49" s="35">
        <f>'2011'!R49</f>
        <v>2.7444462402065994</v>
      </c>
      <c r="J49" s="35">
        <f>'2012'!R49</f>
        <v>2.1266136323784752</v>
      </c>
      <c r="K49" s="35">
        <f>'2013'!R49</f>
        <v>1.5430187890739999</v>
      </c>
      <c r="L49" s="35">
        <f>'2014'!R49</f>
        <v>5.1569952898593741</v>
      </c>
      <c r="M49" s="35">
        <f>'2015'!R49</f>
        <v>1.8434746155797999</v>
      </c>
      <c r="N49" s="35">
        <f>'2016'!R49</f>
        <v>4.6103791132878751</v>
      </c>
      <c r="O49" s="35">
        <f>'2017'!R49</f>
        <v>1.1206568459919</v>
      </c>
      <c r="P49" s="118">
        <f t="shared" si="4"/>
        <v>2.1852702534444224</v>
      </c>
      <c r="Q49" s="105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36"/>
      <c r="AE49" s="36"/>
      <c r="AF49" s="36"/>
      <c r="AG49" s="107">
        <f>'2008'!S49</f>
        <v>0.81656940244158205</v>
      </c>
      <c r="AH49" s="107">
        <f>'2009'!S49</f>
        <v>0.68912881487678335</v>
      </c>
      <c r="AI49" s="107">
        <f>'2010'!S49</f>
        <v>1.9021312389993668</v>
      </c>
      <c r="AJ49" s="107">
        <f>'2011'!S49</f>
        <v>2.103189331022481</v>
      </c>
      <c r="AK49" s="107">
        <f>'2012'!S49</f>
        <v>2.9887961290351104</v>
      </c>
      <c r="AL49" s="107">
        <f>'2013'!S49</f>
        <v>1.7061951247105509</v>
      </c>
      <c r="AM49" s="107">
        <f>'2014'!S49</f>
        <v>6.4572962371736118</v>
      </c>
      <c r="AN49" s="107">
        <f>'2015'!S49</f>
        <v>1.5188123287744399</v>
      </c>
      <c r="AO49" s="107">
        <f>'2016'!S49</f>
        <v>5.7946256692347564</v>
      </c>
      <c r="AP49" s="107">
        <f>'2017'!S49</f>
        <v>1.0649411813266103</v>
      </c>
      <c r="AQ49" s="117">
        <f t="shared" si="8"/>
        <v>2.5041685457595291</v>
      </c>
      <c r="AR49" s="36"/>
      <c r="AS49" s="38"/>
      <c r="AY49" s="38" t="s">
        <v>47</v>
      </c>
      <c r="AZ49" s="116">
        <v>136.87</v>
      </c>
      <c r="BA49" s="116">
        <f t="shared" si="77"/>
        <v>157.9944583517271</v>
      </c>
      <c r="BB49" s="146">
        <f t="shared" si="78"/>
        <v>250.40543229409363</v>
      </c>
    </row>
    <row r="50" spans="2:55">
      <c r="B50" s="4">
        <f>'2008'!G50</f>
        <v>2008</v>
      </c>
      <c r="C50" s="2">
        <v>2</v>
      </c>
      <c r="D50" s="2">
        <f t="shared" si="70"/>
        <v>15</v>
      </c>
      <c r="E50" s="2">
        <f t="shared" si="70"/>
        <v>46</v>
      </c>
      <c r="F50" s="35">
        <f>'2008'!R50</f>
        <v>1.8527187604319999</v>
      </c>
      <c r="G50" s="35">
        <f>'2009'!R50</f>
        <v>0.30386528636999993</v>
      </c>
      <c r="H50" s="35">
        <f>'2010'!R50</f>
        <v>1.8529987074389997</v>
      </c>
      <c r="I50" s="35">
        <f>'2011'!R50</f>
        <v>1.3293246792262499</v>
      </c>
      <c r="J50" s="35">
        <f>'2012'!R50</f>
        <v>3.8934451421979746</v>
      </c>
      <c r="K50" s="35">
        <f>'2013'!R50</f>
        <v>3.1625318699729998</v>
      </c>
      <c r="L50" s="35">
        <f>'2014'!R50</f>
        <v>4.7101291432329759</v>
      </c>
      <c r="M50" s="35">
        <f>'2015'!R50</f>
        <v>4.0989018113647502</v>
      </c>
      <c r="N50" s="35">
        <f>'2016'!R50</f>
        <v>4.6330677131512505</v>
      </c>
      <c r="O50" s="35">
        <f>'2017'!R50</f>
        <v>2.2381095265913995</v>
      </c>
      <c r="P50" s="118">
        <f t="shared" si="4"/>
        <v>2.8075092639978605</v>
      </c>
      <c r="Q50" s="105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36"/>
      <c r="AE50" s="36"/>
      <c r="AF50" s="36"/>
      <c r="AG50" s="107">
        <f>'2008'!S50</f>
        <v>2.0074521659152107</v>
      </c>
      <c r="AH50" s="107">
        <f>'2009'!S50</f>
        <v>0.58281508838174256</v>
      </c>
      <c r="AI50" s="107">
        <f>'2010'!S50</f>
        <v>1.7797085371530244</v>
      </c>
      <c r="AJ50" s="107">
        <f>'2011'!S50</f>
        <v>0.87459425293825488</v>
      </c>
      <c r="AK50" s="107">
        <f>'2012'!S50</f>
        <v>4.0038120874911991</v>
      </c>
      <c r="AL50" s="107">
        <f>'2013'!S50</f>
        <v>3.1288993509478233</v>
      </c>
      <c r="AM50" s="107">
        <f>'2014'!S50</f>
        <v>4.4235803677206178</v>
      </c>
      <c r="AN50" s="107">
        <f>'2015'!S50</f>
        <v>2.9053826703133736</v>
      </c>
      <c r="AO50" s="107">
        <f>'2016'!S50</f>
        <v>6.2618121117726773</v>
      </c>
      <c r="AP50" s="107">
        <f>'2017'!S50</f>
        <v>2.0699902413241507</v>
      </c>
      <c r="AQ50" s="117">
        <f t="shared" si="8"/>
        <v>2.8038046873958073</v>
      </c>
      <c r="AR50" s="36"/>
      <c r="AS50" s="38"/>
      <c r="AY50" s="38" t="s">
        <v>48</v>
      </c>
      <c r="AZ50" s="116">
        <v>95.22</v>
      </c>
      <c r="BA50" s="116">
        <f t="shared" si="77"/>
        <v>120.03083888794939</v>
      </c>
      <c r="BB50" s="146">
        <f t="shared" si="78"/>
        <v>195.64802422867425</v>
      </c>
    </row>
    <row r="51" spans="2:55">
      <c r="B51" s="4">
        <f>'2008'!G51</f>
        <v>2008</v>
      </c>
      <c r="C51" s="2">
        <v>2</v>
      </c>
      <c r="D51" s="2">
        <f t="shared" si="70"/>
        <v>16</v>
      </c>
      <c r="E51" s="2">
        <f t="shared" si="70"/>
        <v>47</v>
      </c>
      <c r="F51" s="35">
        <f>'2008'!R51</f>
        <v>0.44878452032699989</v>
      </c>
      <c r="G51" s="35">
        <f>'2009'!R51</f>
        <v>0.13256718619199997</v>
      </c>
      <c r="H51" s="35">
        <f>'2010'!R51</f>
        <v>2.6371118564797493</v>
      </c>
      <c r="I51" s="35">
        <f>'2011'!R51</f>
        <v>2.2576705781379749</v>
      </c>
      <c r="J51" s="35">
        <f>'2012'!R51</f>
        <v>3.6736591153535993</v>
      </c>
      <c r="K51" s="35">
        <f>'2013'!R51</f>
        <v>2.4325450013303995</v>
      </c>
      <c r="L51" s="35">
        <f>'2014'!R51</f>
        <v>4.6785176008727998</v>
      </c>
      <c r="M51" s="35">
        <f>'2015'!R51</f>
        <v>4.3362627394112989</v>
      </c>
      <c r="N51" s="35">
        <f>'2016'!R51</f>
        <v>4.5110145016124994</v>
      </c>
      <c r="O51" s="35">
        <f>'2017'!R51</f>
        <v>2.4234373920359999</v>
      </c>
      <c r="P51" s="118">
        <f t="shared" si="4"/>
        <v>2.7531570491753325</v>
      </c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36"/>
      <c r="AE51" s="36"/>
      <c r="AF51" s="36"/>
      <c r="AG51" s="107">
        <f>'2008'!S51</f>
        <v>0.40129512986905913</v>
      </c>
      <c r="AH51" s="107">
        <f>'2009'!S51</f>
        <v>0.2915496514478732</v>
      </c>
      <c r="AI51" s="107">
        <f>'2010'!S51</f>
        <v>3.0473127557949438</v>
      </c>
      <c r="AJ51" s="107">
        <f>'2011'!S51</f>
        <v>2.1310599992783508</v>
      </c>
      <c r="AK51" s="107">
        <f>'2012'!S51</f>
        <v>3.7030071158648057</v>
      </c>
      <c r="AL51" s="107">
        <f>'2013'!S51</f>
        <v>2.3722267485349358</v>
      </c>
      <c r="AM51" s="107">
        <f>'2014'!S51</f>
        <v>7.1183865472590622</v>
      </c>
      <c r="AN51" s="107">
        <f>'2015'!S51</f>
        <v>2.3573982103180207</v>
      </c>
      <c r="AO51" s="107">
        <f>'2016'!S51</f>
        <v>7.8551891559750748</v>
      </c>
      <c r="AP51" s="107">
        <f>'2017'!S51</f>
        <v>2.6016021397301641</v>
      </c>
      <c r="AQ51" s="117">
        <f t="shared" si="8"/>
        <v>3.1879027454072295</v>
      </c>
      <c r="AR51" s="36"/>
      <c r="AS51" s="38"/>
      <c r="AY51" s="38" t="s">
        <v>49</v>
      </c>
      <c r="AZ51" s="116">
        <v>65.84</v>
      </c>
      <c r="BA51" s="116">
        <f t="shared" si="77"/>
        <v>81.30623338496838</v>
      </c>
      <c r="BB51" s="146">
        <f t="shared" si="78"/>
        <v>126.3224281688121</v>
      </c>
    </row>
    <row r="52" spans="2:55">
      <c r="B52" s="4">
        <f>'2008'!G52</f>
        <v>2008</v>
      </c>
      <c r="C52" s="2">
        <v>2</v>
      </c>
      <c r="D52" s="2">
        <f t="shared" si="70"/>
        <v>17</v>
      </c>
      <c r="E52" s="2">
        <f t="shared" si="70"/>
        <v>48</v>
      </c>
      <c r="F52" s="35">
        <f>'2008'!R52</f>
        <v>0.38212766455500002</v>
      </c>
      <c r="G52" s="35">
        <f>'2009'!R52</f>
        <v>0.77194650477599991</v>
      </c>
      <c r="H52" s="35">
        <f>'2010'!R52</f>
        <v>2.1423128886337501</v>
      </c>
      <c r="I52" s="35">
        <f>'2011'!R52</f>
        <v>2.8980137493557243</v>
      </c>
      <c r="J52" s="35">
        <f>'2012'!R52</f>
        <v>2.6940361335426002</v>
      </c>
      <c r="K52" s="35">
        <f>'2013'!R52</f>
        <v>3.1188896049869994</v>
      </c>
      <c r="L52" s="35">
        <f>'2014'!R52</f>
        <v>5.402068144029899</v>
      </c>
      <c r="M52" s="35">
        <f>'2015'!R52</f>
        <v>3.7521573611703745</v>
      </c>
      <c r="N52" s="35">
        <f>'2016'!R52</f>
        <v>5.7452874720440246</v>
      </c>
      <c r="O52" s="35">
        <f>'2017'!R52</f>
        <v>2.3749053859943996</v>
      </c>
      <c r="P52" s="118">
        <f t="shared" si="4"/>
        <v>2.9281744909088774</v>
      </c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36"/>
      <c r="AE52" s="36"/>
      <c r="AF52" s="36"/>
      <c r="AG52" s="107">
        <f>'2008'!S52</f>
        <v>0.38377774705467016</v>
      </c>
      <c r="AH52" s="107">
        <f>'2009'!S52</f>
        <v>0.92752435206567141</v>
      </c>
      <c r="AI52" s="107">
        <f>'2010'!S52</f>
        <v>2.5947668624044371</v>
      </c>
      <c r="AJ52" s="107">
        <f>'2011'!S52</f>
        <v>2.3382342946972505</v>
      </c>
      <c r="AK52" s="107">
        <f>'2012'!S52</f>
        <v>1.4877606780317463</v>
      </c>
      <c r="AL52" s="107">
        <f>'2013'!S52</f>
        <v>2.9275474704629239</v>
      </c>
      <c r="AM52" s="107">
        <f>'2014'!S52</f>
        <v>9.1295807001836398</v>
      </c>
      <c r="AN52" s="107">
        <f>'2015'!S52</f>
        <v>3.4337616563808662</v>
      </c>
      <c r="AO52" s="107">
        <f>'2016'!S52</f>
        <v>9.8033206241639572</v>
      </c>
      <c r="AP52" s="107">
        <f>'2017'!S52</f>
        <v>2.8678394974883883</v>
      </c>
      <c r="AQ52" s="117">
        <f t="shared" si="8"/>
        <v>3.5894113882933554</v>
      </c>
      <c r="AR52" s="36"/>
      <c r="AS52" s="38"/>
      <c r="AY52" s="38" t="s">
        <v>50</v>
      </c>
      <c r="AZ52" s="116">
        <v>39.720000000000006</v>
      </c>
      <c r="BA52" s="116">
        <f t="shared" si="77"/>
        <v>58.00712522378992</v>
      </c>
      <c r="BB52" s="146">
        <f t="shared" si="78"/>
        <v>83.589907979527382</v>
      </c>
    </row>
    <row r="53" spans="2:55">
      <c r="B53" s="4">
        <f>'2008'!G53</f>
        <v>2008</v>
      </c>
      <c r="C53" s="2">
        <v>2</v>
      </c>
      <c r="D53" s="2">
        <f t="shared" ref="D53:E68" si="79">D52+1</f>
        <v>18</v>
      </c>
      <c r="E53" s="2">
        <f t="shared" si="79"/>
        <v>49</v>
      </c>
      <c r="F53" s="35">
        <f>'2008'!R53</f>
        <v>0.74598510339000002</v>
      </c>
      <c r="G53" s="35">
        <f>'2009'!R53</f>
        <v>0.10770592742999997</v>
      </c>
      <c r="H53" s="35">
        <f>'2010'!R53</f>
        <v>0.82682348517450011</v>
      </c>
      <c r="I53" s="35">
        <f>'2011'!R53</f>
        <v>2.4096657182644496</v>
      </c>
      <c r="J53" s="35">
        <f>'2012'!R53</f>
        <v>0.5035873393253999</v>
      </c>
      <c r="K53" s="35">
        <f>'2013'!R53</f>
        <v>2.7424983983999991</v>
      </c>
      <c r="L53" s="35">
        <f>'2014'!R53</f>
        <v>5.5143001269739491</v>
      </c>
      <c r="M53" s="35">
        <f>'2015'!R53</f>
        <v>3.5330048986049989</v>
      </c>
      <c r="N53" s="35">
        <f>'2016'!R53</f>
        <v>5.7227816972216257</v>
      </c>
      <c r="O53" s="35">
        <f>'2017'!R53</f>
        <v>2.3876073675181497</v>
      </c>
      <c r="P53" s="118">
        <f t="shared" si="4"/>
        <v>2.4493960062303075</v>
      </c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36"/>
      <c r="AE53" s="36"/>
      <c r="AF53" s="36"/>
      <c r="AG53" s="107">
        <f>'2008'!S53</f>
        <v>0.82254384795465618</v>
      </c>
      <c r="AH53" s="107">
        <f>'2009'!S53</f>
        <v>0.18676880054812239</v>
      </c>
      <c r="AI53" s="107">
        <f>'2010'!S53</f>
        <v>1.2832318963421878</v>
      </c>
      <c r="AJ53" s="107">
        <f>'2011'!S53</f>
        <v>2.8233030196948565</v>
      </c>
      <c r="AK53" s="107">
        <f>'2012'!S53</f>
        <v>0.40361160657190587</v>
      </c>
      <c r="AL53" s="107">
        <f>'2013'!S53</f>
        <v>2.1370964882570562</v>
      </c>
      <c r="AM53" s="107">
        <f>'2014'!S53</f>
        <v>9.631899650541591</v>
      </c>
      <c r="AN53" s="107">
        <f>'2015'!S53</f>
        <v>2.2793747363830099</v>
      </c>
      <c r="AO53" s="107">
        <f>'2016'!S53</f>
        <v>10.711868214023815</v>
      </c>
      <c r="AP53" s="107">
        <f>'2017'!S53</f>
        <v>2.9251049627490335</v>
      </c>
      <c r="AQ53" s="117">
        <f t="shared" si="8"/>
        <v>3.320480322306623</v>
      </c>
      <c r="AR53" s="36"/>
      <c r="AS53" s="38"/>
      <c r="AY53" s="38" t="s">
        <v>51</v>
      </c>
      <c r="AZ53" s="116">
        <v>25.720000000000006</v>
      </c>
      <c r="BA53" s="116">
        <f t="shared" si="77"/>
        <v>48.674064438156243</v>
      </c>
      <c r="BB53" s="146">
        <f t="shared" si="78"/>
        <v>56.704604433039073</v>
      </c>
    </row>
    <row r="54" spans="2:55">
      <c r="B54" s="4">
        <f>'2008'!G54</f>
        <v>2008</v>
      </c>
      <c r="C54" s="2">
        <v>2</v>
      </c>
      <c r="D54" s="2">
        <f t="shared" si="79"/>
        <v>19</v>
      </c>
      <c r="E54" s="2">
        <f t="shared" si="79"/>
        <v>50</v>
      </c>
      <c r="F54" s="35">
        <f>'2008'!R54</f>
        <v>1.4475470369849999</v>
      </c>
      <c r="G54" s="35">
        <f>'2009'!R54</f>
        <v>0.10120084303049999</v>
      </c>
      <c r="H54" s="35">
        <f>'2010'!R54</f>
        <v>1.9806103404719997</v>
      </c>
      <c r="I54" s="35">
        <f>'2011'!R54</f>
        <v>0.33830466185219998</v>
      </c>
      <c r="J54" s="35">
        <f>'2012'!R54</f>
        <v>2.9379506455797744</v>
      </c>
      <c r="K54" s="35">
        <f>'2013'!R54</f>
        <v>3.0050398230235498</v>
      </c>
      <c r="L54" s="35">
        <f>'2014'!R54</f>
        <v>5.8300943482202996</v>
      </c>
      <c r="M54" s="35">
        <f>'2015'!R54</f>
        <v>3.6078686218979992</v>
      </c>
      <c r="N54" s="35">
        <f>'2016'!R54</f>
        <v>6.4820716504706253</v>
      </c>
      <c r="O54" s="35">
        <f>'2017'!R54</f>
        <v>2.6234708246447989</v>
      </c>
      <c r="P54" s="118">
        <f t="shared" si="4"/>
        <v>2.8354158796176749</v>
      </c>
      <c r="Q54" s="105"/>
      <c r="R54" s="105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5"/>
      <c r="AD54" s="36"/>
      <c r="AE54" s="36"/>
      <c r="AF54" s="36"/>
      <c r="AG54" s="107">
        <f>'2008'!S54</f>
        <v>0.61244516667459925</v>
      </c>
      <c r="AH54" s="107">
        <f>'2009'!S54</f>
        <v>0.26203206565123033</v>
      </c>
      <c r="AI54" s="107">
        <f>'2010'!S54</f>
        <v>2.6565691901611235</v>
      </c>
      <c r="AJ54" s="107">
        <f>'2011'!S54</f>
        <v>0.5517889849041725</v>
      </c>
      <c r="AK54" s="107">
        <f>'2012'!S54</f>
        <v>2.2148169568080669</v>
      </c>
      <c r="AL54" s="107">
        <f>'2013'!S54</f>
        <v>3.3428888524627545</v>
      </c>
      <c r="AM54" s="107">
        <f>'2014'!S54</f>
        <v>10.909016796409549</v>
      </c>
      <c r="AN54" s="107">
        <f>'2015'!S54</f>
        <v>1.8341713683690659</v>
      </c>
      <c r="AO54" s="107">
        <f>'2016'!S54</f>
        <v>11.042680555824917</v>
      </c>
      <c r="AP54" s="107">
        <f>'2017'!S54</f>
        <v>4.3613164809032217</v>
      </c>
      <c r="AQ54" s="117">
        <f t="shared" si="8"/>
        <v>3.7787726418168703</v>
      </c>
      <c r="AR54" s="36"/>
      <c r="AS54" s="38"/>
    </row>
    <row r="55" spans="2:55">
      <c r="B55" s="4">
        <f>'2008'!G55</f>
        <v>2008</v>
      </c>
      <c r="C55" s="2">
        <v>2</v>
      </c>
      <c r="D55" s="2">
        <f t="shared" si="79"/>
        <v>20</v>
      </c>
      <c r="E55" s="2">
        <f t="shared" si="79"/>
        <v>51</v>
      </c>
      <c r="F55" s="35">
        <f>'2008'!R55</f>
        <v>1.8576252000810001</v>
      </c>
      <c r="G55" s="35">
        <f>'2009'!R55</f>
        <v>0.19638282541050001</v>
      </c>
      <c r="H55" s="35">
        <f>'2010'!R55</f>
        <v>1.6790926798800001</v>
      </c>
      <c r="I55" s="35">
        <f>'2011'!R55</f>
        <v>1.8879272534807998</v>
      </c>
      <c r="J55" s="35">
        <f>'2012'!R55</f>
        <v>3.1030155046361245</v>
      </c>
      <c r="K55" s="35">
        <f>'2013'!R55</f>
        <v>1.2313002524549996</v>
      </c>
      <c r="L55" s="35">
        <f>'2014'!R55</f>
        <v>5.4102134968796225</v>
      </c>
      <c r="M55" s="35">
        <f>'2015'!R55</f>
        <v>3.4197073980614996</v>
      </c>
      <c r="N55" s="35">
        <f>'2016'!R55</f>
        <v>5.1770297956423494</v>
      </c>
      <c r="O55" s="35">
        <f>'2017'!R55</f>
        <v>2.6074883062206005</v>
      </c>
      <c r="P55" s="118">
        <f t="shared" si="4"/>
        <v>2.6569782712747494</v>
      </c>
      <c r="Q55" s="105"/>
      <c r="R55" s="105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  <c r="AD55" s="36"/>
      <c r="AE55" s="36"/>
      <c r="AF55" s="36"/>
      <c r="AG55" s="107">
        <f>'2008'!S55</f>
        <v>1.5496789951249472</v>
      </c>
      <c r="AH55" s="107">
        <f>'2009'!S55</f>
        <v>0.2517834826134297</v>
      </c>
      <c r="AI55" s="107">
        <f>'2010'!S55</f>
        <v>2.519361102998412</v>
      </c>
      <c r="AJ55" s="107">
        <f>'2011'!S55</f>
        <v>1.7687138269860432</v>
      </c>
      <c r="AK55" s="107">
        <f>'2012'!S55</f>
        <v>3.0348040537111225</v>
      </c>
      <c r="AL55" s="107">
        <f>'2013'!S55</f>
        <v>1.3825443637432455</v>
      </c>
      <c r="AM55" s="107">
        <f>'2014'!S55</f>
        <v>8.440919487993968</v>
      </c>
      <c r="AN55" s="107">
        <f>'2015'!S55</f>
        <v>0.96111605907990016</v>
      </c>
      <c r="AO55" s="107">
        <f>'2016'!S55</f>
        <v>6.9978205691116981</v>
      </c>
      <c r="AP55" s="107">
        <f>'2017'!S55</f>
        <v>4.4699004554447654</v>
      </c>
      <c r="AQ55" s="117">
        <f t="shared" si="8"/>
        <v>3.137664239680753</v>
      </c>
      <c r="AR55" s="36"/>
      <c r="AS55" s="38"/>
    </row>
    <row r="56" spans="2:55">
      <c r="B56" s="4">
        <f>'2008'!G56</f>
        <v>2008</v>
      </c>
      <c r="C56" s="2">
        <v>2</v>
      </c>
      <c r="D56" s="2">
        <f t="shared" si="79"/>
        <v>21</v>
      </c>
      <c r="E56" s="2">
        <f t="shared" si="79"/>
        <v>52</v>
      </c>
      <c r="F56" s="35">
        <f>'2008'!R56</f>
        <v>1.7813470076999998</v>
      </c>
      <c r="G56" s="35">
        <f>'2009'!R56</f>
        <v>0.21835866545999993</v>
      </c>
      <c r="H56" s="35">
        <f>'2010'!R56</f>
        <v>1.454206828941</v>
      </c>
      <c r="I56" s="35">
        <f>'2011'!R56</f>
        <v>1.9895590675615495</v>
      </c>
      <c r="J56" s="35">
        <f>'2012'!R56</f>
        <v>3.0648243481250246</v>
      </c>
      <c r="K56" s="35">
        <f>'2013'!R56</f>
        <v>3.2055891930548994</v>
      </c>
      <c r="L56" s="35">
        <f>'2014'!R56</f>
        <v>5.3314311294075001</v>
      </c>
      <c r="M56" s="35">
        <f>'2015'!R56</f>
        <v>2.2492272290663249</v>
      </c>
      <c r="N56" s="35">
        <f>'2016'!R56</f>
        <v>4.8467549471076001</v>
      </c>
      <c r="O56" s="35">
        <f>'2017'!R56</f>
        <v>2.7894279533940751</v>
      </c>
      <c r="P56" s="118">
        <f t="shared" si="4"/>
        <v>2.6930726369817974</v>
      </c>
      <c r="Q56" s="105"/>
      <c r="R56" s="105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5"/>
      <c r="AD56" s="36"/>
      <c r="AE56" s="36"/>
      <c r="AF56" s="36"/>
      <c r="AG56" s="107">
        <f>'2008'!S56</f>
        <v>1.9212541112631889</v>
      </c>
      <c r="AH56" s="107">
        <f>'2009'!S56</f>
        <v>0.30060585235317117</v>
      </c>
      <c r="AI56" s="107">
        <f>'2010'!S56</f>
        <v>1.7852125269784964</v>
      </c>
      <c r="AJ56" s="107">
        <f>'2011'!S56</f>
        <v>2.6103393384307485</v>
      </c>
      <c r="AK56" s="107">
        <f>'2012'!S56</f>
        <v>2.5423019845516128</v>
      </c>
      <c r="AL56" s="107">
        <f>'2013'!S56</f>
        <v>3.7564765379336289</v>
      </c>
      <c r="AM56" s="107">
        <f>'2014'!S56</f>
        <v>8.2918933229571596</v>
      </c>
      <c r="AN56" s="107">
        <f>'2015'!S56</f>
        <v>1.9939402119303113</v>
      </c>
      <c r="AO56" s="107">
        <f>'2016'!S56</f>
        <v>4.278242027192916</v>
      </c>
      <c r="AP56" s="107">
        <f>'2017'!S56</f>
        <v>5.2603576614220442</v>
      </c>
      <c r="AQ56" s="117">
        <f t="shared" si="8"/>
        <v>3.2740623575013279</v>
      </c>
      <c r="AR56" s="36"/>
      <c r="AS56" s="38"/>
    </row>
    <row r="57" spans="2:55">
      <c r="B57" s="4">
        <f>'2008'!G57</f>
        <v>2008</v>
      </c>
      <c r="C57" s="2">
        <v>2</v>
      </c>
      <c r="D57" s="2">
        <f t="shared" si="79"/>
        <v>22</v>
      </c>
      <c r="E57" s="2">
        <f t="shared" si="79"/>
        <v>53</v>
      </c>
      <c r="F57" s="35">
        <f>'2008'!R57</f>
        <v>2.0313654695437497</v>
      </c>
      <c r="G57" s="35">
        <f>'2009'!R57</f>
        <v>1.26681545937375</v>
      </c>
      <c r="H57" s="35">
        <f>'2010'!R57</f>
        <v>2.4599606537474998</v>
      </c>
      <c r="I57" s="35">
        <f>'2011'!R57</f>
        <v>4.2262284632559757</v>
      </c>
      <c r="J57" s="35">
        <f>'2012'!R57</f>
        <v>3.3649637608426497</v>
      </c>
      <c r="K57" s="35">
        <f>'2013'!R57</f>
        <v>3.5807059040573987</v>
      </c>
      <c r="L57" s="35">
        <f>'2014'!R57</f>
        <v>5.6887681358711237</v>
      </c>
      <c r="M57" s="35">
        <f>'2015'!R57</f>
        <v>4.1148359529815997</v>
      </c>
      <c r="N57" s="35">
        <f>'2016'!R57</f>
        <v>3.8100736083514501</v>
      </c>
      <c r="O57" s="35">
        <f>'2017'!R57</f>
        <v>2.8751220651284992</v>
      </c>
      <c r="P57" s="118">
        <f t="shared" si="4"/>
        <v>3.3418839473153703</v>
      </c>
      <c r="Q57" s="105"/>
      <c r="R57" s="105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5"/>
      <c r="AD57" s="36"/>
      <c r="AE57" s="36"/>
      <c r="AF57" s="36"/>
      <c r="AG57" s="107">
        <f>'2008'!S57</f>
        <v>2.5525106025484137</v>
      </c>
      <c r="AH57" s="107">
        <f>'2009'!S57</f>
        <v>1.6381237271514915</v>
      </c>
      <c r="AI57" s="107">
        <f>'2010'!S57</f>
        <v>3.1165437354216845</v>
      </c>
      <c r="AJ57" s="107">
        <f>'2011'!S57</f>
        <v>4.2346280333861026</v>
      </c>
      <c r="AK57" s="107">
        <f>'2012'!S57</f>
        <v>4.2053867038765196</v>
      </c>
      <c r="AL57" s="107">
        <f>'2013'!S57</f>
        <v>2.6233281961160708</v>
      </c>
      <c r="AM57" s="107">
        <f>'2014'!S57</f>
        <v>6.5313825128338339</v>
      </c>
      <c r="AN57" s="107">
        <f>'2015'!S57</f>
        <v>4.172870849146376</v>
      </c>
      <c r="AO57" s="107">
        <f>'2016'!S57</f>
        <v>4.7179087337299697</v>
      </c>
      <c r="AP57" s="107">
        <f>'2017'!S57</f>
        <v>4.9435045378886899</v>
      </c>
      <c r="AQ57" s="117">
        <f t="shared" si="8"/>
        <v>3.8736187632099153</v>
      </c>
      <c r="AR57" s="36"/>
      <c r="AS57" s="38"/>
    </row>
    <row r="58" spans="2:55">
      <c r="B58" s="4">
        <f>'2008'!G58</f>
        <v>2008</v>
      </c>
      <c r="C58" s="2">
        <v>2</v>
      </c>
      <c r="D58" s="2">
        <f t="shared" si="79"/>
        <v>23</v>
      </c>
      <c r="E58" s="2">
        <f t="shared" si="79"/>
        <v>54</v>
      </c>
      <c r="F58" s="35">
        <f>'2008'!R58</f>
        <v>2.2915504279574996</v>
      </c>
      <c r="G58" s="35">
        <f>'2009'!R58</f>
        <v>0.38212766455499991</v>
      </c>
      <c r="H58" s="35">
        <f>'2010'!R58</f>
        <v>2.4395981925014998</v>
      </c>
      <c r="I58" s="35">
        <f>'2011'!R58</f>
        <v>4.5095440431230998</v>
      </c>
      <c r="J58" s="35">
        <f>'2012'!R58</f>
        <v>2.1977540604783745</v>
      </c>
      <c r="K58" s="35">
        <f>'2013'!R58</f>
        <v>3.6258700739345255</v>
      </c>
      <c r="L58" s="35">
        <f>'2014'!R58</f>
        <v>5.578680817125</v>
      </c>
      <c r="M58" s="35">
        <f>'2015'!R58</f>
        <v>4.3419180373040254</v>
      </c>
      <c r="N58" s="35">
        <f>'2016'!R58</f>
        <v>4.9656803647619991</v>
      </c>
      <c r="O58" s="35">
        <f>'2017'!R58</f>
        <v>3.115999274923499</v>
      </c>
      <c r="P58" s="118">
        <f t="shared" si="4"/>
        <v>3.3448722956664518</v>
      </c>
      <c r="Q58" s="105"/>
      <c r="R58" s="105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5"/>
      <c r="AD58" s="36"/>
      <c r="AE58" s="36"/>
      <c r="AF58" s="36"/>
      <c r="AG58" s="107">
        <f>'2008'!S58</f>
        <v>2.8854236443398831</v>
      </c>
      <c r="AH58" s="107">
        <f>'2009'!S58</f>
        <v>0.53507507865970316</v>
      </c>
      <c r="AI58" s="107">
        <f>'2010'!S58</f>
        <v>2.7461042618940157</v>
      </c>
      <c r="AJ58" s="107">
        <f>'2011'!S58</f>
        <v>4.9127112661129404</v>
      </c>
      <c r="AK58" s="107">
        <f>'2012'!S58</f>
        <v>2.338207495717934</v>
      </c>
      <c r="AL58" s="107">
        <f>'2013'!S58</f>
        <v>3.8888837329478241</v>
      </c>
      <c r="AM58" s="107">
        <f>'2014'!S58</f>
        <v>7.0565520914141411</v>
      </c>
      <c r="AN58" s="107">
        <f>'2015'!S58</f>
        <v>3.8419710861422511</v>
      </c>
      <c r="AO58" s="107">
        <f>'2016'!S58</f>
        <v>3.9890836286066693</v>
      </c>
      <c r="AP58" s="107">
        <f>'2017'!S58</f>
        <v>4.8497122105796162</v>
      </c>
      <c r="AQ58" s="117">
        <f t="shared" si="8"/>
        <v>3.704372449641498</v>
      </c>
      <c r="AR58" s="36"/>
      <c r="AS58" s="38"/>
    </row>
    <row r="59" spans="2:55">
      <c r="B59" s="4">
        <f>'2008'!G59</f>
        <v>2008</v>
      </c>
      <c r="C59" s="2">
        <v>2</v>
      </c>
      <c r="D59" s="2">
        <f t="shared" si="79"/>
        <v>24</v>
      </c>
      <c r="E59" s="2">
        <f t="shared" si="79"/>
        <v>55</v>
      </c>
      <c r="F59" s="35">
        <f>'2008'!R59</f>
        <v>0.94432755784949984</v>
      </c>
      <c r="G59" s="35">
        <f>'2009'!R59</f>
        <v>0.4286393863627499</v>
      </c>
      <c r="H59" s="35">
        <f>'2010'!R59</f>
        <v>2.3368576409324997</v>
      </c>
      <c r="I59" s="35">
        <f>'2011'!R59</f>
        <v>1.6987442230687499</v>
      </c>
      <c r="J59" s="35">
        <f>'2012'!R59</f>
        <v>2.4311909418596991</v>
      </c>
      <c r="K59" s="35">
        <f>'2013'!R59</f>
        <v>3.3922932190497002</v>
      </c>
      <c r="L59" s="35">
        <f>'2014'!R59</f>
        <v>5.560560387610499</v>
      </c>
      <c r="M59" s="35">
        <f>'2015'!R59</f>
        <v>4.6685342976950999</v>
      </c>
      <c r="N59" s="35">
        <f>'2016'!R59</f>
        <v>5.0951681338769994</v>
      </c>
      <c r="O59" s="35">
        <f>'2017'!R59</f>
        <v>2.3814716167138501</v>
      </c>
      <c r="P59" s="118">
        <f t="shared" si="4"/>
        <v>2.8937787405019346</v>
      </c>
      <c r="Q59" s="105"/>
      <c r="R59" s="105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5"/>
      <c r="AD59" s="36"/>
      <c r="AE59" s="36"/>
      <c r="AF59" s="36"/>
      <c r="AG59" s="107">
        <f>'2008'!S59</f>
        <v>0.98726064151094883</v>
      </c>
      <c r="AH59" s="107">
        <f>'2009'!S59</f>
        <v>0.59324696030413004</v>
      </c>
      <c r="AI59" s="107">
        <f>'2010'!S59</f>
        <v>2.7466607136589345</v>
      </c>
      <c r="AJ59" s="107">
        <f>'2011'!S59</f>
        <v>2.6668556634747698</v>
      </c>
      <c r="AK59" s="107">
        <f>'2012'!S59</f>
        <v>3.0036619626482612</v>
      </c>
      <c r="AL59" s="107">
        <f>'2013'!S59</f>
        <v>4.4497593974826968</v>
      </c>
      <c r="AM59" s="107">
        <f>'2014'!S59</f>
        <v>6.4255996210180584</v>
      </c>
      <c r="AN59" s="107">
        <f>'2015'!S59</f>
        <v>3.518711376588314</v>
      </c>
      <c r="AO59" s="107">
        <f>'2016'!S59</f>
        <v>6.5687033097336913</v>
      </c>
      <c r="AP59" s="107">
        <f>'2017'!S59</f>
        <v>3.4727414420011624</v>
      </c>
      <c r="AQ59" s="117">
        <f t="shared" si="8"/>
        <v>3.443320108842097</v>
      </c>
      <c r="AR59" s="36"/>
      <c r="AS59" s="38"/>
    </row>
    <row r="60" spans="2:55">
      <c r="B60" s="4">
        <f>'2008'!G60</f>
        <v>2008</v>
      </c>
      <c r="C60" s="2">
        <v>2</v>
      </c>
      <c r="D60" s="2">
        <f t="shared" si="79"/>
        <v>25</v>
      </c>
      <c r="E60" s="2">
        <f t="shared" si="79"/>
        <v>56</v>
      </c>
      <c r="F60" s="35">
        <f>'2008'!R60</f>
        <v>1.3596817397572498</v>
      </c>
      <c r="G60" s="35">
        <f>'2009'!R60</f>
        <v>7.1784306216000002E-2</v>
      </c>
      <c r="H60" s="35">
        <f>'2010'!R60</f>
        <v>2.1517905682259997</v>
      </c>
      <c r="I60" s="35">
        <f>'2011'!R60</f>
        <v>3.4860824650698743</v>
      </c>
      <c r="J60" s="35">
        <f>'2012'!R60</f>
        <v>3.0645047419586997</v>
      </c>
      <c r="K60" s="35">
        <f>'2013'!R60</f>
        <v>3.5059628772152247</v>
      </c>
      <c r="L60" s="35">
        <f>'2014'!R60</f>
        <v>5.1581424586691993</v>
      </c>
      <c r="M60" s="35">
        <f>'2015'!R60</f>
        <v>3.9185915048855247</v>
      </c>
      <c r="N60" s="35">
        <f>'2016'!R60</f>
        <v>4.136473032595875</v>
      </c>
      <c r="O60" s="35">
        <f>'2017'!R60</f>
        <v>3.322719880270125</v>
      </c>
      <c r="P60" s="118">
        <f t="shared" si="4"/>
        <v>3.0175733574863774</v>
      </c>
      <c r="Q60" s="105"/>
      <c r="R60" s="105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5"/>
      <c r="AD60" s="36"/>
      <c r="AE60" s="36"/>
      <c r="AF60" s="36"/>
      <c r="AG60" s="107">
        <f>'2008'!S60</f>
        <v>1.6633513551057617</v>
      </c>
      <c r="AH60" s="107">
        <f>'2009'!S60</f>
        <v>0.26852590369045887</v>
      </c>
      <c r="AI60" s="107">
        <f>'2010'!S60</f>
        <v>1.8823492961462942</v>
      </c>
      <c r="AJ60" s="107">
        <f>'2011'!S60</f>
        <v>3.2885464104503312</v>
      </c>
      <c r="AK60" s="107">
        <f>'2012'!S60</f>
        <v>4.3188038797940296</v>
      </c>
      <c r="AL60" s="107">
        <f>'2013'!S60</f>
        <v>4.5304375340417335</v>
      </c>
      <c r="AM60" s="107">
        <f>'2014'!S60</f>
        <v>6.3102498296502167</v>
      </c>
      <c r="AN60" s="107">
        <f>'2015'!S60</f>
        <v>2.6834320075681246</v>
      </c>
      <c r="AO60" s="107">
        <f>'2016'!S60</f>
        <v>5.7879889081797025</v>
      </c>
      <c r="AP60" s="107">
        <f>'2017'!S60</f>
        <v>5.0168300290205874</v>
      </c>
      <c r="AQ60" s="117">
        <f t="shared" si="8"/>
        <v>3.5750515153647244</v>
      </c>
      <c r="AR60" s="36"/>
      <c r="AS60" s="38"/>
    </row>
    <row r="61" spans="2:55">
      <c r="B61" s="4">
        <f>'2008'!G61</f>
        <v>2008</v>
      </c>
      <c r="C61" s="2">
        <v>2</v>
      </c>
      <c r="D61" s="2">
        <f t="shared" si="79"/>
        <v>26</v>
      </c>
      <c r="E61" s="2">
        <f t="shared" si="79"/>
        <v>57</v>
      </c>
      <c r="F61" s="35">
        <f>'2008'!R61</f>
        <v>1.4919923078594997</v>
      </c>
      <c r="G61" s="35">
        <f>'2009'!R61</f>
        <v>1.0858997061000002</v>
      </c>
      <c r="H61" s="35">
        <f>'2010'!R61</f>
        <v>1.9690072737344997</v>
      </c>
      <c r="I61" s="35">
        <f>'2011'!R61</f>
        <v>1.3654445962368751</v>
      </c>
      <c r="J61" s="35">
        <f>'2012'!R61</f>
        <v>2.4206117690219253</v>
      </c>
      <c r="K61" s="35">
        <f>'2013'!R61</f>
        <v>3.8617963963539745</v>
      </c>
      <c r="L61" s="35">
        <f>'2014'!R61</f>
        <v>4.92266896281195</v>
      </c>
      <c r="M61" s="35">
        <f>'2015'!R61</f>
        <v>4.4654634400603497</v>
      </c>
      <c r="N61" s="35">
        <f>'2016'!R61</f>
        <v>5.4917950888541984</v>
      </c>
      <c r="O61" s="35">
        <f>'2017'!R61</f>
        <v>3.0152494166985742</v>
      </c>
      <c r="P61" s="118">
        <f t="shared" si="4"/>
        <v>3.0089928957731851</v>
      </c>
      <c r="Q61" s="105"/>
      <c r="R61" s="105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5"/>
      <c r="AD61" s="36"/>
      <c r="AE61" s="36"/>
      <c r="AF61" s="36"/>
      <c r="AG61" s="107">
        <f>'2008'!S61</f>
        <v>2.0532551047600012</v>
      </c>
      <c r="AH61" s="107">
        <f>'2009'!S61</f>
        <v>1.258836529805766</v>
      </c>
      <c r="AI61" s="107">
        <f>'2010'!S61</f>
        <v>1.6297018701319854</v>
      </c>
      <c r="AJ61" s="107">
        <f>'2011'!S61</f>
        <v>1.6332989598512289</v>
      </c>
      <c r="AK61" s="107">
        <f>'2012'!S61</f>
        <v>3.6176093135607137</v>
      </c>
      <c r="AL61" s="107">
        <f>'2013'!S61</f>
        <v>4.6867785116696856</v>
      </c>
      <c r="AM61" s="107">
        <f>'2014'!S61</f>
        <v>5.801696392229136</v>
      </c>
      <c r="AN61" s="107">
        <f>'2015'!S61</f>
        <v>5.5518272800466422</v>
      </c>
      <c r="AO61" s="107">
        <f>'2016'!S61</f>
        <v>7.1873203676347863</v>
      </c>
      <c r="AP61" s="107">
        <f>'2017'!S61</f>
        <v>5.4082095511399677</v>
      </c>
      <c r="AQ61" s="117">
        <f t="shared" si="8"/>
        <v>3.8828533880829914</v>
      </c>
      <c r="AR61" s="36"/>
      <c r="AS61" s="38"/>
    </row>
    <row r="62" spans="2:55">
      <c r="B62" s="4">
        <f>'2008'!G62</f>
        <v>2008</v>
      </c>
      <c r="C62" s="2">
        <v>2</v>
      </c>
      <c r="D62" s="2">
        <f t="shared" si="79"/>
        <v>27</v>
      </c>
      <c r="E62" s="2">
        <f t="shared" si="79"/>
        <v>58</v>
      </c>
      <c r="F62" s="35">
        <f>'2008'!R62</f>
        <v>2.5106826311999999</v>
      </c>
      <c r="G62" s="35">
        <f>'2009'!R62</f>
        <v>0.310505432922</v>
      </c>
      <c r="H62" s="35">
        <f>'2010'!R62</f>
        <v>2.11152608489025</v>
      </c>
      <c r="I62" s="35">
        <f>'2011'!R62</f>
        <v>1.7690790668208747</v>
      </c>
      <c r="J62" s="35">
        <f>'2012'!R62</f>
        <v>2.0032948884707995</v>
      </c>
      <c r="K62" s="35">
        <f>'2013'!R62</f>
        <v>3.1629624726719254</v>
      </c>
      <c r="L62" s="35">
        <f>'2014'!R62</f>
        <v>4.7818740358572001</v>
      </c>
      <c r="M62" s="35">
        <f>'2015'!R62</f>
        <v>4.5875870067021749</v>
      </c>
      <c r="N62" s="35">
        <f>'2016'!R62</f>
        <v>4.8580913274858002</v>
      </c>
      <c r="O62" s="35">
        <f>'2017'!R62</f>
        <v>2.6031720881780243</v>
      </c>
      <c r="P62" s="118">
        <f t="shared" si="4"/>
        <v>2.8698775035199051</v>
      </c>
      <c r="Q62" s="105"/>
      <c r="AC62" s="105"/>
      <c r="AD62" s="36"/>
      <c r="AE62" s="36"/>
      <c r="AF62" s="36"/>
      <c r="AG62" s="107">
        <f>'2008'!S62</f>
        <v>3.972934929036378</v>
      </c>
      <c r="AH62" s="107">
        <f>'2009'!S62</f>
        <v>0.53114842777339377</v>
      </c>
      <c r="AI62" s="107">
        <f>'2010'!S62</f>
        <v>2.5807172628948138</v>
      </c>
      <c r="AJ62" s="107">
        <f>'2011'!S62</f>
        <v>2.3585246880757724</v>
      </c>
      <c r="AK62" s="107">
        <f>'2012'!S62</f>
        <v>1.5234001690707974</v>
      </c>
      <c r="AL62" s="107">
        <f>'2013'!S62</f>
        <v>3.8568378254895777</v>
      </c>
      <c r="AM62" s="107">
        <f>'2014'!S62</f>
        <v>5.6083665023062057</v>
      </c>
      <c r="AN62" s="107">
        <f>'2015'!S62</f>
        <v>5.3963156508267529</v>
      </c>
      <c r="AO62" s="107">
        <f>'2016'!S62</f>
        <v>4.2286606532364877</v>
      </c>
      <c r="AP62" s="107">
        <f>'2017'!S62</f>
        <v>4.890701802420633</v>
      </c>
      <c r="AQ62" s="117">
        <f t="shared" si="8"/>
        <v>3.4947607911130816</v>
      </c>
      <c r="AR62" s="36"/>
    </row>
    <row r="63" spans="2:55">
      <c r="B63" s="1">
        <f>'2008'!G63</f>
        <v>2008</v>
      </c>
      <c r="C63" s="1">
        <v>2</v>
      </c>
      <c r="D63" s="1">
        <f t="shared" si="79"/>
        <v>28</v>
      </c>
      <c r="E63" s="1">
        <f t="shared" si="79"/>
        <v>59</v>
      </c>
      <c r="F63" s="50">
        <f>'2008'!R63</f>
        <v>2.1901482195359998</v>
      </c>
      <c r="G63" s="50">
        <f>'2009'!R63</f>
        <v>0.68589963525599995</v>
      </c>
      <c r="H63" s="50">
        <f>'2010'!R63</f>
        <v>1.6721824090229995</v>
      </c>
      <c r="I63" s="50">
        <f>'2011'!R63</f>
        <v>2.17578129002325</v>
      </c>
      <c r="J63" s="50">
        <f>'2012'!R63</f>
        <v>3.1960407900082499</v>
      </c>
      <c r="K63" s="50">
        <f>'2013'!R63</f>
        <v>3.4865720039807999</v>
      </c>
      <c r="L63" s="50">
        <f>'2014'!R63</f>
        <v>4.7656308474786746</v>
      </c>
      <c r="M63" s="50">
        <f>'2015'!R63</f>
        <v>5.6389297104635236</v>
      </c>
      <c r="N63" s="50">
        <f>'2016'!R63</f>
        <v>4.3207374677651984</v>
      </c>
      <c r="O63" s="50">
        <f>'2017'!R63</f>
        <v>2.5504056380880002</v>
      </c>
      <c r="P63" s="118">
        <f t="shared" si="4"/>
        <v>3.0682328011622699</v>
      </c>
      <c r="Q63" s="105"/>
      <c r="AC63" s="105"/>
      <c r="AD63" s="36"/>
      <c r="AE63" s="36"/>
      <c r="AF63" s="36"/>
      <c r="AG63" s="108">
        <f>'2008'!S63</f>
        <v>3.1304044919788097</v>
      </c>
      <c r="AH63" s="108">
        <f>'2009'!S63</f>
        <v>0.8295230029754499</v>
      </c>
      <c r="AI63" s="108">
        <f>'2010'!S63</f>
        <v>1.2608296050101633</v>
      </c>
      <c r="AJ63" s="108">
        <f>'2011'!S63</f>
        <v>2.2517765693848393</v>
      </c>
      <c r="AK63" s="108">
        <f>'2012'!S63</f>
        <v>3.313198063784164</v>
      </c>
      <c r="AL63" s="108">
        <f>'2013'!S63</f>
        <v>3.5300329290737467</v>
      </c>
      <c r="AM63" s="108">
        <f>'2014'!S63</f>
        <v>5.6278846738274648</v>
      </c>
      <c r="AN63" s="108">
        <f>'2015'!S63</f>
        <v>6.7167932574430536</v>
      </c>
      <c r="AO63" s="108">
        <f>'2016'!S63</f>
        <v>6.3033653906161193</v>
      </c>
      <c r="AP63" s="108">
        <f>'2017'!S63</f>
        <v>4.510080969720188</v>
      </c>
      <c r="AQ63" s="117">
        <f t="shared" si="8"/>
        <v>3.7473888953813996</v>
      </c>
      <c r="AR63" s="36"/>
    </row>
    <row r="64" spans="2:55" ht="15.5">
      <c r="B64" s="4">
        <f>'2008'!G64</f>
        <v>2008</v>
      </c>
      <c r="C64" s="2">
        <v>3</v>
      </c>
      <c r="D64" s="2">
        <v>1</v>
      </c>
      <c r="E64" s="2">
        <f>E63+1</f>
        <v>60</v>
      </c>
      <c r="F64" s="35">
        <f>'2008'!R64</f>
        <v>2.3814060501779997</v>
      </c>
      <c r="G64" s="35">
        <f>'2009'!R64</f>
        <v>1.9221628078964998</v>
      </c>
      <c r="H64" s="35">
        <f>'2010'!R64</f>
        <v>2.3525273062979997</v>
      </c>
      <c r="I64" s="35">
        <f>'2011'!R64</f>
        <v>4.7464854190104742</v>
      </c>
      <c r="J64" s="35">
        <f>'2012'!R64</f>
        <v>0.9281905774363497</v>
      </c>
      <c r="K64" s="35">
        <f>'2013'!R64</f>
        <v>3.9766189941667491</v>
      </c>
      <c r="L64" s="35">
        <f>'2014'!R64</f>
        <v>4.8790483077703488</v>
      </c>
      <c r="M64" s="35">
        <f>'2015'!R64</f>
        <v>5.0454543340010245</v>
      </c>
      <c r="N64" s="35">
        <f>'2016'!R64</f>
        <v>3.7810769920474492</v>
      </c>
      <c r="O64" s="35">
        <f>'2017'!R64</f>
        <v>1.50731105719605</v>
      </c>
      <c r="P64" s="118">
        <f t="shared" si="4"/>
        <v>3.1520281846000939</v>
      </c>
      <c r="Q64" s="105"/>
      <c r="R64" s="64" t="s">
        <v>58</v>
      </c>
      <c r="S64" s="47">
        <f t="shared" ref="S64:AB64" si="80">AVERAGE(F33:F63)</f>
        <v>1.4595069094118829</v>
      </c>
      <c r="T64" s="47">
        <f t="shared" si="80"/>
        <v>0.46980505507779674</v>
      </c>
      <c r="U64" s="47">
        <f t="shared" si="80"/>
        <v>1.4093003465606977</v>
      </c>
      <c r="V64" s="47">
        <f t="shared" si="80"/>
        <v>2.4386220337648812</v>
      </c>
      <c r="W64" s="47">
        <f t="shared" si="80"/>
        <v>2.056747303786381</v>
      </c>
      <c r="X64" s="47">
        <f t="shared" si="80"/>
        <v>2.6863947288739105</v>
      </c>
      <c r="Y64" s="47">
        <f t="shared" si="80"/>
        <v>4.2925747671748642</v>
      </c>
      <c r="Z64" s="47">
        <f t="shared" si="80"/>
        <v>3.7760799894624699</v>
      </c>
      <c r="AA64" s="47">
        <f t="shared" si="80"/>
        <v>4.3281707658175641</v>
      </c>
      <c r="AB64" s="47">
        <f t="shared" si="80"/>
        <v>2.0609429164757711</v>
      </c>
      <c r="AC64" s="105"/>
      <c r="AD64" s="36"/>
      <c r="AE64" s="36"/>
      <c r="AF64" s="36"/>
      <c r="AG64" s="107">
        <f>'2008'!S64</f>
        <v>2.9941620123989585</v>
      </c>
      <c r="AH64" s="107">
        <f>'2009'!S64</f>
        <v>2.1480740970547947</v>
      </c>
      <c r="AI64" s="107">
        <f>'2010'!S64</f>
        <v>3.1956897795416146</v>
      </c>
      <c r="AJ64" s="107">
        <f>'2011'!S64</f>
        <v>6.3639949955129209</v>
      </c>
      <c r="AK64" s="107">
        <f>'2012'!S64</f>
        <v>1.0258383555831083</v>
      </c>
      <c r="AL64" s="107">
        <f>'2013'!S64</f>
        <v>5.258115267520509</v>
      </c>
      <c r="AM64" s="107">
        <f>'2014'!S64</f>
        <v>7.045886898160405</v>
      </c>
      <c r="AN64" s="107">
        <f>'2015'!S64</f>
        <v>5.2189409424498443</v>
      </c>
      <c r="AO64" s="107">
        <f>'2016'!S64</f>
        <v>2.739331592100124</v>
      </c>
      <c r="AP64" s="107">
        <f>'2017'!S64</f>
        <v>2.0348253648574754</v>
      </c>
      <c r="AQ64" s="117">
        <f t="shared" si="8"/>
        <v>3.8024859305179755</v>
      </c>
      <c r="AR64" s="36"/>
      <c r="AS64" s="64" t="s">
        <v>58</v>
      </c>
      <c r="AT64" s="109">
        <f t="shared" ref="AT64:BC64" si="81">AVERAGE(AG33:AG63)</f>
        <v>1.6441287324012468</v>
      </c>
      <c r="AU64" s="109">
        <f t="shared" si="81"/>
        <v>0.70378988858625602</v>
      </c>
      <c r="AV64" s="109">
        <f t="shared" si="81"/>
        <v>1.5229661325788328</v>
      </c>
      <c r="AW64" s="109">
        <f t="shared" si="81"/>
        <v>2.6017983856928786</v>
      </c>
      <c r="AX64" s="109">
        <f t="shared" si="81"/>
        <v>1.9887959821085104</v>
      </c>
      <c r="AY64" s="109">
        <f t="shared" si="81"/>
        <v>2.6924856037085294</v>
      </c>
      <c r="AZ64" s="109">
        <f t="shared" si="81"/>
        <v>5.8418232745360692</v>
      </c>
      <c r="BA64" s="109">
        <f t="shared" si="81"/>
        <v>3.3126876857287608</v>
      </c>
      <c r="BB64" s="109">
        <f t="shared" si="81"/>
        <v>5.452498103524217</v>
      </c>
      <c r="BC64" s="109">
        <f t="shared" si="81"/>
        <v>2.7354771000100517</v>
      </c>
    </row>
    <row r="65" spans="2:55" ht="15.5">
      <c r="B65" s="4">
        <f>'2008'!G65</f>
        <v>2008</v>
      </c>
      <c r="C65" s="2">
        <v>3</v>
      </c>
      <c r="D65" s="2">
        <f t="shared" ref="D65:D94" si="82">D64+1</f>
        <v>2</v>
      </c>
      <c r="E65" s="2">
        <f t="shared" si="79"/>
        <v>61</v>
      </c>
      <c r="F65" s="35">
        <f>'2008'!R65</f>
        <v>2.4008402660849999</v>
      </c>
      <c r="G65" s="35">
        <f>'2009'!R65</f>
        <v>1.6460884011599997</v>
      </c>
      <c r="H65" s="35">
        <f>'2010'!R65</f>
        <v>2.2826179083262494</v>
      </c>
      <c r="I65" s="35">
        <f>'2011'!R65</f>
        <v>4.7797267931999992</v>
      </c>
      <c r="J65" s="35">
        <f>'2012'!R65</f>
        <v>1.8248386169940742</v>
      </c>
      <c r="K65" s="35">
        <f>'2013'!R65</f>
        <v>3.6124538591916</v>
      </c>
      <c r="L65" s="35">
        <f>'2014'!R65</f>
        <v>5.287175436681598</v>
      </c>
      <c r="M65" s="35">
        <f>'2015'!R65</f>
        <v>4.8937624697987996</v>
      </c>
      <c r="N65" s="35">
        <f>'2016'!R65</f>
        <v>5.8318555586888978</v>
      </c>
      <c r="O65" s="35">
        <f>'2017'!R65</f>
        <v>1.7859089160763497</v>
      </c>
      <c r="P65" s="118">
        <f t="shared" si="4"/>
        <v>3.4345268226202572</v>
      </c>
      <c r="Q65" s="105"/>
      <c r="R65" s="65" t="s">
        <v>59</v>
      </c>
      <c r="S65" s="66">
        <f t="shared" ref="S65:AB65" si="83">SUM(F33:F63)</f>
        <v>45.244714191768367</v>
      </c>
      <c r="T65" s="66">
        <f t="shared" si="83"/>
        <v>14.563956707411698</v>
      </c>
      <c r="U65" s="66">
        <f t="shared" si="83"/>
        <v>43.688310743381628</v>
      </c>
      <c r="V65" s="66">
        <f t="shared" si="83"/>
        <v>75.597283046711311</v>
      </c>
      <c r="W65" s="66">
        <f t="shared" si="83"/>
        <v>63.759166417377813</v>
      </c>
      <c r="X65" s="66">
        <f t="shared" si="83"/>
        <v>83.278236595091229</v>
      </c>
      <c r="Y65" s="66">
        <f t="shared" si="83"/>
        <v>133.06981778242078</v>
      </c>
      <c r="Z65" s="66">
        <f t="shared" si="83"/>
        <v>117.05847967333656</v>
      </c>
      <c r="AA65" s="66">
        <f t="shared" si="83"/>
        <v>134.17329374034449</v>
      </c>
      <c r="AB65" s="66">
        <f t="shared" si="83"/>
        <v>63.889230410748901</v>
      </c>
      <c r="AC65" s="105"/>
      <c r="AD65" s="36"/>
      <c r="AE65" s="36"/>
      <c r="AF65" s="36"/>
      <c r="AG65" s="107">
        <f>'2008'!S65</f>
        <v>2.8467067310157921</v>
      </c>
      <c r="AH65" s="107">
        <f>'2009'!S65</f>
        <v>2.0561704679750306</v>
      </c>
      <c r="AI65" s="107">
        <f>'2010'!S65</f>
        <v>3.0242870158798212</v>
      </c>
      <c r="AJ65" s="107">
        <f>'2011'!S65</f>
        <v>6.1421673382889672</v>
      </c>
      <c r="AK65" s="107">
        <f>'2012'!S65</f>
        <v>0.29061363154322639</v>
      </c>
      <c r="AL65" s="107">
        <f>'2013'!S65</f>
        <v>4.9400020401871085</v>
      </c>
      <c r="AM65" s="107">
        <f>'2014'!S65</f>
        <v>5.4601921014058208</v>
      </c>
      <c r="AN65" s="107">
        <f>'2015'!S65</f>
        <v>5.6425786930892299</v>
      </c>
      <c r="AO65" s="107">
        <f>'2016'!S65</f>
        <v>9.4319907545833281</v>
      </c>
      <c r="AP65" s="107">
        <f>'2017'!S65</f>
        <v>2.0999560152942629</v>
      </c>
      <c r="AQ65" s="117">
        <f t="shared" si="8"/>
        <v>4.1934664789262595</v>
      </c>
      <c r="AR65" s="36"/>
      <c r="AS65" s="65" t="s">
        <v>59</v>
      </c>
      <c r="AT65" s="110">
        <f t="shared" ref="AT65:BC65" si="84">SUM(AG33:AG63)</f>
        <v>50.967990704438648</v>
      </c>
      <c r="AU65" s="110">
        <f t="shared" si="84"/>
        <v>21.817486546173935</v>
      </c>
      <c r="AV65" s="110">
        <f t="shared" si="84"/>
        <v>47.211950109943821</v>
      </c>
      <c r="AW65" s="110">
        <f t="shared" si="84"/>
        <v>80.655749956479241</v>
      </c>
      <c r="AX65" s="110">
        <f t="shared" si="84"/>
        <v>61.652675445363819</v>
      </c>
      <c r="AY65" s="110">
        <f t="shared" si="84"/>
        <v>83.467053714964408</v>
      </c>
      <c r="AZ65" s="110">
        <f t="shared" si="84"/>
        <v>181.09652151061815</v>
      </c>
      <c r="BA65" s="110">
        <f t="shared" si="84"/>
        <v>102.69331825759159</v>
      </c>
      <c r="BB65" s="110">
        <f t="shared" si="84"/>
        <v>169.02744120925072</v>
      </c>
      <c r="BC65" s="110">
        <f t="shared" si="84"/>
        <v>84.799790100311597</v>
      </c>
    </row>
    <row r="66" spans="2:55">
      <c r="B66" s="4">
        <f>'2008'!G66</f>
        <v>2008</v>
      </c>
      <c r="C66" s="2">
        <v>3</v>
      </c>
      <c r="D66" s="2">
        <f t="shared" si="82"/>
        <v>3</v>
      </c>
      <c r="E66" s="2">
        <f t="shared" si="79"/>
        <v>62</v>
      </c>
      <c r="F66" s="35">
        <f>'2008'!R66</f>
        <v>2.4904748775105001</v>
      </c>
      <c r="G66" s="35">
        <f>'2009'!R66</f>
        <v>1.874657765349</v>
      </c>
      <c r="H66" s="35">
        <f>'2010'!R66</f>
        <v>1.9794095151524995</v>
      </c>
      <c r="I66" s="35">
        <f>'2011'!R66</f>
        <v>2.7804857338445994</v>
      </c>
      <c r="J66" s="35">
        <f>'2012'!R66</f>
        <v>2.3901061401231747</v>
      </c>
      <c r="K66" s="35">
        <f>'2013'!R66</f>
        <v>1.9744129522126501</v>
      </c>
      <c r="L66" s="35">
        <f>'2014'!R66</f>
        <v>5.2283768652933729</v>
      </c>
      <c r="M66" s="35">
        <f>'2015'!R66</f>
        <v>4.9000214955132</v>
      </c>
      <c r="N66" s="35">
        <f>'2016'!R66</f>
        <v>5.3981352569328749</v>
      </c>
      <c r="O66" s="35">
        <f>'2017'!R66</f>
        <v>0.29894656834349997</v>
      </c>
      <c r="P66" s="118">
        <f t="shared" si="4"/>
        <v>2.931502717027537</v>
      </c>
      <c r="Q66" s="105"/>
      <c r="R66" s="120" t="s">
        <v>60</v>
      </c>
      <c r="S66" s="121">
        <f t="shared" ref="S66:AB66" si="85">STDEV(F33:F63)</f>
        <v>0.55166997175868415</v>
      </c>
      <c r="T66" s="121">
        <f t="shared" si="85"/>
        <v>0.30970413105302408</v>
      </c>
      <c r="U66" s="121">
        <f t="shared" si="85"/>
        <v>0.72194398647595115</v>
      </c>
      <c r="V66" s="121">
        <f t="shared" si="85"/>
        <v>1.1110989477016693</v>
      </c>
      <c r="W66" s="121">
        <f t="shared" si="85"/>
        <v>1.020477125219641</v>
      </c>
      <c r="X66" s="121">
        <f t="shared" si="85"/>
        <v>0.82059147870790472</v>
      </c>
      <c r="Y66" s="121">
        <f t="shared" si="85"/>
        <v>1.3152098130690015</v>
      </c>
      <c r="Z66" s="121">
        <f t="shared" si="85"/>
        <v>1.0966749974398646</v>
      </c>
      <c r="AA66" s="121">
        <f t="shared" si="85"/>
        <v>0.86109419800193088</v>
      </c>
      <c r="AB66" s="121">
        <f t="shared" si="85"/>
        <v>0.70695826749878543</v>
      </c>
      <c r="AC66" s="105"/>
      <c r="AD66" s="36"/>
      <c r="AE66" s="36"/>
      <c r="AF66" s="36"/>
      <c r="AG66" s="107">
        <f>'2008'!S66</f>
        <v>3.2212446890057782</v>
      </c>
      <c r="AH66" s="107">
        <f>'2009'!S66</f>
        <v>2.2521561347270218</v>
      </c>
      <c r="AI66" s="107">
        <f>'2010'!S66</f>
        <v>1.9904869359644304</v>
      </c>
      <c r="AJ66" s="107">
        <f>'2011'!S66</f>
        <v>3.8908137166143839</v>
      </c>
      <c r="AK66" s="107">
        <f>'2012'!S66</f>
        <v>1.5483139312909833</v>
      </c>
      <c r="AL66" s="107">
        <f>'2013'!S66</f>
        <v>2.1337048605029159</v>
      </c>
      <c r="AM66" s="107">
        <f>'2014'!S66</f>
        <v>6.2398408381475949</v>
      </c>
      <c r="AN66" s="107">
        <f>'2015'!S66</f>
        <v>5.4328905048858509</v>
      </c>
      <c r="AO66" s="107">
        <f>'2016'!S66</f>
        <v>8.746809054544439</v>
      </c>
      <c r="AP66" s="107">
        <f>'2017'!S66</f>
        <v>0.40734107766135907</v>
      </c>
      <c r="AQ66" s="117">
        <f t="shared" si="8"/>
        <v>3.5863601743344757</v>
      </c>
      <c r="AR66" s="36"/>
      <c r="AS66" s="120" t="s">
        <v>60</v>
      </c>
      <c r="AT66" s="121">
        <f t="shared" ref="AT66:BC66" si="86">STDEV(AG33:AG63)</f>
        <v>0.84217169200962672</v>
      </c>
      <c r="AU66" s="121">
        <f t="shared" si="86"/>
        <v>0.3820760486808002</v>
      </c>
      <c r="AV66" s="121">
        <f t="shared" si="86"/>
        <v>0.89280633654724961</v>
      </c>
      <c r="AW66" s="121">
        <f t="shared" si="86"/>
        <v>1.4153544527713791</v>
      </c>
      <c r="AX66" s="121">
        <f t="shared" si="86"/>
        <v>1.1847753976425617</v>
      </c>
      <c r="AY66" s="121">
        <f t="shared" si="86"/>
        <v>0.96269802978726071</v>
      </c>
      <c r="AZ66" s="121">
        <f t="shared" si="86"/>
        <v>2.3218659604951157</v>
      </c>
      <c r="BA66" s="121">
        <f t="shared" si="86"/>
        <v>1.5418314077858382</v>
      </c>
      <c r="BB66" s="121">
        <f t="shared" si="86"/>
        <v>2.1078860591086137</v>
      </c>
      <c r="BC66" s="121">
        <f t="shared" si="86"/>
        <v>1.7008413367959381</v>
      </c>
    </row>
    <row r="67" spans="2:55">
      <c r="B67" s="4">
        <f>'2008'!G67</f>
        <v>2008</v>
      </c>
      <c r="C67" s="2">
        <v>3</v>
      </c>
      <c r="D67" s="2">
        <f t="shared" si="82"/>
        <v>4</v>
      </c>
      <c r="E67" s="2">
        <f t="shared" si="79"/>
        <v>63</v>
      </c>
      <c r="F67" s="35">
        <f>'2008'!R67</f>
        <v>2.3010023229569994</v>
      </c>
      <c r="G67" s="35">
        <f>'2009'!R67</f>
        <v>1.5298809251489995</v>
      </c>
      <c r="H67" s="35">
        <f>'2010'!R67</f>
        <v>1.6390086886935</v>
      </c>
      <c r="I67" s="35">
        <f>'2011'!R67</f>
        <v>2.8963686923382745</v>
      </c>
      <c r="J67" s="35">
        <f>'2012'!R67</f>
        <v>2.4578942028142503</v>
      </c>
      <c r="K67" s="35">
        <f>'2013'!R67</f>
        <v>3.5339520526453492</v>
      </c>
      <c r="L67" s="35">
        <f>'2014'!R67</f>
        <v>5.0080311900025496</v>
      </c>
      <c r="M67" s="35">
        <f>'2015'!R67</f>
        <v>4.8331421555408998</v>
      </c>
      <c r="N67" s="35">
        <f>'2016'!R67</f>
        <v>5.4327186577831492</v>
      </c>
      <c r="O67" s="35">
        <f>'2017'!R67</f>
        <v>2.1105858067412995</v>
      </c>
      <c r="P67" s="118">
        <f t="shared" si="4"/>
        <v>3.174258469466527</v>
      </c>
      <c r="Q67" s="105"/>
      <c r="R67" s="120" t="s">
        <v>54</v>
      </c>
      <c r="S67" s="121">
        <f t="shared" ref="S67:AB67" si="87">(STDEV(F33:F63))/SQRT(28)</f>
        <v>0.10425582507539316</v>
      </c>
      <c r="T67" s="121">
        <f t="shared" si="87"/>
        <v>5.8528579341118443E-2</v>
      </c>
      <c r="U67" s="121">
        <f t="shared" si="87"/>
        <v>0.13643458919528176</v>
      </c>
      <c r="V67" s="121">
        <f t="shared" si="87"/>
        <v>0.20997796411458416</v>
      </c>
      <c r="W67" s="121">
        <f t="shared" si="87"/>
        <v>0.19285204942580639</v>
      </c>
      <c r="X67" s="121">
        <f t="shared" si="87"/>
        <v>0.15507721290284784</v>
      </c>
      <c r="Y67" s="121">
        <f t="shared" si="87"/>
        <v>0.2485512919465947</v>
      </c>
      <c r="Z67" s="121">
        <f t="shared" si="87"/>
        <v>0.20725209373487702</v>
      </c>
      <c r="AA67" s="121">
        <f t="shared" si="87"/>
        <v>0.16273150737955147</v>
      </c>
      <c r="AB67" s="121">
        <f t="shared" si="87"/>
        <v>0.13360255450734737</v>
      </c>
      <c r="AC67" s="105"/>
      <c r="AD67" s="36"/>
      <c r="AE67" s="36"/>
      <c r="AF67" s="36"/>
      <c r="AG67" s="107">
        <f>'2008'!S67</f>
        <v>2.5238112028530004</v>
      </c>
      <c r="AH67" s="107">
        <f>'2009'!S67</f>
        <v>2.0302310238346939</v>
      </c>
      <c r="AI67" s="107">
        <f>'2010'!S67</f>
        <v>2.3368504540840958</v>
      </c>
      <c r="AJ67" s="107">
        <f>'2011'!S67</f>
        <v>4.3335921663207335</v>
      </c>
      <c r="AK67" s="107">
        <f>'2012'!S67</f>
        <v>2.4928433343918188</v>
      </c>
      <c r="AL67" s="107">
        <f>'2013'!S67</f>
        <v>4.3714715260065162</v>
      </c>
      <c r="AM67" s="107">
        <f>'2014'!S67</f>
        <v>5.467859843257691</v>
      </c>
      <c r="AN67" s="107">
        <f>'2015'!S67</f>
        <v>6.3175275750966522</v>
      </c>
      <c r="AO67" s="107">
        <f>'2016'!S67</f>
        <v>5.8225964751123307</v>
      </c>
      <c r="AP67" s="107">
        <f>'2017'!S67</f>
        <v>2.6153414081824469</v>
      </c>
      <c r="AQ67" s="117">
        <f t="shared" si="8"/>
        <v>3.8312125009139977</v>
      </c>
      <c r="AR67" s="36"/>
      <c r="AS67" s="120" t="s">
        <v>54</v>
      </c>
      <c r="AT67" s="121">
        <f t="shared" ref="AT67:BC67" si="88">(STDEV(AG33:AG63))/SQRT(28)</f>
        <v>0.15915548987685388</v>
      </c>
      <c r="AU67" s="121">
        <f t="shared" si="88"/>
        <v>7.2205586194543245E-2</v>
      </c>
      <c r="AV67" s="121">
        <f t="shared" si="88"/>
        <v>0.16872453824618996</v>
      </c>
      <c r="AW67" s="121">
        <f t="shared" si="88"/>
        <v>0.26747684993149873</v>
      </c>
      <c r="AX67" s="121">
        <f t="shared" si="88"/>
        <v>0.22390150440213422</v>
      </c>
      <c r="AY67" s="121">
        <f t="shared" si="88"/>
        <v>0.18193282674778166</v>
      </c>
      <c r="AZ67" s="121">
        <f t="shared" si="88"/>
        <v>0.4387914220782998</v>
      </c>
      <c r="BA67" s="121">
        <f t="shared" si="88"/>
        <v>0.29137874775642458</v>
      </c>
      <c r="BB67" s="121">
        <f t="shared" si="88"/>
        <v>0.39835302174724196</v>
      </c>
      <c r="BC67" s="121">
        <f t="shared" si="88"/>
        <v>0.32142879976719313</v>
      </c>
    </row>
    <row r="68" spans="2:55">
      <c r="B68" s="4">
        <f>'2008'!G68</f>
        <v>2008</v>
      </c>
      <c r="C68" s="2">
        <v>3</v>
      </c>
      <c r="D68" s="2">
        <f t="shared" si="82"/>
        <v>5</v>
      </c>
      <c r="E68" s="2">
        <f t="shared" si="79"/>
        <v>64</v>
      </c>
      <c r="F68" s="35">
        <f>'2008'!R68</f>
        <v>2.7293470282597498</v>
      </c>
      <c r="G68" s="35">
        <f>'2009'!R68</f>
        <v>1.7418744797129997</v>
      </c>
      <c r="H68" s="35">
        <f>'2010'!R68</f>
        <v>2.0791222188299994</v>
      </c>
      <c r="I68" s="35">
        <f>'2011'!R68</f>
        <v>4.2888092660492996</v>
      </c>
      <c r="J68" s="35">
        <f>'2012'!R68</f>
        <v>2.9761215427679995</v>
      </c>
      <c r="K68" s="35">
        <f>'2013'!R68</f>
        <v>2.8562783163954748</v>
      </c>
      <c r="L68" s="35">
        <f>'2014'!R68</f>
        <v>4.9662451701269994</v>
      </c>
      <c r="M68" s="35">
        <f>'2015'!R68</f>
        <v>4.5365033082485242</v>
      </c>
      <c r="N68" s="35">
        <f>'2016'!R68</f>
        <v>4.7179600468349259</v>
      </c>
      <c r="O68" s="35">
        <f>'2017'!R68</f>
        <v>3.6506651522418001</v>
      </c>
      <c r="P68" s="118">
        <f t="shared" si="4"/>
        <v>3.4542926529467772</v>
      </c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36"/>
      <c r="AE68" s="36"/>
      <c r="AF68" s="36"/>
      <c r="AG68" s="107">
        <f>'2008'!S68</f>
        <v>4.1004889286709654</v>
      </c>
      <c r="AH68" s="107">
        <f>'2009'!S68</f>
        <v>1.6072453633601855</v>
      </c>
      <c r="AI68" s="107">
        <f>'2010'!S68</f>
        <v>2.293560434011467</v>
      </c>
      <c r="AJ68" s="107">
        <f>'2011'!S68</f>
        <v>5.5798926114166694</v>
      </c>
      <c r="AK68" s="107">
        <f>'2012'!S68</f>
        <v>1.9924183862735843</v>
      </c>
      <c r="AL68" s="107">
        <f>'2013'!S68</f>
        <v>4.2456819366944654</v>
      </c>
      <c r="AM68" s="107">
        <f>'2014'!S68</f>
        <v>6.7883549977791837</v>
      </c>
      <c r="AN68" s="107">
        <f>'2015'!S68</f>
        <v>6.5362135388661553</v>
      </c>
      <c r="AO68" s="107">
        <f>'2016'!S68</f>
        <v>5.7756194313857501</v>
      </c>
      <c r="AP68" s="107">
        <f>'2017'!S68</f>
        <v>5.334516015829097</v>
      </c>
      <c r="AQ68" s="117">
        <f t="shared" si="8"/>
        <v>4.425399164428752</v>
      </c>
      <c r="AR68" s="36"/>
      <c r="AS68" s="38"/>
    </row>
    <row r="69" spans="2:55">
      <c r="B69" s="4">
        <f>'2008'!G69</f>
        <v>2008</v>
      </c>
      <c r="C69" s="2">
        <v>3</v>
      </c>
      <c r="D69" s="2">
        <f t="shared" si="82"/>
        <v>6</v>
      </c>
      <c r="E69" s="2">
        <f t="shared" ref="E69:E81" si="89">E68+1</f>
        <v>65</v>
      </c>
      <c r="F69" s="35">
        <f>'2008'!R69</f>
        <v>2.5905559325129994</v>
      </c>
      <c r="G69" s="35">
        <f>'2009'!R69</f>
        <v>1.8207458654219995</v>
      </c>
      <c r="H69" s="35">
        <f>'2010'!R69</f>
        <v>2.4425450031014995</v>
      </c>
      <c r="I69" s="35">
        <f>'2011'!R69</f>
        <v>3.9474703715492989</v>
      </c>
      <c r="J69" s="35">
        <f>'2012'!R69</f>
        <v>2.7587611093987499</v>
      </c>
      <c r="K69" s="35">
        <f>'2013'!R69</f>
        <v>2.24644286140065</v>
      </c>
      <c r="L69" s="35">
        <f>'2014'!R69</f>
        <v>5.3662885836435743</v>
      </c>
      <c r="M69" s="35">
        <f>'2015'!R69</f>
        <v>4.2376321291428756</v>
      </c>
      <c r="N69" s="35">
        <f>'2016'!R69</f>
        <v>4.7866746358921484</v>
      </c>
      <c r="O69" s="35">
        <f>'2017'!R69</f>
        <v>3.9381734296738493</v>
      </c>
      <c r="P69" s="118">
        <f t="shared" si="4"/>
        <v>3.4135289921737639</v>
      </c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36"/>
      <c r="AE69" s="36"/>
      <c r="AF69" s="36"/>
      <c r="AG69" s="107">
        <f>'2008'!S69</f>
        <v>3.8021552045167621</v>
      </c>
      <c r="AH69" s="107">
        <f>'2009'!S69</f>
        <v>2.6478221692191148</v>
      </c>
      <c r="AI69" s="107">
        <f>'2010'!S69</f>
        <v>3.5015094102113644</v>
      </c>
      <c r="AJ69" s="107">
        <f>'2011'!S69</f>
        <v>4.2652259032374227</v>
      </c>
      <c r="AK69" s="107">
        <f>'2012'!S69</f>
        <v>3.0958420745891053</v>
      </c>
      <c r="AL69" s="107">
        <f>'2013'!S69</f>
        <v>3.1778845128764122</v>
      </c>
      <c r="AM69" s="107">
        <f>'2014'!S69</f>
        <v>7.2188354623470596</v>
      </c>
      <c r="AN69" s="107">
        <f>'2015'!S69</f>
        <v>5.7150871884649472</v>
      </c>
      <c r="AO69" s="107">
        <f>'2016'!S69</f>
        <v>6.2353052882788802</v>
      </c>
      <c r="AP69" s="107">
        <f>'2017'!S69</f>
        <v>6.2328700010766163</v>
      </c>
      <c r="AQ69" s="117">
        <f t="shared" si="8"/>
        <v>4.5892537214817679</v>
      </c>
      <c r="AR69" s="36"/>
      <c r="AS69" s="38"/>
    </row>
    <row r="70" spans="2:55">
      <c r="B70" s="4">
        <f>'2008'!G70</f>
        <v>2008</v>
      </c>
      <c r="C70" s="2">
        <v>3</v>
      </c>
      <c r="D70" s="2">
        <f t="shared" si="82"/>
        <v>7</v>
      </c>
      <c r="E70" s="2">
        <f t="shared" si="89"/>
        <v>66</v>
      </c>
      <c r="F70" s="35">
        <f>'2008'!R70</f>
        <v>2.9312956421909995</v>
      </c>
      <c r="G70" s="35">
        <f>'2009'!R70</f>
        <v>2.3739137842274998</v>
      </c>
      <c r="H70" s="35">
        <f>'2010'!R70</f>
        <v>2.5289528569199997</v>
      </c>
      <c r="I70" s="35">
        <f>'2011'!R70</f>
        <v>3.5182089625823996</v>
      </c>
      <c r="J70" s="35">
        <f>'2012'!R70</f>
        <v>2.9508000904172995</v>
      </c>
      <c r="K70" s="35">
        <f>'2013'!R70</f>
        <v>2.2077902834630998</v>
      </c>
      <c r="L70" s="35">
        <f>'2014'!R70</f>
        <v>5.5851890939026489</v>
      </c>
      <c r="M70" s="35">
        <f>'2015'!R70</f>
        <v>4.8657795563411996</v>
      </c>
      <c r="N70" s="35">
        <f>'2016'!R70</f>
        <v>4.7920568626692743</v>
      </c>
      <c r="O70" s="35">
        <f>'2017'!R70</f>
        <v>3.4574162599043996</v>
      </c>
      <c r="P70" s="118">
        <f t="shared" ref="P70:P133" si="90">AVERAGE(F70:O70)</f>
        <v>3.5211403392618821</v>
      </c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36"/>
      <c r="AE70" s="36"/>
      <c r="AF70" s="36"/>
      <c r="AG70" s="107">
        <f>'2008'!S70</f>
        <v>4.1965523851211559</v>
      </c>
      <c r="AH70" s="107">
        <f>'2009'!S70</f>
        <v>3.2241265505465684</v>
      </c>
      <c r="AI70" s="107">
        <f>'2010'!S70</f>
        <v>2.9798439116055344</v>
      </c>
      <c r="AJ70" s="107">
        <f>'2011'!S70</f>
        <v>3.9300877117640964</v>
      </c>
      <c r="AK70" s="107">
        <f>'2012'!S70</f>
        <v>1.2541480724517329</v>
      </c>
      <c r="AL70" s="107">
        <f>'2013'!S70</f>
        <v>3.2689140481336785</v>
      </c>
      <c r="AM70" s="107">
        <f>'2014'!S70</f>
        <v>8.3833039477206963</v>
      </c>
      <c r="AN70" s="107">
        <f>'2015'!S70</f>
        <v>7.8922920741110696</v>
      </c>
      <c r="AO70" s="107">
        <f>'2016'!S70</f>
        <v>6.6048564051681868</v>
      </c>
      <c r="AP70" s="107">
        <f>'2017'!S70</f>
        <v>5.5958816385365058</v>
      </c>
      <c r="AQ70" s="117">
        <f t="shared" ref="AQ70:AQ133" si="91">AVERAGE(AG70:AP70)</f>
        <v>4.7330006745159219</v>
      </c>
      <c r="AR70" s="36"/>
      <c r="AS70" s="38"/>
    </row>
    <row r="71" spans="2:55">
      <c r="B71" s="4">
        <f>'2008'!G71</f>
        <v>2008</v>
      </c>
      <c r="C71" s="2">
        <v>3</v>
      </c>
      <c r="D71" s="2">
        <f t="shared" si="82"/>
        <v>8</v>
      </c>
      <c r="E71" s="2">
        <f t="shared" si="89"/>
        <v>67</v>
      </c>
      <c r="F71" s="35">
        <f>'2008'!R71</f>
        <v>3.0379867617206253</v>
      </c>
      <c r="G71" s="35">
        <f>'2009'!R71</f>
        <v>2.3039933357159992</v>
      </c>
      <c r="H71" s="35">
        <f>'2010'!R71</f>
        <v>0.36102113363250005</v>
      </c>
      <c r="I71" s="35">
        <f>'2011'!R71</f>
        <v>4.2025777297316997</v>
      </c>
      <c r="J71" s="35">
        <f>'2012'!R71</f>
        <v>3.2044404280559986</v>
      </c>
      <c r="K71" s="35">
        <f>'2013'!R71</f>
        <v>3.8410106994355497</v>
      </c>
      <c r="L71" s="35">
        <f>'2014'!R71</f>
        <v>5.9421735881482496</v>
      </c>
      <c r="M71" s="35">
        <f>'2015'!R71</f>
        <v>5.5438421488064993</v>
      </c>
      <c r="N71" s="35">
        <f>'2016'!R71</f>
        <v>5.4018574470719987</v>
      </c>
      <c r="O71" s="35">
        <f>'2017'!R71</f>
        <v>3.5894520379181998</v>
      </c>
      <c r="P71" s="118">
        <f t="shared" si="90"/>
        <v>3.742835531023732</v>
      </c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36"/>
      <c r="AE71" s="36"/>
      <c r="AF71" s="36"/>
      <c r="AG71" s="107">
        <f>'2008'!S71</f>
        <v>4.4190840866783807</v>
      </c>
      <c r="AH71" s="107">
        <f>'2009'!S71</f>
        <v>2.7824038192452583</v>
      </c>
      <c r="AI71" s="107">
        <f>'2010'!S71</f>
        <v>0.68036506162109289</v>
      </c>
      <c r="AJ71" s="107">
        <f>'2011'!S71</f>
        <v>4.5342276119449592</v>
      </c>
      <c r="AK71" s="107">
        <f>'2012'!S71</f>
        <v>1.8817208803450951</v>
      </c>
      <c r="AL71" s="107">
        <f>'2013'!S71</f>
        <v>3.7057563480458935</v>
      </c>
      <c r="AM71" s="107">
        <f>'2014'!S71</f>
        <v>6.7319222448898737</v>
      </c>
      <c r="AN71" s="107">
        <f>'2015'!S71</f>
        <v>8.4060000692828254</v>
      </c>
      <c r="AO71" s="107">
        <f>'2016'!S71</f>
        <v>7.075233841597055</v>
      </c>
      <c r="AP71" s="107">
        <f>'2017'!S71</f>
        <v>5.7454801305672998</v>
      </c>
      <c r="AQ71" s="117">
        <f t="shared" si="91"/>
        <v>4.5962194094217734</v>
      </c>
      <c r="AR71" s="36"/>
      <c r="AS71" s="38"/>
    </row>
    <row r="72" spans="2:55">
      <c r="B72" s="4">
        <f>'2008'!G72</f>
        <v>2008</v>
      </c>
      <c r="C72" s="2">
        <v>3</v>
      </c>
      <c r="D72" s="2">
        <f t="shared" si="82"/>
        <v>9</v>
      </c>
      <c r="E72" s="2">
        <f t="shared" si="89"/>
        <v>68</v>
      </c>
      <c r="F72" s="35">
        <f>'2008'!R72</f>
        <v>3.0608558537332491</v>
      </c>
      <c r="G72" s="35">
        <f>'2009'!R72</f>
        <v>2.1110951138399998</v>
      </c>
      <c r="H72" s="35">
        <f>'2010'!R72</f>
        <v>1.3644985472504998</v>
      </c>
      <c r="I72" s="35">
        <f>'2011'!R72</f>
        <v>3.1750838097236995</v>
      </c>
      <c r="J72" s="35">
        <f>'2012'!R72</f>
        <v>3.9842156263259993</v>
      </c>
      <c r="K72" s="35">
        <f>'2013'!R72</f>
        <v>4.1747711337749989</v>
      </c>
      <c r="L72" s="35">
        <f>'2014'!R72</f>
        <v>5.698321327485</v>
      </c>
      <c r="M72" s="35">
        <f>'2015'!R72</f>
        <v>5.7934112220337477</v>
      </c>
      <c r="N72" s="35">
        <f>'2016'!R72</f>
        <v>5.5806905419541986</v>
      </c>
      <c r="O72" s="35">
        <f>'2017'!R72</f>
        <v>3.3578174995700993</v>
      </c>
      <c r="P72" s="118">
        <f t="shared" si="90"/>
        <v>3.8300760675691494</v>
      </c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36"/>
      <c r="AE72" s="36"/>
      <c r="AF72" s="36"/>
      <c r="AG72" s="107">
        <f>'2008'!S72</f>
        <v>4.0806409925636036</v>
      </c>
      <c r="AH72" s="107">
        <f>'2009'!S72</f>
        <v>2.3450409951453088</v>
      </c>
      <c r="AI72" s="107">
        <f>'2010'!S72</f>
        <v>1.412764873754266</v>
      </c>
      <c r="AJ72" s="107">
        <f>'2011'!S72</f>
        <v>2.9284461531140025</v>
      </c>
      <c r="AK72" s="107">
        <f>'2012'!S72</f>
        <v>4.1469655189149783</v>
      </c>
      <c r="AL72" s="107">
        <f>'2013'!S72</f>
        <v>5.3943849947482247</v>
      </c>
      <c r="AM72" s="107">
        <f>'2014'!S72</f>
        <v>7.162870745050907</v>
      </c>
      <c r="AN72" s="107">
        <f>'2015'!S72</f>
        <v>10.027163870655452</v>
      </c>
      <c r="AO72" s="107">
        <f>'2016'!S72</f>
        <v>8.667435256338301</v>
      </c>
      <c r="AP72" s="107">
        <f>'2017'!S72</f>
        <v>5.1184447066036682</v>
      </c>
      <c r="AQ72" s="117">
        <f t="shared" si="91"/>
        <v>5.1284158106888711</v>
      </c>
      <c r="AR72" s="36"/>
      <c r="AS72" s="38"/>
    </row>
    <row r="73" spans="2:55">
      <c r="B73" s="4">
        <f>'2008'!G73</f>
        <v>2008</v>
      </c>
      <c r="C73" s="2">
        <v>3</v>
      </c>
      <c r="D73" s="2">
        <f t="shared" si="82"/>
        <v>10</v>
      </c>
      <c r="E73" s="2">
        <f t="shared" si="89"/>
        <v>69</v>
      </c>
      <c r="F73" s="35">
        <f>'2008'!R73</f>
        <v>1.6183515463874998</v>
      </c>
      <c r="G73" s="35">
        <f>'2009'!R73</f>
        <v>2.1038017576049994</v>
      </c>
      <c r="H73" s="35">
        <f>'2010'!R73</f>
        <v>2.1158431624192491</v>
      </c>
      <c r="I73" s="35">
        <f>'2011'!R73</f>
        <v>3.5309682841290746</v>
      </c>
      <c r="J73" s="35">
        <f>'2012'!R73</f>
        <v>3.2373440240804996</v>
      </c>
      <c r="K73" s="35">
        <f>'2013'!R73</f>
        <v>4.8637262432718744</v>
      </c>
      <c r="L73" s="35">
        <f>'2014'!R73</f>
        <v>4.8306826737438735</v>
      </c>
      <c r="M73" s="35">
        <f>'2015'!R73</f>
        <v>5.8384775332421999</v>
      </c>
      <c r="N73" s="35">
        <f>'2016'!R73</f>
        <v>5.5265370035579986</v>
      </c>
      <c r="O73" s="35">
        <f>'2017'!R73</f>
        <v>1.6501515618422995</v>
      </c>
      <c r="P73" s="118">
        <f t="shared" si="90"/>
        <v>3.5315883790279563</v>
      </c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36"/>
      <c r="AE73" s="36"/>
      <c r="AF73" s="36"/>
      <c r="AG73" s="107">
        <f>'2008'!S73</f>
        <v>2.0475626562550837</v>
      </c>
      <c r="AH73" s="107">
        <f>'2009'!S73</f>
        <v>2.7993992728549477</v>
      </c>
      <c r="AI73" s="107">
        <f>'2010'!S73</f>
        <v>3.1346291117387981</v>
      </c>
      <c r="AJ73" s="107">
        <f>'2011'!S73</f>
        <v>2.3927087544132859</v>
      </c>
      <c r="AK73" s="107">
        <f>'2012'!S73</f>
        <v>4.8589981101617035</v>
      </c>
      <c r="AL73" s="107">
        <f>'2013'!S73</f>
        <v>6.6299199719155251</v>
      </c>
      <c r="AM73" s="107">
        <f>'2014'!S73</f>
        <v>5.1338524251309723</v>
      </c>
      <c r="AN73" s="107">
        <f>'2015'!S73</f>
        <v>9.1279218339045958</v>
      </c>
      <c r="AO73" s="107">
        <f>'2016'!S73</f>
        <v>8.7724250847015064</v>
      </c>
      <c r="AP73" s="107">
        <f>'2017'!S73</f>
        <v>2.565050427497364</v>
      </c>
      <c r="AQ73" s="117">
        <f t="shared" si="91"/>
        <v>4.7462467648573785</v>
      </c>
      <c r="AR73" s="36"/>
      <c r="AS73" s="38"/>
    </row>
    <row r="74" spans="2:55">
      <c r="B74" s="4">
        <f>'2008'!G74</f>
        <v>2008</v>
      </c>
      <c r="C74" s="2">
        <v>3</v>
      </c>
      <c r="D74" s="2">
        <f t="shared" si="82"/>
        <v>11</v>
      </c>
      <c r="E74" s="2">
        <f t="shared" si="89"/>
        <v>70</v>
      </c>
      <c r="F74" s="35">
        <f>'2008'!R74</f>
        <v>1.3834981085939995</v>
      </c>
      <c r="G74" s="35">
        <f>'2009'!R74</f>
        <v>2.078149771331999</v>
      </c>
      <c r="H74" s="35">
        <f>'2010'!R74</f>
        <v>2.7328746061154994</v>
      </c>
      <c r="I74" s="35">
        <f>'2011'!R74</f>
        <v>1.9065319422038993</v>
      </c>
      <c r="J74" s="35">
        <f>'2012'!R74</f>
        <v>4.1974032531018732</v>
      </c>
      <c r="K74" s="35">
        <f>'2013'!R74</f>
        <v>4.8447433805217743</v>
      </c>
      <c r="L74" s="35">
        <f>'2014'!R74</f>
        <v>5.1299052600135733</v>
      </c>
      <c r="M74" s="35">
        <f>'2015'!R74</f>
        <v>5.3500245220232996</v>
      </c>
      <c r="N74" s="35">
        <f>'2016'!R74</f>
        <v>6.3703277330321999</v>
      </c>
      <c r="O74" s="35">
        <f>'2017'!R74</f>
        <v>0.88962738608699987</v>
      </c>
      <c r="P74" s="118">
        <f t="shared" si="90"/>
        <v>3.4883085963025118</v>
      </c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36"/>
      <c r="AE74" s="36"/>
      <c r="AF74" s="36"/>
      <c r="AG74" s="107">
        <f>'2008'!S74</f>
        <v>1.8660526704212856</v>
      </c>
      <c r="AH74" s="107">
        <f>'2009'!S74</f>
        <v>2.6530184513147002</v>
      </c>
      <c r="AI74" s="107">
        <f>'2010'!S74</f>
        <v>3.5134942902402009</v>
      </c>
      <c r="AJ74" s="107">
        <f>'2011'!S74</f>
        <v>1.8661977616610945</v>
      </c>
      <c r="AK74" s="107">
        <f>'2012'!S74</f>
        <v>5.8484193426956939</v>
      </c>
      <c r="AL74" s="107">
        <f>'2013'!S74</f>
        <v>6.420993198825796</v>
      </c>
      <c r="AM74" s="107">
        <f>'2014'!S74</f>
        <v>5.6605417684170209</v>
      </c>
      <c r="AN74" s="107">
        <f>'2015'!S74</f>
        <v>4.7778214815006006</v>
      </c>
      <c r="AO74" s="107">
        <f>'2016'!S74</f>
        <v>9.1512042455344691</v>
      </c>
      <c r="AP74" s="107">
        <f>'2017'!S74</f>
        <v>1.3215954609797389</v>
      </c>
      <c r="AQ74" s="117">
        <f t="shared" si="91"/>
        <v>4.3079338671590603</v>
      </c>
      <c r="AR74" s="36"/>
      <c r="AS74" s="38"/>
    </row>
    <row r="75" spans="2:55">
      <c r="B75" s="4">
        <f>'2008'!G75</f>
        <v>2008</v>
      </c>
      <c r="C75" s="2">
        <v>3</v>
      </c>
      <c r="D75" s="2">
        <f t="shared" si="82"/>
        <v>12</v>
      </c>
      <c r="E75" s="2">
        <f t="shared" si="89"/>
        <v>71</v>
      </c>
      <c r="F75" s="35">
        <f>'2008'!R75</f>
        <v>2.9001478541489991</v>
      </c>
      <c r="G75" s="35">
        <f>'2009'!R75</f>
        <v>1.9592312295689995</v>
      </c>
      <c r="H75" s="35">
        <f>'2010'!R75</f>
        <v>2.9762197697879995</v>
      </c>
      <c r="I75" s="35">
        <f>'2011'!R75</f>
        <v>3.2366273351858244</v>
      </c>
      <c r="J75" s="35">
        <f>'2012'!R75</f>
        <v>2.5320249069704994</v>
      </c>
      <c r="K75" s="35">
        <f>'2013'!R75</f>
        <v>5.305857724750501</v>
      </c>
      <c r="L75" s="35">
        <f>'2014'!R75</f>
        <v>4.8226407048326996</v>
      </c>
      <c r="M75" s="35">
        <f>'2015'!R75</f>
        <v>4.8457427176664991</v>
      </c>
      <c r="N75" s="35">
        <f>'2016'!R75</f>
        <v>4.5583277559034503</v>
      </c>
      <c r="O75" s="35">
        <f>'2017'!R75</f>
        <v>1.4501426859885</v>
      </c>
      <c r="P75" s="118">
        <f t="shared" si="90"/>
        <v>3.4586962684803977</v>
      </c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36"/>
      <c r="AE75" s="36"/>
      <c r="AF75" s="36"/>
      <c r="AG75" s="107">
        <f>'2008'!S75</f>
        <v>4.1558910130723268</v>
      </c>
      <c r="AH75" s="107">
        <f>'2009'!S75</f>
        <v>2.7969620823894554</v>
      </c>
      <c r="AI75" s="107">
        <f>'2010'!S75</f>
        <v>4.3628303791986562</v>
      </c>
      <c r="AJ75" s="107">
        <f>'2011'!S75</f>
        <v>3.939304617345873</v>
      </c>
      <c r="AK75" s="107">
        <f>'2012'!S75</f>
        <v>2.9165923838440251</v>
      </c>
      <c r="AL75" s="107">
        <f>'2013'!S75</f>
        <v>7.6397946339987994</v>
      </c>
      <c r="AM75" s="107">
        <f>'2014'!S75</f>
        <v>5.5741619425623679</v>
      </c>
      <c r="AN75" s="107">
        <f>'2015'!S75</f>
        <v>5.4272172220281547</v>
      </c>
      <c r="AO75" s="107">
        <f>'2016'!S75</f>
        <v>6.604183286773301</v>
      </c>
      <c r="AP75" s="107">
        <f>'2017'!S75</f>
        <v>1.8946726793736128</v>
      </c>
      <c r="AQ75" s="117">
        <f t="shared" si="91"/>
        <v>4.5311610240586573</v>
      </c>
      <c r="AR75" s="36"/>
      <c r="AS75" s="38"/>
    </row>
    <row r="76" spans="2:55">
      <c r="B76" s="4">
        <f>'2008'!G76</f>
        <v>2008</v>
      </c>
      <c r="C76" s="2">
        <v>3</v>
      </c>
      <c r="D76" s="2">
        <f t="shared" si="82"/>
        <v>13</v>
      </c>
      <c r="E76" s="2">
        <f t="shared" si="89"/>
        <v>72</v>
      </c>
      <c r="F76" s="35">
        <f>'2008'!R76</f>
        <v>2.4521589726839998</v>
      </c>
      <c r="G76" s="35">
        <f>'2009'!R76</f>
        <v>2.2723445898719996</v>
      </c>
      <c r="H76" s="35">
        <f>'2010'!R76</f>
        <v>2.9488365322874994</v>
      </c>
      <c r="I76" s="35">
        <f>'2011'!R76</f>
        <v>2.5766963455585494</v>
      </c>
      <c r="J76" s="35">
        <f>'2012'!R76</f>
        <v>3.1769486496983994</v>
      </c>
      <c r="K76" s="35">
        <f>'2013'!R76</f>
        <v>5.3958437433400483</v>
      </c>
      <c r="L76" s="35">
        <f>'2014'!R76</f>
        <v>4.7243006009759245</v>
      </c>
      <c r="M76" s="35">
        <f>'2015'!R76</f>
        <v>4.6141324905058498</v>
      </c>
      <c r="N76" s="35">
        <f>'2016'!R76</f>
        <v>5.7314176940362493</v>
      </c>
      <c r="O76" s="35">
        <f>'2017'!R76</f>
        <v>1.8692104631711253</v>
      </c>
      <c r="P76" s="118">
        <f t="shared" si="90"/>
        <v>3.5761890082129639</v>
      </c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36"/>
      <c r="AE76" s="36"/>
      <c r="AF76" s="36"/>
      <c r="AG76" s="107">
        <f>'2008'!S76</f>
        <v>3.1881021157290776</v>
      </c>
      <c r="AH76" s="107">
        <f>'2009'!S76</f>
        <v>3.3759026208717176</v>
      </c>
      <c r="AI76" s="107">
        <f>'2010'!S76</f>
        <v>3.7622003610670345</v>
      </c>
      <c r="AJ76" s="107">
        <f>'2011'!S76</f>
        <v>3.6239786485630687</v>
      </c>
      <c r="AK76" s="107">
        <f>'2012'!S76</f>
        <v>2.8203015717384523</v>
      </c>
      <c r="AL76" s="107">
        <f>'2013'!S76</f>
        <v>6.9471618498539414</v>
      </c>
      <c r="AM76" s="107">
        <f>'2014'!S76</f>
        <v>4.773070238125011</v>
      </c>
      <c r="AN76" s="107">
        <f>'2015'!S76</f>
        <v>5.3341767815647376</v>
      </c>
      <c r="AO76" s="107">
        <f>'2016'!S76</f>
        <v>8.5156512301003797</v>
      </c>
      <c r="AP76" s="107">
        <f>'2017'!S76</f>
        <v>2.1627774728183025</v>
      </c>
      <c r="AQ76" s="117">
        <f t="shared" si="91"/>
        <v>4.4503322890431729</v>
      </c>
      <c r="AR76" s="36"/>
      <c r="AS76" s="38"/>
    </row>
    <row r="77" spans="2:55">
      <c r="B77" s="4">
        <f>'2008'!G77</f>
        <v>2008</v>
      </c>
      <c r="C77" s="2">
        <v>3</v>
      </c>
      <c r="D77" s="2">
        <f t="shared" si="82"/>
        <v>14</v>
      </c>
      <c r="E77" s="2">
        <f t="shared" si="89"/>
        <v>73</v>
      </c>
      <c r="F77" s="35">
        <f>'2008'!R77</f>
        <v>1.8702854351212495</v>
      </c>
      <c r="G77" s="35">
        <f>'2009'!R77</f>
        <v>1.9704143757959993</v>
      </c>
      <c r="H77" s="35">
        <f>'2010'!R77</f>
        <v>2.3463426875512501</v>
      </c>
      <c r="I77" s="35">
        <f>'2011'!R77</f>
        <v>4.2783588933914984</v>
      </c>
      <c r="J77" s="35">
        <f>'2012'!R77</f>
        <v>4.4717832437433742</v>
      </c>
      <c r="K77" s="35">
        <f>'2013'!R77</f>
        <v>4.150899143888175</v>
      </c>
      <c r="L77" s="35">
        <f>'2014'!R77</f>
        <v>4.4810626275389991</v>
      </c>
      <c r="M77" s="35">
        <f>'2015'!R77</f>
        <v>4.8125483696627995</v>
      </c>
      <c r="N77" s="35">
        <f>'2016'!R77</f>
        <v>6.1685672238442484</v>
      </c>
      <c r="O77" s="35">
        <f>'2017'!R77</f>
        <v>2.2923309644151746</v>
      </c>
      <c r="P77" s="118">
        <f t="shared" si="90"/>
        <v>3.6842592964952763</v>
      </c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36"/>
      <c r="AE77" s="36"/>
      <c r="AF77" s="36"/>
      <c r="AG77" s="107">
        <f>'2008'!S77</f>
        <v>2.3785148323962817</v>
      </c>
      <c r="AH77" s="107">
        <f>'2009'!S77</f>
        <v>2.3038900094980859</v>
      </c>
      <c r="AI77" s="107">
        <f>'2010'!S77</f>
        <v>3.1847364573529968</v>
      </c>
      <c r="AJ77" s="107">
        <f>'2011'!S77</f>
        <v>6.5576034314601026</v>
      </c>
      <c r="AK77" s="107">
        <f>'2012'!S77</f>
        <v>5.1781111291242032</v>
      </c>
      <c r="AL77" s="107">
        <f>'2013'!S77</f>
        <v>6.1811345388252468</v>
      </c>
      <c r="AM77" s="107">
        <f>'2014'!S77</f>
        <v>4.4600057156817439</v>
      </c>
      <c r="AN77" s="107">
        <f>'2015'!S77</f>
        <v>5.6611930944587519</v>
      </c>
      <c r="AO77" s="107">
        <f>'2016'!S77</f>
        <v>9.2213578268888252</v>
      </c>
      <c r="AP77" s="107">
        <f>'2017'!S77</f>
        <v>2.793564026632088</v>
      </c>
      <c r="AQ77" s="117">
        <f t="shared" si="91"/>
        <v>4.7920111062318336</v>
      </c>
      <c r="AR77" s="36"/>
      <c r="AS77" s="38"/>
    </row>
    <row r="78" spans="2:55">
      <c r="B78" s="4">
        <f>'2008'!G78</f>
        <v>2008</v>
      </c>
      <c r="C78" s="2">
        <v>3</v>
      </c>
      <c r="D78" s="2">
        <f t="shared" si="82"/>
        <v>15</v>
      </c>
      <c r="E78" s="2">
        <f t="shared" si="89"/>
        <v>74</v>
      </c>
      <c r="F78" s="35">
        <f>'2008'!R78</f>
        <v>0.73269498758399987</v>
      </c>
      <c r="G78" s="35">
        <f>'2009'!R78</f>
        <v>1.5723690226500002</v>
      </c>
      <c r="H78" s="35">
        <f>'2010'!R78</f>
        <v>2.1898633611780003</v>
      </c>
      <c r="I78" s="35">
        <f>'2011'!R78</f>
        <v>2.3600293949504989</v>
      </c>
      <c r="J78" s="35">
        <f>'2012'!R78</f>
        <v>2.9899445401575</v>
      </c>
      <c r="K78" s="35">
        <f>'2013'!R78</f>
        <v>4.1572385929751992</v>
      </c>
      <c r="L78" s="35">
        <f>'2014'!R78</f>
        <v>4.9759158658135503</v>
      </c>
      <c r="M78" s="35">
        <f>'2015'!R78</f>
        <v>4.7756282707904996</v>
      </c>
      <c r="N78" s="35">
        <f>'2016'!R78</f>
        <v>5.3939843058514487</v>
      </c>
      <c r="O78" s="35">
        <f>'2017'!R78</f>
        <v>1.8326097248975994</v>
      </c>
      <c r="P78" s="118">
        <f t="shared" si="90"/>
        <v>3.0980278066848301</v>
      </c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36"/>
      <c r="AE78" s="36"/>
      <c r="AF78" s="36"/>
      <c r="AG78" s="107">
        <f>'2008'!S78</f>
        <v>0.76444610345945707</v>
      </c>
      <c r="AH78" s="107">
        <f>'2009'!S78</f>
        <v>1.1653504349754402</v>
      </c>
      <c r="AI78" s="107">
        <f>'2010'!S78</f>
        <v>3.1696690565696333</v>
      </c>
      <c r="AJ78" s="107">
        <f>'2011'!S78</f>
        <v>3.5463661679924012</v>
      </c>
      <c r="AK78" s="107">
        <f>'2012'!S78</f>
        <v>2.8725006909370601</v>
      </c>
      <c r="AL78" s="107">
        <f>'2013'!S78</f>
        <v>5.353700799190964</v>
      </c>
      <c r="AM78" s="107">
        <f>'2014'!S78</f>
        <v>7.4856887105422452</v>
      </c>
      <c r="AN78" s="107">
        <f>'2015'!S78</f>
        <v>5.7996194930879561</v>
      </c>
      <c r="AO78" s="107">
        <f>'2016'!S78</f>
        <v>5.9524234972233456</v>
      </c>
      <c r="AP78" s="107">
        <f>'2017'!S78</f>
        <v>2.1269670276939205</v>
      </c>
      <c r="AQ78" s="117">
        <f t="shared" si="91"/>
        <v>3.823673198167242</v>
      </c>
      <c r="AR78" s="36"/>
      <c r="AS78" s="38"/>
    </row>
    <row r="79" spans="2:55">
      <c r="B79" s="4">
        <f>'2008'!G79</f>
        <v>2008</v>
      </c>
      <c r="C79" s="2">
        <v>3</v>
      </c>
      <c r="D79" s="2">
        <f t="shared" si="82"/>
        <v>16</v>
      </c>
      <c r="E79" s="2">
        <f t="shared" si="89"/>
        <v>75</v>
      </c>
      <c r="F79" s="35">
        <f>'2008'!R79</f>
        <v>2.7933407039519991</v>
      </c>
      <c r="G79" s="35">
        <f>'2009'!R79</f>
        <v>1.717877618727</v>
      </c>
      <c r="H79" s="35">
        <f>'2010'!R79</f>
        <v>2.3027556752639997</v>
      </c>
      <c r="I79" s="35">
        <f>'2011'!R79</f>
        <v>4.3677494106722996</v>
      </c>
      <c r="J79" s="35">
        <f>'2012'!R79</f>
        <v>2.8971470186879995</v>
      </c>
      <c r="K79" s="35">
        <f>'2013'!R79</f>
        <v>4.9367954816932498</v>
      </c>
      <c r="L79" s="35">
        <f>'2014'!R79</f>
        <v>4.6702343618437485</v>
      </c>
      <c r="M79" s="35">
        <f>'2015'!R79</f>
        <v>4.4625438874583994</v>
      </c>
      <c r="N79" s="35">
        <f>'2016'!R79</f>
        <v>5.1893658815165997</v>
      </c>
      <c r="O79" s="35">
        <f>'2017'!R79</f>
        <v>1.9100150723330995</v>
      </c>
      <c r="P79" s="118">
        <f t="shared" si="90"/>
        <v>3.524782511214839</v>
      </c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36"/>
      <c r="AE79" s="36"/>
      <c r="AF79" s="36"/>
      <c r="AG79" s="107">
        <f>'2008'!S79</f>
        <v>3.4209979470558691</v>
      </c>
      <c r="AH79" s="107">
        <f>'2009'!S79</f>
        <v>2.1853311843666465</v>
      </c>
      <c r="AI79" s="107">
        <f>'2010'!S79</f>
        <v>2.6994727668971441</v>
      </c>
      <c r="AJ79" s="107">
        <f>'2011'!S79</f>
        <v>6.7040604272417399</v>
      </c>
      <c r="AK79" s="107">
        <f>'2012'!S79</f>
        <v>3.2095302662714649</v>
      </c>
      <c r="AL79" s="107">
        <f>'2013'!S79</f>
        <v>6.987873788268316</v>
      </c>
      <c r="AM79" s="107">
        <f>'2014'!S79</f>
        <v>6.0547829733776419</v>
      </c>
      <c r="AN79" s="107">
        <f>'2015'!S79</f>
        <v>6.2090606252176244</v>
      </c>
      <c r="AO79" s="107">
        <f>'2016'!S79</f>
        <v>5.0097417576786043</v>
      </c>
      <c r="AP79" s="107">
        <f>'2017'!S79</f>
        <v>2.1024724779237407</v>
      </c>
      <c r="AQ79" s="117">
        <f t="shared" si="91"/>
        <v>4.458332421429879</v>
      </c>
      <c r="AR79" s="36"/>
      <c r="AS79" s="38"/>
    </row>
    <row r="80" spans="2:55">
      <c r="B80" s="4">
        <f>'2008'!G80</f>
        <v>2008</v>
      </c>
      <c r="C80" s="2">
        <v>3</v>
      </c>
      <c r="D80" s="2">
        <f t="shared" si="82"/>
        <v>17</v>
      </c>
      <c r="E80" s="2">
        <f t="shared" si="89"/>
        <v>76</v>
      </c>
      <c r="F80" s="35">
        <f>'2008'!R80</f>
        <v>2.7589219561439999</v>
      </c>
      <c r="G80" s="35">
        <f>'2009'!R80</f>
        <v>1.7233832431979996</v>
      </c>
      <c r="H80" s="35">
        <f>'2010'!R80</f>
        <v>2.7121523884087493</v>
      </c>
      <c r="I80" s="35">
        <f>'2011'!R80</f>
        <v>4.2489450578200501</v>
      </c>
      <c r="J80" s="35">
        <f>'2012'!R80</f>
        <v>2.1060910610898746</v>
      </c>
      <c r="K80" s="35">
        <f>'2013'!R80</f>
        <v>2.9780787161414999</v>
      </c>
      <c r="L80" s="35">
        <f>'2014'!R80</f>
        <v>4.80460892520375</v>
      </c>
      <c r="M80" s="35">
        <f>'2015'!R80</f>
        <v>4.6413578280716994</v>
      </c>
      <c r="N80" s="35">
        <f>'2016'!R80</f>
        <v>3.7263739962581246</v>
      </c>
      <c r="O80" s="35">
        <f>'2017'!R80</f>
        <v>0.55285113666599994</v>
      </c>
      <c r="P80" s="118">
        <f t="shared" si="90"/>
        <v>3.025276430900175</v>
      </c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36"/>
      <c r="AE80" s="36"/>
      <c r="AF80" s="36"/>
      <c r="AG80" s="107">
        <f>'2008'!S80</f>
        <v>4.1115590596210918</v>
      </c>
      <c r="AH80" s="107">
        <f>'2009'!S80</f>
        <v>2.5905669046253772</v>
      </c>
      <c r="AI80" s="107">
        <f>'2010'!S80</f>
        <v>4.4276494153659227</v>
      </c>
      <c r="AJ80" s="107">
        <f>'2011'!S80</f>
        <v>6.6798585963997708</v>
      </c>
      <c r="AK80" s="107">
        <f>'2012'!S80</f>
        <v>1.802615981276962</v>
      </c>
      <c r="AL80" s="107">
        <f>'2013'!S80</f>
        <v>2.7128241483073228</v>
      </c>
      <c r="AM80" s="107">
        <f>'2014'!S80</f>
        <v>7.9466172393919141</v>
      </c>
      <c r="AN80" s="107">
        <f>'2015'!S80</f>
        <v>6.5501077559252323</v>
      </c>
      <c r="AO80" s="107">
        <f>'2016'!S80</f>
        <v>3.6631624471998507</v>
      </c>
      <c r="AP80" s="107">
        <f>'2017'!S80</f>
        <v>0.56320779842707203</v>
      </c>
      <c r="AQ80" s="117">
        <f t="shared" si="91"/>
        <v>4.1048169346540515</v>
      </c>
      <c r="AR80" s="36"/>
      <c r="AS80" s="38"/>
    </row>
    <row r="81" spans="2:55">
      <c r="B81" s="4">
        <f>'2008'!G81</f>
        <v>2008</v>
      </c>
      <c r="C81" s="2">
        <v>3</v>
      </c>
      <c r="D81" s="2">
        <f t="shared" si="82"/>
        <v>18</v>
      </c>
      <c r="E81" s="2">
        <f t="shared" si="89"/>
        <v>77</v>
      </c>
      <c r="F81" s="35">
        <f>'2008'!R81</f>
        <v>2.4412299888712492</v>
      </c>
      <c r="G81" s="35">
        <f>'2009'!R81</f>
        <v>1.7344927191599997</v>
      </c>
      <c r="H81" s="35">
        <f>'2010'!R81</f>
        <v>1.3024313489880002</v>
      </c>
      <c r="I81" s="35">
        <f>'2011'!R81</f>
        <v>5.7831053658791252</v>
      </c>
      <c r="J81" s="35">
        <f>'2012'!R81</f>
        <v>3.5724473445671237</v>
      </c>
      <c r="K81" s="35">
        <f>'2013'!R81</f>
        <v>2.7991837382366991</v>
      </c>
      <c r="L81" s="35">
        <f>'2014'!R81</f>
        <v>5.4121781600633998</v>
      </c>
      <c r="M81" s="35">
        <f>'2015'!R81</f>
        <v>4.7908764194564242</v>
      </c>
      <c r="N81" s="35">
        <f>'2016'!R81</f>
        <v>4.9324946116225501</v>
      </c>
      <c r="O81" s="35">
        <f>'2017'!R81</f>
        <v>3.1428668205689996</v>
      </c>
      <c r="P81" s="118">
        <f t="shared" si="90"/>
        <v>3.591130651741357</v>
      </c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36"/>
      <c r="AE81" s="36"/>
      <c r="AF81" s="36"/>
      <c r="AG81" s="107">
        <f>'2008'!S81</f>
        <v>3.6858929857892502</v>
      </c>
      <c r="AH81" s="107">
        <f>'2009'!S81</f>
        <v>2.2039758821159499</v>
      </c>
      <c r="AI81" s="107">
        <f>'2010'!S81</f>
        <v>1.6891170034716052</v>
      </c>
      <c r="AJ81" s="107">
        <f>'2011'!S81</f>
        <v>8.5909854593510424</v>
      </c>
      <c r="AK81" s="107">
        <f>'2012'!S81</f>
        <v>3.9024350695114616</v>
      </c>
      <c r="AL81" s="107">
        <f>'2013'!S81</f>
        <v>3.9612362964034298</v>
      </c>
      <c r="AM81" s="107">
        <f>'2014'!S81</f>
        <v>8.8266299168267341</v>
      </c>
      <c r="AN81" s="107">
        <f>'2015'!S81</f>
        <v>5.7155349751064923</v>
      </c>
      <c r="AO81" s="107">
        <f>'2016'!S81</f>
        <v>6.5162662805714193</v>
      </c>
      <c r="AP81" s="107">
        <f>'2017'!S81</f>
        <v>3.701947087937477</v>
      </c>
      <c r="AQ81" s="117">
        <f t="shared" si="91"/>
        <v>4.8794020957084872</v>
      </c>
      <c r="AR81" s="36"/>
      <c r="AS81" s="38"/>
    </row>
    <row r="82" spans="2:55">
      <c r="B82" s="4">
        <f>'2008'!G82</f>
        <v>2008</v>
      </c>
      <c r="C82" s="2">
        <v>3</v>
      </c>
      <c r="D82" s="2">
        <f t="shared" si="82"/>
        <v>19</v>
      </c>
      <c r="E82" s="2">
        <f t="shared" ref="E82:E97" si="92">E81+1</f>
        <v>78</v>
      </c>
      <c r="F82" s="35">
        <f>'2008'!R82</f>
        <v>2.5825848098399997</v>
      </c>
      <c r="G82" s="35">
        <f>'2009'!R82</f>
        <v>1.45999731177</v>
      </c>
      <c r="H82" s="35">
        <f>'2010'!R82</f>
        <v>0.55270379613600007</v>
      </c>
      <c r="I82" s="35">
        <f>'2011'!R82</f>
        <v>6.09097917415155</v>
      </c>
      <c r="J82" s="35">
        <f>'2012'!R82</f>
        <v>2.0656216516336499</v>
      </c>
      <c r="K82" s="35">
        <f>'2013'!R82</f>
        <v>3.4275724355528996</v>
      </c>
      <c r="L82" s="35">
        <f>'2014'!R82</f>
        <v>5.7294764825535003</v>
      </c>
      <c r="M82" s="35">
        <f>'2015'!R82</f>
        <v>4.4079343301218499</v>
      </c>
      <c r="N82" s="35">
        <f>'2016'!R82</f>
        <v>4.3696559971304998</v>
      </c>
      <c r="O82" s="35">
        <f>'2017'!R82</f>
        <v>4.0843564770269243</v>
      </c>
      <c r="P82" s="118">
        <f t="shared" si="90"/>
        <v>3.4770882465916877</v>
      </c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36"/>
      <c r="AE82" s="36"/>
      <c r="AF82" s="36"/>
      <c r="AG82" s="107">
        <f>'2008'!S82</f>
        <v>3.4056325894736839</v>
      </c>
      <c r="AH82" s="107">
        <f>'2009'!S82</f>
        <v>1.9983373416575487</v>
      </c>
      <c r="AI82" s="107">
        <f>'2010'!S82</f>
        <v>0.90462734759084906</v>
      </c>
      <c r="AJ82" s="107">
        <f>'2011'!S82</f>
        <v>7.2501541685027595</v>
      </c>
      <c r="AK82" s="107">
        <f>'2012'!S82</f>
        <v>3.5029443521640289</v>
      </c>
      <c r="AL82" s="107">
        <f>'2013'!S82</f>
        <v>4.3683254991884235</v>
      </c>
      <c r="AM82" s="107">
        <f>'2014'!S82</f>
        <v>10.508563747734669</v>
      </c>
      <c r="AN82" s="107">
        <f>'2015'!S82</f>
        <v>4.5305589908270836</v>
      </c>
      <c r="AO82" s="107">
        <f>'2016'!S82</f>
        <v>6.1842116870556847</v>
      </c>
      <c r="AP82" s="107">
        <f>'2017'!S82</f>
        <v>6.4112450885761225</v>
      </c>
      <c r="AQ82" s="117">
        <f t="shared" si="91"/>
        <v>4.9064600812770855</v>
      </c>
      <c r="AR82" s="36"/>
      <c r="AS82" s="38"/>
    </row>
    <row r="83" spans="2:55">
      <c r="B83" s="4">
        <f>'2008'!G83</f>
        <v>2008</v>
      </c>
      <c r="C83" s="2">
        <v>3</v>
      </c>
      <c r="D83" s="2">
        <f t="shared" si="82"/>
        <v>20</v>
      </c>
      <c r="E83" s="2">
        <f t="shared" si="92"/>
        <v>79</v>
      </c>
      <c r="F83" s="35">
        <f>'2008'!R83</f>
        <v>2.9974589071874997</v>
      </c>
      <c r="G83" s="35">
        <f>'2009'!R83</f>
        <v>1.8224550155699997</v>
      </c>
      <c r="H83" s="35">
        <f>'2010'!R83</f>
        <v>2.7624212937314998</v>
      </c>
      <c r="I83" s="35">
        <f>'2011'!R83</f>
        <v>5.5566566002681501</v>
      </c>
      <c r="J83" s="35">
        <f>'2012'!R83</f>
        <v>1.7929257632500497</v>
      </c>
      <c r="K83" s="35">
        <f>'2013'!R83</f>
        <v>3.4106824222476746</v>
      </c>
      <c r="L83" s="35">
        <f>'2014'!R83</f>
        <v>5.6186604421027511</v>
      </c>
      <c r="M83" s="35">
        <f>'2015'!R83</f>
        <v>4.3143700239774745</v>
      </c>
      <c r="N83" s="35">
        <f>'2016'!R83</f>
        <v>4.5657981663419989</v>
      </c>
      <c r="O83" s="35">
        <f>'2017'!R83</f>
        <v>3.0943873659830992</v>
      </c>
      <c r="P83" s="118">
        <f t="shared" si="90"/>
        <v>3.5935816000660195</v>
      </c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36"/>
      <c r="AE83" s="36"/>
      <c r="AF83" s="36"/>
      <c r="AG83" s="107">
        <f>'2008'!S83</f>
        <v>4.1177729273642196</v>
      </c>
      <c r="AH83" s="107">
        <f>'2009'!S83</f>
        <v>2.1313008540556586</v>
      </c>
      <c r="AI83" s="107">
        <f>'2010'!S83</f>
        <v>3.9134149315576239</v>
      </c>
      <c r="AJ83" s="107">
        <f>'2011'!S83</f>
        <v>6.4328208898835824</v>
      </c>
      <c r="AK83" s="107">
        <f>'2012'!S83</f>
        <v>3.2056728635772243</v>
      </c>
      <c r="AL83" s="107">
        <f>'2013'!S83</f>
        <v>4.664036038898967</v>
      </c>
      <c r="AM83" s="107">
        <f>'2014'!S83</f>
        <v>8.4758429824529156</v>
      </c>
      <c r="AN83" s="107">
        <f>'2015'!S83</f>
        <v>4.0047830156512099</v>
      </c>
      <c r="AO83" s="107">
        <f>'2016'!S83</f>
        <v>6.4045708232390446</v>
      </c>
      <c r="AP83" s="107">
        <f>'2017'!S83</f>
        <v>4.1194700127433324</v>
      </c>
      <c r="AQ83" s="117">
        <f t="shared" si="91"/>
        <v>4.7469685339423773</v>
      </c>
      <c r="AR83" s="36"/>
      <c r="AS83" s="38"/>
    </row>
    <row r="84" spans="2:55">
      <c r="B84" s="4">
        <f>'2008'!G84</f>
        <v>2008</v>
      </c>
      <c r="C84" s="2">
        <v>3</v>
      </c>
      <c r="D84" s="2">
        <f t="shared" si="82"/>
        <v>21</v>
      </c>
      <c r="E84" s="2">
        <f t="shared" si="92"/>
        <v>80</v>
      </c>
      <c r="F84" s="35">
        <f>'2008'!R84</f>
        <v>2.7124875881145001</v>
      </c>
      <c r="G84" s="35">
        <f>'2009'!R84</f>
        <v>2.2177770245864994</v>
      </c>
      <c r="H84" s="35">
        <f>'2010'!R84</f>
        <v>1.8954327800790001</v>
      </c>
      <c r="I84" s="35">
        <f>'2011'!R84</f>
        <v>5.4213561244608739</v>
      </c>
      <c r="J84" s="35">
        <f>'2012'!R84</f>
        <v>4.5805302548015998</v>
      </c>
      <c r="K84" s="35">
        <f>'2013'!R84</f>
        <v>4.0677936824820744</v>
      </c>
      <c r="L84" s="35">
        <f>'2014'!R84</f>
        <v>5.3807030304772487</v>
      </c>
      <c r="M84" s="35">
        <f>'2015'!R84</f>
        <v>3.8702025419417989</v>
      </c>
      <c r="N84" s="35">
        <f>'2016'!R84</f>
        <v>4.3208678641342502</v>
      </c>
      <c r="O84" s="35">
        <f>'2017'!R84</f>
        <v>3.4207559714999984</v>
      </c>
      <c r="P84" s="118">
        <f t="shared" si="90"/>
        <v>3.7887906862577849</v>
      </c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36"/>
      <c r="AE84" s="36"/>
      <c r="AF84" s="36"/>
      <c r="AG84" s="107">
        <f>'2008'!S84</f>
        <v>3.749088922792422</v>
      </c>
      <c r="AH84" s="107">
        <f>'2009'!S84</f>
        <v>3.2133108771703687</v>
      </c>
      <c r="AI84" s="107">
        <f>'2010'!S84</f>
        <v>3.0611515683920589</v>
      </c>
      <c r="AJ84" s="107">
        <f>'2011'!S84</f>
        <v>6.2263598206478168</v>
      </c>
      <c r="AK84" s="107">
        <f>'2012'!S84</f>
        <v>7.4692127428868513</v>
      </c>
      <c r="AL84" s="107">
        <f>'2013'!S84</f>
        <v>6.2218800277932713</v>
      </c>
      <c r="AM84" s="107">
        <f>'2014'!S84</f>
        <v>7.1388953451267492</v>
      </c>
      <c r="AN84" s="107">
        <f>'2015'!S84</f>
        <v>3.1021085449057515</v>
      </c>
      <c r="AO84" s="107">
        <f>'2016'!S84</f>
        <v>5.9879391852089405</v>
      </c>
      <c r="AP84" s="107">
        <f>'2017'!S84</f>
        <v>4.5216888502919135</v>
      </c>
      <c r="AQ84" s="117">
        <f t="shared" si="91"/>
        <v>5.0691635885216151</v>
      </c>
      <c r="AR84" s="36"/>
      <c r="AS84" s="38"/>
    </row>
    <row r="85" spans="2:55">
      <c r="B85" s="4">
        <f>'2008'!G85</f>
        <v>2008</v>
      </c>
      <c r="C85" s="2">
        <v>3</v>
      </c>
      <c r="D85" s="2">
        <f t="shared" si="82"/>
        <v>22</v>
      </c>
      <c r="E85" s="2">
        <f t="shared" si="92"/>
        <v>81</v>
      </c>
      <c r="F85" s="35">
        <f>'2008'!R85</f>
        <v>2.1422097502627504</v>
      </c>
      <c r="G85" s="35">
        <f>'2009'!R85</f>
        <v>1.9697844950302499</v>
      </c>
      <c r="H85" s="35">
        <f>'2010'!R85</f>
        <v>3.2322828768749989</v>
      </c>
      <c r="I85" s="35">
        <f>'2011'!R85</f>
        <v>4.0071957148712247</v>
      </c>
      <c r="J85" s="35">
        <f>'2012'!R85</f>
        <v>5.0816658477078001</v>
      </c>
      <c r="K85" s="35">
        <f>'2013'!R85</f>
        <v>1.7490250384176744</v>
      </c>
      <c r="L85" s="35">
        <f>'2014'!R85</f>
        <v>5.7073336565699986</v>
      </c>
      <c r="M85" s="35">
        <f>'2015'!R85</f>
        <v>3.9173824530530994</v>
      </c>
      <c r="N85" s="35">
        <f>'2016'!R85</f>
        <v>4.6667637556595993</v>
      </c>
      <c r="O85" s="35">
        <f>'2017'!R85</f>
        <v>2.5497561119182497</v>
      </c>
      <c r="P85" s="118">
        <f t="shared" si="90"/>
        <v>3.5023399700365649</v>
      </c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36"/>
      <c r="AE85" s="36"/>
      <c r="AF85" s="36"/>
      <c r="AG85" s="107">
        <f>'2008'!S85</f>
        <v>3.0854896163549212</v>
      </c>
      <c r="AH85" s="107">
        <f>'2009'!S85</f>
        <v>2.9435923454216488</v>
      </c>
      <c r="AI85" s="107">
        <f>'2010'!S85</f>
        <v>5.1882744502667295</v>
      </c>
      <c r="AJ85" s="107">
        <f>'2011'!S85</f>
        <v>4.4998498293965303</v>
      </c>
      <c r="AK85" s="107">
        <f>'2012'!S85</f>
        <v>9.3987248847484839</v>
      </c>
      <c r="AL85" s="107">
        <f>'2013'!S85</f>
        <v>2.2935683308541646</v>
      </c>
      <c r="AM85" s="107">
        <f>'2014'!S85</f>
        <v>8.8975579927061315</v>
      </c>
      <c r="AN85" s="107">
        <f>'2015'!S85</f>
        <v>4.3533288836395005</v>
      </c>
      <c r="AO85" s="107">
        <f>'2016'!S85</f>
        <v>4.6281714870195776</v>
      </c>
      <c r="AP85" s="107">
        <f>'2017'!S85</f>
        <v>3.3285746144883905</v>
      </c>
      <c r="AQ85" s="117">
        <f t="shared" si="91"/>
        <v>4.861713243489608</v>
      </c>
      <c r="AR85" s="36"/>
      <c r="AS85" s="38"/>
    </row>
    <row r="86" spans="2:55">
      <c r="B86" s="4">
        <f>'2008'!G86</f>
        <v>2008</v>
      </c>
      <c r="C86" s="2">
        <v>3</v>
      </c>
      <c r="D86" s="2">
        <f t="shared" si="82"/>
        <v>23</v>
      </c>
      <c r="E86" s="2">
        <f t="shared" si="92"/>
        <v>82</v>
      </c>
      <c r="F86" s="35">
        <f>'2008'!R86</f>
        <v>2.3825258382059995</v>
      </c>
      <c r="G86" s="35">
        <f>'2009'!R86</f>
        <v>1.8142923502079999</v>
      </c>
      <c r="H86" s="35">
        <f>'2010'!R86</f>
        <v>3.3361432164719993</v>
      </c>
      <c r="I86" s="35">
        <f>'2011'!R86</f>
        <v>3.8668914318813745</v>
      </c>
      <c r="J86" s="35">
        <f>'2012'!R86</f>
        <v>5.2496119508282986</v>
      </c>
      <c r="K86" s="35">
        <f>'2013'!R86</f>
        <v>1.9018199920544996</v>
      </c>
      <c r="L86" s="35">
        <f>'2014'!R86</f>
        <v>5.8769540392463986</v>
      </c>
      <c r="M86" s="35">
        <f>'2015'!R86</f>
        <v>4.3363613347826249</v>
      </c>
      <c r="N86" s="35">
        <f>'2016'!R86</f>
        <v>4.7707409854103986</v>
      </c>
      <c r="O86" s="35">
        <f>'2017'!R86</f>
        <v>4.1531928675889498</v>
      </c>
      <c r="P86" s="118">
        <f t="shared" si="90"/>
        <v>3.7688534006678545</v>
      </c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36"/>
      <c r="AE86" s="36"/>
      <c r="AF86" s="36"/>
      <c r="AG86" s="107">
        <f>'2008'!S86</f>
        <v>3.3526515415034965</v>
      </c>
      <c r="AH86" s="107">
        <f>'2009'!S86</f>
        <v>1.8426414662521096</v>
      </c>
      <c r="AI86" s="107">
        <f>'2010'!S86</f>
        <v>5.4822662395238941</v>
      </c>
      <c r="AJ86" s="107">
        <f>'2011'!S86</f>
        <v>4.9723282603784504</v>
      </c>
      <c r="AK86" s="107">
        <f>'2012'!S86</f>
        <v>9.681429328114362</v>
      </c>
      <c r="AL86" s="107">
        <f>'2013'!S86</f>
        <v>2.3815676978549667</v>
      </c>
      <c r="AM86" s="107">
        <f>'2014'!S86</f>
        <v>8.235624878864293</v>
      </c>
      <c r="AN86" s="107">
        <f>'2015'!S86</f>
        <v>6.1686377786583053</v>
      </c>
      <c r="AO86" s="107">
        <f>'2016'!S86</f>
        <v>7.4226340300206992</v>
      </c>
      <c r="AP86" s="107">
        <f>'2017'!S86</f>
        <v>5.7501462794720117</v>
      </c>
      <c r="AQ86" s="117">
        <f t="shared" si="91"/>
        <v>5.5289927500642602</v>
      </c>
      <c r="AR86" s="36"/>
      <c r="AS86" s="38"/>
    </row>
    <row r="87" spans="2:55">
      <c r="B87" s="4">
        <f>'2008'!G87</f>
        <v>2008</v>
      </c>
      <c r="C87" s="2">
        <v>3</v>
      </c>
      <c r="D87" s="2">
        <f t="shared" si="82"/>
        <v>24</v>
      </c>
      <c r="E87" s="2">
        <f t="shared" si="92"/>
        <v>83</v>
      </c>
      <c r="F87" s="35">
        <f>'2008'!R87</f>
        <v>3.0169133824173748</v>
      </c>
      <c r="G87" s="35">
        <f>'2009'!R87</f>
        <v>1.6310007308879997</v>
      </c>
      <c r="H87" s="35">
        <f>'2010'!R87</f>
        <v>2.8582221063375002</v>
      </c>
      <c r="I87" s="35">
        <f>'2011'!R87</f>
        <v>2.1538297611611998</v>
      </c>
      <c r="J87" s="35">
        <f>'2012'!R87</f>
        <v>4.8911862206317496</v>
      </c>
      <c r="K87" s="35">
        <f>'2013'!R87</f>
        <v>3.0513347086846498</v>
      </c>
      <c r="L87" s="35">
        <f>'2014'!R87</f>
        <v>5.7659156373791243</v>
      </c>
      <c r="M87" s="35">
        <f>'2015'!R87</f>
        <v>4.531084737474</v>
      </c>
      <c r="N87" s="35">
        <f>'2016'!R87</f>
        <v>4.5309477107811</v>
      </c>
      <c r="O87" s="35">
        <f>'2017'!R87</f>
        <v>4.6673232813222745</v>
      </c>
      <c r="P87" s="118">
        <f t="shared" si="90"/>
        <v>3.7097758277076971</v>
      </c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36"/>
      <c r="AE87" s="36"/>
      <c r="AF87" s="36"/>
      <c r="AG87" s="107">
        <f>'2008'!S87</f>
        <v>5.0590401536862144</v>
      </c>
      <c r="AH87" s="107">
        <f>'2009'!S87</f>
        <v>2.1149146452636245</v>
      </c>
      <c r="AI87" s="107">
        <f>'2010'!S87</f>
        <v>4.1826260680986573</v>
      </c>
      <c r="AJ87" s="107">
        <f>'2011'!S87</f>
        <v>3.0774523782142396</v>
      </c>
      <c r="AK87" s="107">
        <f>'2012'!S87</f>
        <v>8.3040610444247793</v>
      </c>
      <c r="AL87" s="107">
        <f>'2013'!S87</f>
        <v>4.3654301649180027</v>
      </c>
      <c r="AM87" s="107">
        <f>'2014'!S87</f>
        <v>9.2824479710007832</v>
      </c>
      <c r="AN87" s="107">
        <f>'2015'!S87</f>
        <v>4.9650270450259484</v>
      </c>
      <c r="AO87" s="107">
        <f>'2016'!S87</f>
        <v>6.6793134696585552</v>
      </c>
      <c r="AP87" s="107">
        <f>'2017'!S87</f>
        <v>8.5569964337030626</v>
      </c>
      <c r="AQ87" s="117">
        <f t="shared" si="91"/>
        <v>5.6587309373993868</v>
      </c>
      <c r="AR87" s="36"/>
      <c r="AS87" s="38"/>
    </row>
    <row r="88" spans="2:55">
      <c r="B88" s="4">
        <f>'2008'!G88</f>
        <v>2008</v>
      </c>
      <c r="C88" s="2">
        <v>3</v>
      </c>
      <c r="D88" s="2">
        <f t="shared" si="82"/>
        <v>25</v>
      </c>
      <c r="E88" s="2">
        <f t="shared" si="92"/>
        <v>84</v>
      </c>
      <c r="F88" s="35">
        <f>'2008'!R88</f>
        <v>3.9761389096064987</v>
      </c>
      <c r="G88" s="35">
        <f>'2009'!R88</f>
        <v>1.6300245998767497</v>
      </c>
      <c r="H88" s="35">
        <f>'2010'!R88</f>
        <v>2.9952487992374999</v>
      </c>
      <c r="I88" s="35">
        <f>'2011'!R88</f>
        <v>3.6312300768483743</v>
      </c>
      <c r="J88" s="35">
        <f>'2012'!R88</f>
        <v>4.9613388532617746</v>
      </c>
      <c r="K88" s="35">
        <f>'2013'!R88</f>
        <v>2.9987542760137496</v>
      </c>
      <c r="L88" s="35">
        <f>'2014'!R88</f>
        <v>5.7337665476519986</v>
      </c>
      <c r="M88" s="35">
        <f>'2015'!R88</f>
        <v>4.4584065653759994</v>
      </c>
      <c r="N88" s="35">
        <f>'2016'!R88</f>
        <v>5.8334036165240981</v>
      </c>
      <c r="O88" s="35">
        <f>'2017'!R88</f>
        <v>4.8497759191076986</v>
      </c>
      <c r="P88" s="118">
        <f t="shared" si="90"/>
        <v>4.1068088163504441</v>
      </c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36"/>
      <c r="AE88" s="36"/>
      <c r="AF88" s="36"/>
      <c r="AG88" s="107">
        <f>'2008'!S88</f>
        <v>5.627556673582319</v>
      </c>
      <c r="AH88" s="107">
        <f>'2009'!S88</f>
        <v>2.281311116975278</v>
      </c>
      <c r="AI88" s="107">
        <f>'2010'!S88</f>
        <v>4.0291000279304674</v>
      </c>
      <c r="AJ88" s="107">
        <f>'2011'!S88</f>
        <v>4.9801666352434886</v>
      </c>
      <c r="AK88" s="107">
        <f>'2012'!S88</f>
        <v>8.4279906439388554</v>
      </c>
      <c r="AL88" s="107">
        <f>'2013'!S88</f>
        <v>4.3619163812120192</v>
      </c>
      <c r="AM88" s="107">
        <f>'2014'!S88</f>
        <v>7.2415644054463346</v>
      </c>
      <c r="AN88" s="107">
        <f>'2015'!S88</f>
        <v>5.4087697111853474</v>
      </c>
      <c r="AO88" s="107">
        <f>'2016'!S88</f>
        <v>10.194111105553949</v>
      </c>
      <c r="AP88" s="107">
        <f>'2017'!S88</f>
        <v>8.9001160475064154</v>
      </c>
      <c r="AQ88" s="117">
        <f t="shared" si="91"/>
        <v>6.1452602748574474</v>
      </c>
      <c r="AR88" s="36"/>
      <c r="AS88" s="38"/>
    </row>
    <row r="89" spans="2:55">
      <c r="B89" s="4">
        <f>'2008'!G89</f>
        <v>2008</v>
      </c>
      <c r="C89" s="2">
        <v>3</v>
      </c>
      <c r="D89" s="2">
        <f t="shared" si="82"/>
        <v>26</v>
      </c>
      <c r="E89" s="2">
        <f t="shared" si="92"/>
        <v>85</v>
      </c>
      <c r="F89" s="35">
        <f>'2008'!R89</f>
        <v>3.4965970536419988</v>
      </c>
      <c r="G89" s="35">
        <f>'2009'!R89</f>
        <v>1.7844558928829999</v>
      </c>
      <c r="H89" s="35">
        <f>'2010'!R89</f>
        <v>2.5134231650580001</v>
      </c>
      <c r="I89" s="35">
        <f>'2011'!R89</f>
        <v>4.7957761059977999</v>
      </c>
      <c r="J89" s="35">
        <f>'2012'!R89</f>
        <v>5.1469499808752994</v>
      </c>
      <c r="K89" s="35">
        <f>'2013'!R89</f>
        <v>3.8469482772269989</v>
      </c>
      <c r="L89" s="35">
        <f>'2014'!R89</f>
        <v>5.3339555638214993</v>
      </c>
      <c r="M89" s="35">
        <f>'2015'!R89</f>
        <v>4.7516824878548993</v>
      </c>
      <c r="N89" s="35">
        <f>'2016'!R89</f>
        <v>5.5468117971886484</v>
      </c>
      <c r="O89" s="35">
        <f>'2017'!R89</f>
        <v>4.404707695298625</v>
      </c>
      <c r="P89" s="118">
        <f t="shared" si="90"/>
        <v>4.1621308019846763</v>
      </c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36"/>
      <c r="AE89" s="36"/>
      <c r="AF89" s="36"/>
      <c r="AG89" s="107">
        <f>'2008'!S89</f>
        <v>4.8212028037566341</v>
      </c>
      <c r="AH89" s="107">
        <f>'2009'!S89</f>
        <v>2.2674530047815984</v>
      </c>
      <c r="AI89" s="107">
        <f>'2010'!S89</f>
        <v>3.4875362913841017</v>
      </c>
      <c r="AJ89" s="107">
        <f>'2011'!S89</f>
        <v>7.4494141183006972</v>
      </c>
      <c r="AK89" s="107">
        <f>'2012'!S89</f>
        <v>7.5714346528011118</v>
      </c>
      <c r="AL89" s="107">
        <f>'2013'!S89</f>
        <v>4.364825837687726</v>
      </c>
      <c r="AM89" s="107">
        <f>'2014'!S89</f>
        <v>8.9056730291822124</v>
      </c>
      <c r="AN89" s="107">
        <f>'2015'!S89</f>
        <v>6.8781394526657351</v>
      </c>
      <c r="AO89" s="107">
        <f>'2016'!S89</f>
        <v>7.2608105566246941</v>
      </c>
      <c r="AP89" s="107">
        <f>'2017'!S89</f>
        <v>7.2219980914321695</v>
      </c>
      <c r="AQ89" s="117">
        <f t="shared" si="91"/>
        <v>6.0228487838616687</v>
      </c>
      <c r="AR89" s="36"/>
      <c r="AS89" s="38"/>
    </row>
    <row r="90" spans="2:55">
      <c r="B90" s="4">
        <f>'2008'!G90</f>
        <v>2008</v>
      </c>
      <c r="C90" s="2">
        <v>3</v>
      </c>
      <c r="D90" s="2">
        <f t="shared" si="82"/>
        <v>27</v>
      </c>
      <c r="E90" s="2">
        <f t="shared" si="92"/>
        <v>86</v>
      </c>
      <c r="F90" s="35">
        <f>'2008'!R90</f>
        <v>3.3359737748624996</v>
      </c>
      <c r="G90" s="35">
        <f>'2009'!R90</f>
        <v>1.3060411919729997</v>
      </c>
      <c r="H90" s="35">
        <f>'2010'!R90</f>
        <v>2.9226467530799991</v>
      </c>
      <c r="I90" s="35">
        <f>'2011'!R90</f>
        <v>4.9868640038952003</v>
      </c>
      <c r="J90" s="35">
        <f>'2012'!R90</f>
        <v>4.0709589254178002</v>
      </c>
      <c r="K90" s="35">
        <f>'2013'!R90</f>
        <v>3.6136083950279239</v>
      </c>
      <c r="L90" s="35">
        <f>'2014'!R90</f>
        <v>5.4786404035520251</v>
      </c>
      <c r="M90" s="35">
        <f>'2015'!R90</f>
        <v>5.0673158623559988</v>
      </c>
      <c r="N90" s="35">
        <f>'2016'!R90</f>
        <v>5.353716875705099</v>
      </c>
      <c r="O90" s="35">
        <f>'2017'!R90</f>
        <v>3.554329984647</v>
      </c>
      <c r="P90" s="118">
        <f t="shared" si="90"/>
        <v>3.969009617051654</v>
      </c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36"/>
      <c r="AE90" s="36"/>
      <c r="AF90" s="36"/>
      <c r="AG90" s="107">
        <f>'2008'!S90</f>
        <v>4.3705316606604772</v>
      </c>
      <c r="AH90" s="107">
        <f>'2009'!S90</f>
        <v>1.6549694935925401</v>
      </c>
      <c r="AI90" s="107">
        <f>'2010'!S90</f>
        <v>4.4489620903709728</v>
      </c>
      <c r="AJ90" s="107">
        <f>'2011'!S90</f>
        <v>7.7010880507417792</v>
      </c>
      <c r="AK90" s="107">
        <f>'2012'!S90</f>
        <v>5.0716185125638669</v>
      </c>
      <c r="AL90" s="107">
        <f>'2013'!S90</f>
        <v>3.7560386360400257</v>
      </c>
      <c r="AM90" s="107">
        <f>'2014'!S90</f>
        <v>11.339894867161373</v>
      </c>
      <c r="AN90" s="107">
        <f>'2015'!S90</f>
        <v>6.5584112832755102</v>
      </c>
      <c r="AO90" s="107">
        <f>'2016'!S90</f>
        <v>6.7991575946152887</v>
      </c>
      <c r="AP90" s="107">
        <f>'2017'!S90</f>
        <v>5.388439726500132</v>
      </c>
      <c r="AQ90" s="117">
        <f t="shared" si="91"/>
        <v>5.708911191552196</v>
      </c>
      <c r="AR90" s="36"/>
      <c r="AS90" s="38"/>
    </row>
    <row r="91" spans="2:55">
      <c r="B91" s="4">
        <f>'2008'!G91</f>
        <v>2008</v>
      </c>
      <c r="C91" s="2">
        <v>3</v>
      </c>
      <c r="D91" s="2">
        <f t="shared" si="82"/>
        <v>28</v>
      </c>
      <c r="E91" s="2">
        <f t="shared" si="92"/>
        <v>87</v>
      </c>
      <c r="F91" s="35">
        <f>'2008'!R91</f>
        <v>3.0695747295960003</v>
      </c>
      <c r="G91" s="35">
        <f>'2009'!R91</f>
        <v>1.552026206808</v>
      </c>
      <c r="H91" s="35">
        <f>'2010'!R91</f>
        <v>3.3717075369007499</v>
      </c>
      <c r="I91" s="35">
        <f>'2011'!R91</f>
        <v>4.3130045456156996</v>
      </c>
      <c r="J91" s="35">
        <f>'2012'!R91</f>
        <v>3.9442065332422498</v>
      </c>
      <c r="K91" s="35">
        <f>'2013'!R91</f>
        <v>4.9358340847350002</v>
      </c>
      <c r="L91" s="35">
        <f>'2014'!R91</f>
        <v>5.7351233083657496</v>
      </c>
      <c r="M91" s="35">
        <f>'2015'!R91</f>
        <v>5.029773495311999</v>
      </c>
      <c r="N91" s="35">
        <f>'2016'!R91</f>
        <v>5.0748384558989246</v>
      </c>
      <c r="O91" s="35">
        <f>'2017'!R91</f>
        <v>2.9503705927723494</v>
      </c>
      <c r="P91" s="118">
        <f t="shared" si="90"/>
        <v>3.997645948924673</v>
      </c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36"/>
      <c r="AE91" s="36"/>
      <c r="AF91" s="36"/>
      <c r="AG91" s="107">
        <f>'2008'!S91</f>
        <v>4.6434804499382762</v>
      </c>
      <c r="AH91" s="107">
        <f>'2009'!S91</f>
        <v>1.5887736172918354</v>
      </c>
      <c r="AI91" s="107">
        <f>'2010'!S91</f>
        <v>4.2404783583465173</v>
      </c>
      <c r="AJ91" s="107">
        <f>'2011'!S91</f>
        <v>6.0095335841400148</v>
      </c>
      <c r="AK91" s="107">
        <f>'2012'!S91</f>
        <v>5.2355602924545268</v>
      </c>
      <c r="AL91" s="107">
        <f>'2013'!S91</f>
        <v>4.8226114418500341</v>
      </c>
      <c r="AM91" s="107">
        <f>'2014'!S91</f>
        <v>11.788311121613143</v>
      </c>
      <c r="AN91" s="107">
        <f>'2015'!S91</f>
        <v>4.8321010334415986</v>
      </c>
      <c r="AO91" s="107">
        <f>'2016'!S91</f>
        <v>6.9370949001151239</v>
      </c>
      <c r="AP91" s="107">
        <f>'2017'!S91</f>
        <v>4.1698563503180814</v>
      </c>
      <c r="AQ91" s="117">
        <f t="shared" si="91"/>
        <v>5.4267801149509154</v>
      </c>
      <c r="AR91" s="36"/>
      <c r="AS91" s="38"/>
    </row>
    <row r="92" spans="2:55">
      <c r="B92" s="4">
        <f>'2008'!G92</f>
        <v>2008</v>
      </c>
      <c r="C92" s="2">
        <v>3</v>
      </c>
      <c r="D92" s="2">
        <f t="shared" si="82"/>
        <v>29</v>
      </c>
      <c r="E92" s="2">
        <f t="shared" si="92"/>
        <v>88</v>
      </c>
      <c r="F92" s="35">
        <f>'2008'!R92</f>
        <v>2.4795624695073744</v>
      </c>
      <c r="G92" s="35">
        <f>'2009'!R92</f>
        <v>1.2744421735578748</v>
      </c>
      <c r="H92" s="35">
        <f>'2010'!R92</f>
        <v>3.0215048816834993</v>
      </c>
      <c r="I92" s="35">
        <f>'2011'!R92</f>
        <v>5.6786342997852746</v>
      </c>
      <c r="J92" s="35">
        <f>'2012'!R92</f>
        <v>4.2847871151478492</v>
      </c>
      <c r="K92" s="35">
        <f>'2013'!R92</f>
        <v>5.3952656773273491</v>
      </c>
      <c r="L92" s="35">
        <f>'2014'!R92</f>
        <v>5.5260831947255982</v>
      </c>
      <c r="M92" s="35">
        <f>'2015'!R92</f>
        <v>4.5964167563137499</v>
      </c>
      <c r="N92" s="35">
        <f>'2016'!R92</f>
        <v>4.8651261010906497</v>
      </c>
      <c r="O92" s="35">
        <f>'2017'!R92</f>
        <v>4.2153081970912494</v>
      </c>
      <c r="P92" s="118">
        <f t="shared" si="90"/>
        <v>4.1337130866230467</v>
      </c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36"/>
      <c r="AE92" s="36"/>
      <c r="AF92" s="36"/>
      <c r="AG92" s="107">
        <f>'2008'!S92</f>
        <v>3.3903769798499974</v>
      </c>
      <c r="AH92" s="107">
        <f>'2009'!S92</f>
        <v>1.8877814157004489</v>
      </c>
      <c r="AI92" s="107">
        <f>'2010'!S92</f>
        <v>4.0381784158814247</v>
      </c>
      <c r="AJ92" s="107">
        <f>'2011'!S92</f>
        <v>8.3858813998652195</v>
      </c>
      <c r="AK92" s="107">
        <f>'2012'!S92</f>
        <v>5.1336725293554224</v>
      </c>
      <c r="AL92" s="107">
        <f>'2013'!S92</f>
        <v>7.7463436246626829</v>
      </c>
      <c r="AM92" s="107">
        <f>'2014'!S92</f>
        <v>7.2518506828949771</v>
      </c>
      <c r="AN92" s="107">
        <f>'2015'!S92</f>
        <v>4.0956124513592576</v>
      </c>
      <c r="AO92" s="107">
        <f>'2016'!S92</f>
        <v>4.3126853463211843</v>
      </c>
      <c r="AP92" s="107">
        <f>'2017'!S92</f>
        <v>6.1104684995052301</v>
      </c>
      <c r="AQ92" s="117">
        <f t="shared" si="91"/>
        <v>5.2352851345395841</v>
      </c>
      <c r="AR92" s="36"/>
      <c r="AS92" s="38"/>
    </row>
    <row r="93" spans="2:55">
      <c r="B93" s="4">
        <f>'2008'!G93</f>
        <v>2008</v>
      </c>
      <c r="C93" s="2">
        <v>3</v>
      </c>
      <c r="D93" s="2">
        <f t="shared" si="82"/>
        <v>30</v>
      </c>
      <c r="E93" s="2">
        <f t="shared" si="92"/>
        <v>89</v>
      </c>
      <c r="F93" s="35">
        <f>'2008'!R93</f>
        <v>2.2207459362660003</v>
      </c>
      <c r="G93" s="35">
        <f>'2009'!R93</f>
        <v>2.4676591964400001</v>
      </c>
      <c r="H93" s="35">
        <f>'2010'!R93</f>
        <v>2.9815534969739996</v>
      </c>
      <c r="I93" s="35">
        <f>'2011'!R93</f>
        <v>5.8076934307417485</v>
      </c>
      <c r="J93" s="35">
        <f>'2012'!R93</f>
        <v>3.4253883577631998</v>
      </c>
      <c r="K93" s="35">
        <f>'2013'!R93</f>
        <v>4.6216046199172496</v>
      </c>
      <c r="L93" s="35">
        <f>'2014'!R93</f>
        <v>3.8989926359362483</v>
      </c>
      <c r="M93" s="35">
        <f>'2015'!R93</f>
        <v>4.5222271159454985</v>
      </c>
      <c r="N93" s="35">
        <f>'2016'!R93</f>
        <v>4.9168897760902492</v>
      </c>
      <c r="O93" s="35">
        <f>'2017'!R93</f>
        <v>3.1950852866711994</v>
      </c>
      <c r="P93" s="118">
        <f t="shared" si="90"/>
        <v>3.8057839852745396</v>
      </c>
      <c r="Q93" s="105"/>
      <c r="AC93" s="105"/>
      <c r="AD93" s="36"/>
      <c r="AE93" s="36"/>
      <c r="AF93" s="36"/>
      <c r="AG93" s="107">
        <f>'2008'!S93</f>
        <v>3.0853962126560743</v>
      </c>
      <c r="AH93" s="107">
        <f>'2009'!S93</f>
        <v>4.0630291813128148</v>
      </c>
      <c r="AI93" s="107">
        <f>'2010'!S93</f>
        <v>3.071550518554071</v>
      </c>
      <c r="AJ93" s="107">
        <f>'2011'!S93</f>
        <v>8.3253135637686881</v>
      </c>
      <c r="AK93" s="107">
        <f>'2012'!S93</f>
        <v>3.6418455458087955</v>
      </c>
      <c r="AL93" s="107">
        <f>'2013'!S93</f>
        <v>6.6935141622252337</v>
      </c>
      <c r="AM93" s="107">
        <f>'2014'!S93</f>
        <v>4.7516244147258941</v>
      </c>
      <c r="AN93" s="107">
        <f>'2015'!S93</f>
        <v>5.0111095831438206</v>
      </c>
      <c r="AO93" s="107">
        <f>'2016'!S93</f>
        <v>6.5923519185254378</v>
      </c>
      <c r="AP93" s="107">
        <f>'2017'!S93</f>
        <v>4.6490621057263875</v>
      </c>
      <c r="AQ93" s="117">
        <f t="shared" si="91"/>
        <v>4.9884797206447216</v>
      </c>
      <c r="AR93" s="36"/>
    </row>
    <row r="94" spans="2:55">
      <c r="B94" s="4">
        <f>'2008'!G94</f>
        <v>2008</v>
      </c>
      <c r="C94" s="1">
        <v>3</v>
      </c>
      <c r="D94" s="1">
        <f t="shared" si="82"/>
        <v>31</v>
      </c>
      <c r="E94" s="1">
        <f t="shared" si="92"/>
        <v>90</v>
      </c>
      <c r="F94" s="50">
        <f>'2008'!R94</f>
        <v>1.5896864462759999</v>
      </c>
      <c r="G94" s="50">
        <f>'2009'!R94</f>
        <v>2.6472673025100004</v>
      </c>
      <c r="H94" s="50">
        <f>'2010'!R94</f>
        <v>2.5267169643772496</v>
      </c>
      <c r="I94" s="50">
        <f>'2011'!R94</f>
        <v>5.4642163795838998</v>
      </c>
      <c r="J94" s="50">
        <f>'2012'!R94</f>
        <v>2.2304372596267492</v>
      </c>
      <c r="K94" s="50">
        <f>'2013'!R94</f>
        <v>5.0575825469442002</v>
      </c>
      <c r="L94" s="50">
        <f>'2014'!R94</f>
        <v>4.323999587099399</v>
      </c>
      <c r="M94" s="50">
        <f>'2015'!R94</f>
        <v>4.4970434269903494</v>
      </c>
      <c r="N94" s="50">
        <f>'2016'!R94</f>
        <v>5.1358488542099989</v>
      </c>
      <c r="O94" s="50">
        <f>'2017'!R94</f>
        <v>1.8473801218950001</v>
      </c>
      <c r="P94" s="118">
        <f t="shared" si="90"/>
        <v>3.5320178889512848</v>
      </c>
      <c r="Q94" s="105"/>
      <c r="AC94" s="105"/>
      <c r="AD94" s="36"/>
      <c r="AE94" s="36"/>
      <c r="AF94" s="36"/>
      <c r="AG94" s="108">
        <f>'2008'!S94</f>
        <v>2.4557299748421988</v>
      </c>
      <c r="AH94" s="108">
        <f>'2009'!S94</f>
        <v>4.3042774481395503</v>
      </c>
      <c r="AI94" s="108">
        <f>'2010'!S94</f>
        <v>3.7550985424459005</v>
      </c>
      <c r="AJ94" s="108">
        <f>'2011'!S94</f>
        <v>7.7202090647557435</v>
      </c>
      <c r="AK94" s="108">
        <f>'2012'!S94</f>
        <v>2.8611730056512363</v>
      </c>
      <c r="AL94" s="108">
        <f>'2013'!S94</f>
        <v>6.1795017309951206</v>
      </c>
      <c r="AM94" s="108">
        <f>'2014'!S94</f>
        <v>6.5450053878937968</v>
      </c>
      <c r="AN94" s="108">
        <f>'2015'!S94</f>
        <v>5.4872987333778687</v>
      </c>
      <c r="AO94" s="108">
        <f>'2016'!S94</f>
        <v>8.551707262095805</v>
      </c>
      <c r="AP94" s="108">
        <f>'2017'!S94</f>
        <v>2.1035386036827242</v>
      </c>
      <c r="AQ94" s="122">
        <f t="shared" si="91"/>
        <v>4.9963539753879944</v>
      </c>
      <c r="AR94" s="36"/>
    </row>
    <row r="95" spans="2:55" ht="15.5">
      <c r="B95" s="4">
        <f>'2008'!G95</f>
        <v>2008</v>
      </c>
      <c r="C95" s="4">
        <v>4</v>
      </c>
      <c r="D95" s="2">
        <v>1</v>
      </c>
      <c r="E95" s="2">
        <f>E94+1</f>
        <v>91</v>
      </c>
      <c r="F95" s="35">
        <f>'2008'!R95</f>
        <v>1.8549657035144995</v>
      </c>
      <c r="G95" s="35">
        <f>'2009'!R95</f>
        <v>2.1194935240499997</v>
      </c>
      <c r="H95" s="35">
        <f>'2010'!R95</f>
        <v>1.7214788668477496</v>
      </c>
      <c r="I95" s="35">
        <f>'2011'!R95</f>
        <v>5.2936947639989986</v>
      </c>
      <c r="J95" s="35">
        <f>'2012'!R95</f>
        <v>3.2731993420559995</v>
      </c>
      <c r="K95" s="35">
        <f>'2013'!R95</f>
        <v>4.9336516031343747</v>
      </c>
      <c r="L95" s="35">
        <f>'2014'!R95</f>
        <v>4.4364635085944251</v>
      </c>
      <c r="M95" s="35">
        <f>'2015'!R95</f>
        <v>4.3940445383587496</v>
      </c>
      <c r="N95" s="35">
        <f>'2016'!R95</f>
        <v>5.4535395936449991</v>
      </c>
      <c r="O95" s="35">
        <f>'2017'!R95</f>
        <v>2.4519059153237248</v>
      </c>
      <c r="P95" s="118">
        <f t="shared" si="90"/>
        <v>3.5932437359523526</v>
      </c>
      <c r="Q95" s="105"/>
      <c r="R95" s="64" t="s">
        <v>58</v>
      </c>
      <c r="S95" s="47">
        <f t="shared" ref="S95:AB95" si="93">AVERAGE(F64:F94)</f>
        <v>2.5444146414328905</v>
      </c>
      <c r="T95" s="47">
        <f t="shared" si="93"/>
        <v>1.8720548483381731</v>
      </c>
      <c r="U95" s="47">
        <f t="shared" si="93"/>
        <v>2.3750654960369992</v>
      </c>
      <c r="V95" s="47">
        <f t="shared" si="93"/>
        <v>4.1418889179704177</v>
      </c>
      <c r="W95" s="47">
        <f t="shared" si="93"/>
        <v>3.3671648738909399</v>
      </c>
      <c r="X95" s="47">
        <f t="shared" si="93"/>
        <v>3.7398040023915193</v>
      </c>
      <c r="Y95" s="47">
        <f t="shared" si="93"/>
        <v>5.2232897829859812</v>
      </c>
      <c r="Z95" s="47">
        <f t="shared" si="93"/>
        <v>4.7445510319291531</v>
      </c>
      <c r="AA95" s="47">
        <f t="shared" si="93"/>
        <v>5.0732849084407494</v>
      </c>
      <c r="AB95" s="47">
        <f t="shared" si="93"/>
        <v>2.7829939489179987</v>
      </c>
      <c r="AC95" s="105"/>
      <c r="AD95" s="36"/>
      <c r="AE95" s="36"/>
      <c r="AF95" s="36"/>
      <c r="AG95" s="107">
        <f>'2008'!S95</f>
        <v>2.2950532539011266</v>
      </c>
      <c r="AH95" s="107">
        <f>'2009'!S95</f>
        <v>3.1029576017477365</v>
      </c>
      <c r="AI95" s="107">
        <f>'2010'!S95</f>
        <v>2.6255036373096483</v>
      </c>
      <c r="AJ95" s="107">
        <f>'2011'!S95</f>
        <v>6.5651189714046581</v>
      </c>
      <c r="AK95" s="107">
        <f>'2012'!S95</f>
        <v>3.570711852622904</v>
      </c>
      <c r="AL95" s="107">
        <f>'2013'!S95</f>
        <v>6.3705492047989507</v>
      </c>
      <c r="AM95" s="107">
        <f>'2014'!S95</f>
        <v>6.7900608052713531</v>
      </c>
      <c r="AN95" s="107">
        <f>'2015'!S95</f>
        <v>5.3411122807667235</v>
      </c>
      <c r="AO95" s="107">
        <f>'2016'!S95</f>
        <v>9.1127389986049661</v>
      </c>
      <c r="AP95" s="107">
        <f>'2017'!S95</f>
        <v>3.0259548460085472</v>
      </c>
      <c r="AQ95" s="117">
        <f t="shared" si="91"/>
        <v>4.8799761452436616</v>
      </c>
      <c r="AR95" s="36"/>
      <c r="AS95" s="64" t="s">
        <v>58</v>
      </c>
      <c r="AT95" s="109">
        <f t="shared" ref="AT95:BC95" si="94">AVERAGE(AG64:AG94)</f>
        <v>3.5150908426801633</v>
      </c>
      <c r="AU95" s="109">
        <f t="shared" si="94"/>
        <v>2.4341729119914617</v>
      </c>
      <c r="AV95" s="109">
        <f t="shared" si="94"/>
        <v>3.2633039215780308</v>
      </c>
      <c r="AW95" s="109">
        <f t="shared" si="94"/>
        <v>5.4483898011768241</v>
      </c>
      <c r="AX95" s="109">
        <f t="shared" si="94"/>
        <v>4.214308036433362</v>
      </c>
      <c r="AY95" s="109">
        <f t="shared" si="94"/>
        <v>4.8887133656285711</v>
      </c>
      <c r="AZ95" s="109">
        <f t="shared" si="94"/>
        <v>7.3153959624392941</v>
      </c>
      <c r="BA95" s="109">
        <f t="shared" si="94"/>
        <v>5.8447494911888107</v>
      </c>
      <c r="BB95" s="109">
        <f t="shared" si="94"/>
        <v>6.8535597781236826</v>
      </c>
      <c r="BC95" s="109">
        <f t="shared" si="94"/>
        <v>4.053177791027033</v>
      </c>
    </row>
    <row r="96" spans="2:55" ht="15.5">
      <c r="B96" s="4">
        <f>'2008'!G96</f>
        <v>2008</v>
      </c>
      <c r="C96" s="4">
        <v>4</v>
      </c>
      <c r="D96" s="2">
        <f t="shared" ref="D96:D124" si="95">D95+1</f>
        <v>2</v>
      </c>
      <c r="E96" s="2">
        <f t="shared" si="92"/>
        <v>92</v>
      </c>
      <c r="F96" s="35">
        <f>'2008'!R96</f>
        <v>2.6301168648180004</v>
      </c>
      <c r="G96" s="35">
        <f>'2009'!R96</f>
        <v>1.8112645023164997</v>
      </c>
      <c r="H96" s="35">
        <f>'2010'!R96</f>
        <v>0.73020861614025012</v>
      </c>
      <c r="I96" s="35">
        <f>'2011'!R96</f>
        <v>5.9539448686574987</v>
      </c>
      <c r="J96" s="35">
        <f>'2012'!R96</f>
        <v>1.1356651979452497</v>
      </c>
      <c r="K96" s="35">
        <f>'2013'!R96</f>
        <v>6.3371349812175737</v>
      </c>
      <c r="L96" s="35">
        <f>'2014'!R96</f>
        <v>5.0872972027644003</v>
      </c>
      <c r="M96" s="35">
        <f>'2015'!R96</f>
        <v>4.1768535465989993</v>
      </c>
      <c r="N96" s="35">
        <f>'2016'!R96</f>
        <v>6.0921312543123731</v>
      </c>
      <c r="O96" s="35">
        <f>'2017'!R96</f>
        <v>3.0166598339219992</v>
      </c>
      <c r="P96" s="118">
        <f t="shared" si="90"/>
        <v>3.6971276868692842</v>
      </c>
      <c r="Q96" s="105"/>
      <c r="R96" s="65" t="s">
        <v>59</v>
      </c>
      <c r="S96" s="66">
        <f t="shared" ref="S96:AB96" si="96">SUM(F64:F94)</f>
        <v>78.876853884419603</v>
      </c>
      <c r="T96" s="66">
        <f t="shared" si="96"/>
        <v>58.033700298483367</v>
      </c>
      <c r="U96" s="66">
        <f t="shared" si="96"/>
        <v>73.62703037714698</v>
      </c>
      <c r="V96" s="66">
        <f t="shared" si="96"/>
        <v>128.39855645708295</v>
      </c>
      <c r="W96" s="66">
        <f t="shared" si="96"/>
        <v>104.38211109061913</v>
      </c>
      <c r="X96" s="66">
        <f t="shared" si="96"/>
        <v>115.9339240741371</v>
      </c>
      <c r="Y96" s="66">
        <f t="shared" si="96"/>
        <v>161.92198327256543</v>
      </c>
      <c r="Z96" s="66">
        <f t="shared" si="96"/>
        <v>147.08108198980375</v>
      </c>
      <c r="AA96" s="66">
        <f t="shared" si="96"/>
        <v>157.27183216166324</v>
      </c>
      <c r="AB96" s="66">
        <f t="shared" si="96"/>
        <v>86.272812416457953</v>
      </c>
      <c r="AC96" s="105"/>
      <c r="AD96" s="36"/>
      <c r="AE96" s="36"/>
      <c r="AF96" s="36"/>
      <c r="AG96" s="107">
        <f>'2008'!S96</f>
        <v>3.2591356191665701</v>
      </c>
      <c r="AH96" s="107">
        <f>'2009'!S96</f>
        <v>2.9322993662995427</v>
      </c>
      <c r="AI96" s="107">
        <f>'2010'!S96</f>
        <v>1.3851645640769488</v>
      </c>
      <c r="AJ96" s="107">
        <f>'2011'!S96</f>
        <v>6.8312807503312696</v>
      </c>
      <c r="AK96" s="107">
        <f>'2012'!S96</f>
        <v>1.7842683157856682</v>
      </c>
      <c r="AL96" s="107">
        <f>'2013'!S96</f>
        <v>7.7981606056004038</v>
      </c>
      <c r="AM96" s="107">
        <f>'2014'!S96</f>
        <v>10.646632674194006</v>
      </c>
      <c r="AN96" s="107">
        <f>'2015'!S96</f>
        <v>5.0118415914770917</v>
      </c>
      <c r="AO96" s="107">
        <f>'2016'!S96</f>
        <v>10.88083639764057</v>
      </c>
      <c r="AP96" s="107">
        <f>'2017'!S96</f>
        <v>3.60074336086686</v>
      </c>
      <c r="AQ96" s="117">
        <f t="shared" si="91"/>
        <v>5.4130363245438939</v>
      </c>
      <c r="AR96" s="36"/>
      <c r="AS96" s="65" t="s">
        <v>59</v>
      </c>
      <c r="AT96" s="110">
        <f t="shared" ref="AT96:BC96" si="97">SUM(AG64:AG94)</f>
        <v>108.96781612308506</v>
      </c>
      <c r="AU96" s="110">
        <f t="shared" si="97"/>
        <v>75.459360271735306</v>
      </c>
      <c r="AV96" s="110">
        <f t="shared" si="97"/>
        <v>101.16242156891896</v>
      </c>
      <c r="AW96" s="110">
        <f t="shared" si="97"/>
        <v>168.90008383648154</v>
      </c>
      <c r="AX96" s="110">
        <f t="shared" si="97"/>
        <v>130.64354912943423</v>
      </c>
      <c r="AY96" s="110">
        <f t="shared" si="97"/>
        <v>151.5501143344857</v>
      </c>
      <c r="AZ96" s="110">
        <f t="shared" si="97"/>
        <v>226.77727483561813</v>
      </c>
      <c r="BA96" s="110">
        <f t="shared" si="97"/>
        <v>181.18723422685312</v>
      </c>
      <c r="BB96" s="110">
        <f t="shared" si="97"/>
        <v>212.46035312183415</v>
      </c>
      <c r="BC96" s="110">
        <f t="shared" si="97"/>
        <v>125.64851152183802</v>
      </c>
    </row>
    <row r="97" spans="2:55">
      <c r="B97" s="4">
        <f>'2008'!G97</f>
        <v>2008</v>
      </c>
      <c r="C97" s="4">
        <v>4</v>
      </c>
      <c r="D97" s="2">
        <f t="shared" si="95"/>
        <v>3</v>
      </c>
      <c r="E97" s="2">
        <f t="shared" si="92"/>
        <v>93</v>
      </c>
      <c r="F97" s="35">
        <f>'2008'!R97</f>
        <v>2.6344634104529998</v>
      </c>
      <c r="G97" s="35">
        <f>'2009'!R97</f>
        <v>2.2451731543833748</v>
      </c>
      <c r="H97" s="35">
        <f>'2010'!R97</f>
        <v>2.4862535713260003</v>
      </c>
      <c r="I97" s="35">
        <f>'2011'!R97</f>
        <v>5.8268203188599248</v>
      </c>
      <c r="J97" s="35">
        <f>'2012'!R97</f>
        <v>2.0270271504216746</v>
      </c>
      <c r="K97" s="35">
        <f>'2013'!R97</f>
        <v>4.5690349922185494</v>
      </c>
      <c r="L97" s="35">
        <f>'2014'!R97</f>
        <v>5.20225989686445</v>
      </c>
      <c r="M97" s="35">
        <f>'2015'!R97</f>
        <v>5.0711227732998747</v>
      </c>
      <c r="N97" s="35">
        <f>'2016'!R97</f>
        <v>6.1991421027920994</v>
      </c>
      <c r="O97" s="35">
        <f>'2017'!R97</f>
        <v>5.1078492421589985</v>
      </c>
      <c r="P97" s="118">
        <f t="shared" si="90"/>
        <v>4.1369146612777943</v>
      </c>
      <c r="Q97" s="105"/>
      <c r="R97" s="120" t="s">
        <v>60</v>
      </c>
      <c r="S97" s="121">
        <f t="shared" ref="S97:AB97" si="98">STDEV(F64:F94)</f>
        <v>0.64619294905221447</v>
      </c>
      <c r="T97" s="121">
        <f t="shared" si="98"/>
        <v>0.3305935597818444</v>
      </c>
      <c r="U97" s="121">
        <f t="shared" si="98"/>
        <v>0.73461578876565681</v>
      </c>
      <c r="V97" s="121">
        <f t="shared" si="98"/>
        <v>1.1540262934209311</v>
      </c>
      <c r="W97" s="121">
        <f t="shared" si="98"/>
        <v>1.140076534306024</v>
      </c>
      <c r="X97" s="121">
        <f t="shared" si="98"/>
        <v>1.0816518625308829</v>
      </c>
      <c r="Y97" s="121">
        <f t="shared" si="98"/>
        <v>0.4992566367507929</v>
      </c>
      <c r="Z97" s="121">
        <f t="shared" si="98"/>
        <v>0.45630831106375536</v>
      </c>
      <c r="AA97" s="121">
        <f t="shared" si="98"/>
        <v>0.62425802484394199</v>
      </c>
      <c r="AB97" s="121">
        <f t="shared" si="98"/>
        <v>1.232300164172067</v>
      </c>
      <c r="AC97" s="105"/>
      <c r="AD97" s="36"/>
      <c r="AE97" s="36"/>
      <c r="AF97" s="36"/>
      <c r="AG97" s="107">
        <f>'2008'!S97</f>
        <v>3.7797162075408344</v>
      </c>
      <c r="AH97" s="107">
        <f>'2009'!S97</f>
        <v>3.5479507681019005</v>
      </c>
      <c r="AI97" s="107">
        <f>'2010'!S97</f>
        <v>3.8642849844132443</v>
      </c>
      <c r="AJ97" s="107">
        <f>'2011'!S97</f>
        <v>8.5212960232137664</v>
      </c>
      <c r="AK97" s="107">
        <f>'2012'!S97</f>
        <v>3.0042567553613453</v>
      </c>
      <c r="AL97" s="107">
        <f>'2013'!S97</f>
        <v>7.1151403821659196</v>
      </c>
      <c r="AM97" s="107">
        <f>'2014'!S97</f>
        <v>7.9990418815701583</v>
      </c>
      <c r="AN97" s="107">
        <f>'2015'!S97</f>
        <v>6.1245422825908218</v>
      </c>
      <c r="AO97" s="107">
        <f>'2016'!S97</f>
        <v>13.754732651399388</v>
      </c>
      <c r="AP97" s="107">
        <f>'2017'!S97</f>
        <v>7.7291135077929267</v>
      </c>
      <c r="AQ97" s="117">
        <f t="shared" si="91"/>
        <v>6.544007544415031</v>
      </c>
      <c r="AR97" s="36"/>
      <c r="AS97" s="120" t="s">
        <v>60</v>
      </c>
      <c r="AT97" s="121">
        <f t="shared" ref="AT97:BC97" si="99">STDEV(AG64:AG94)</f>
        <v>1.0161428965892776</v>
      </c>
      <c r="AU97" s="121">
        <f t="shared" si="99"/>
        <v>0.69021374508833278</v>
      </c>
      <c r="AV97" s="121">
        <f t="shared" si="99"/>
        <v>1.1371752334312635</v>
      </c>
      <c r="AW97" s="121">
        <f t="shared" si="99"/>
        <v>1.868483827052261</v>
      </c>
      <c r="AX97" s="121">
        <f t="shared" si="99"/>
        <v>2.5285895530631164</v>
      </c>
      <c r="AY97" s="121">
        <f t="shared" si="99"/>
        <v>1.5812530714878024</v>
      </c>
      <c r="AZ97" s="121">
        <f t="shared" si="99"/>
        <v>1.8621173522057517</v>
      </c>
      <c r="BA97" s="121">
        <f t="shared" si="99"/>
        <v>1.4721143801036107</v>
      </c>
      <c r="BB97" s="121">
        <f t="shared" si="99"/>
        <v>1.7560642510959197</v>
      </c>
      <c r="BC97" s="121">
        <f t="shared" si="99"/>
        <v>2.2250615309346062</v>
      </c>
    </row>
    <row r="98" spans="2:55">
      <c r="B98" s="4">
        <f>'2008'!G98</f>
        <v>2008</v>
      </c>
      <c r="C98" s="4">
        <v>4</v>
      </c>
      <c r="D98" s="2">
        <f t="shared" si="95"/>
        <v>4</v>
      </c>
      <c r="E98" s="2">
        <f t="shared" ref="E98:E112" si="100">E97+1</f>
        <v>94</v>
      </c>
      <c r="F98" s="35">
        <f>'2008'!R98</f>
        <v>3.35582791128</v>
      </c>
      <c r="G98" s="35">
        <f>'2009'!R98</f>
        <v>2.4082072925850002</v>
      </c>
      <c r="H98" s="35">
        <f>'2010'!R98</f>
        <v>2.9808167943239994</v>
      </c>
      <c r="I98" s="35">
        <f>'2011'!R98</f>
        <v>5.4176608239684745</v>
      </c>
      <c r="J98" s="35">
        <f>'2012'!R98</f>
        <v>3.7963526442789748</v>
      </c>
      <c r="K98" s="35">
        <f>'2013'!R98</f>
        <v>5.7267041476977747</v>
      </c>
      <c r="L98" s="35">
        <f>'2014'!R98</f>
        <v>5.0964644849734499</v>
      </c>
      <c r="M98" s="35">
        <f>'2015'!R98</f>
        <v>4.6582719069968244</v>
      </c>
      <c r="N98" s="35">
        <f>'2016'!R98</f>
        <v>6.4348292424178508</v>
      </c>
      <c r="O98" s="35">
        <f>'2017'!R98</f>
        <v>5.0198601788860486</v>
      </c>
      <c r="P98" s="118">
        <f t="shared" si="90"/>
        <v>4.4894995427408393</v>
      </c>
      <c r="Q98" s="105"/>
      <c r="R98" s="120" t="s">
        <v>54</v>
      </c>
      <c r="S98" s="121">
        <f t="shared" ref="S98:AB98" si="101">(STDEV(F64:F94))/SQRT(31)</f>
        <v>0.11605967978209536</v>
      </c>
      <c r="T98" s="121">
        <f t="shared" si="101"/>
        <v>5.9376356152724831E-2</v>
      </c>
      <c r="U98" s="121">
        <f t="shared" si="101"/>
        <v>0.13194089061489328</v>
      </c>
      <c r="V98" s="121">
        <f t="shared" si="101"/>
        <v>0.2072692409767059</v>
      </c>
      <c r="W98" s="121">
        <f t="shared" si="101"/>
        <v>0.20476379027767225</v>
      </c>
      <c r="X98" s="121">
        <f t="shared" si="101"/>
        <v>0.19427040945768284</v>
      </c>
      <c r="Y98" s="121">
        <f t="shared" si="101"/>
        <v>8.9669139032498013E-2</v>
      </c>
      <c r="Z98" s="121">
        <f t="shared" si="101"/>
        <v>8.1955392025933341E-2</v>
      </c>
      <c r="AA98" s="121">
        <f t="shared" si="101"/>
        <v>0.11212005109473416</v>
      </c>
      <c r="AB98" s="121">
        <f t="shared" si="101"/>
        <v>0.22132764317376841</v>
      </c>
      <c r="AC98" s="105"/>
      <c r="AD98" s="36"/>
      <c r="AE98" s="36"/>
      <c r="AF98" s="36"/>
      <c r="AG98" s="107">
        <f>'2008'!S98</f>
        <v>5.1041408865780298</v>
      </c>
      <c r="AH98" s="107">
        <f>'2009'!S98</f>
        <v>3.0474088775820096</v>
      </c>
      <c r="AI98" s="107">
        <f>'2010'!S98</f>
        <v>4.3844144976813029</v>
      </c>
      <c r="AJ98" s="107">
        <f>'2011'!S98</f>
        <v>6.5815306681047376</v>
      </c>
      <c r="AK98" s="107">
        <f>'2012'!S98</f>
        <v>5.7642788881643048</v>
      </c>
      <c r="AL98" s="107">
        <f>'2013'!S98</f>
        <v>7.3828848214204097</v>
      </c>
      <c r="AM98" s="107">
        <f>'2014'!S98</f>
        <v>7.4501178266118835</v>
      </c>
      <c r="AN98" s="107">
        <f>'2015'!S98</f>
        <v>5.0901813483398364</v>
      </c>
      <c r="AO98" s="107">
        <f>'2016'!S98</f>
        <v>13.778438261933227</v>
      </c>
      <c r="AP98" s="107">
        <f>'2017'!S98</f>
        <v>7.6291218783618566</v>
      </c>
      <c r="AQ98" s="117">
        <f t="shared" si="91"/>
        <v>6.6212517954777592</v>
      </c>
      <c r="AR98" s="36"/>
      <c r="AS98" s="120" t="s">
        <v>54</v>
      </c>
      <c r="AT98" s="121">
        <f t="shared" ref="AT98:BC98" si="102">(STDEV(AG64:AG94))/SQRT(31)</f>
        <v>0.18250465184427911</v>
      </c>
      <c r="AU98" s="121">
        <f t="shared" si="102"/>
        <v>0.12396604814962144</v>
      </c>
      <c r="AV98" s="121">
        <f t="shared" si="102"/>
        <v>0.20424270125779034</v>
      </c>
      <c r="AW98" s="121">
        <f t="shared" si="102"/>
        <v>0.3355896020898656</v>
      </c>
      <c r="AX98" s="121">
        <f t="shared" si="102"/>
        <v>0.45414809037964882</v>
      </c>
      <c r="AY98" s="121">
        <f t="shared" si="102"/>
        <v>0.28400143548533224</v>
      </c>
      <c r="AZ98" s="121">
        <f t="shared" si="102"/>
        <v>0.3344461494522124</v>
      </c>
      <c r="BA98" s="121">
        <f t="shared" si="102"/>
        <v>0.26439954785646752</v>
      </c>
      <c r="BB98" s="121">
        <f t="shared" si="102"/>
        <v>0.31539845019650498</v>
      </c>
      <c r="BC98" s="121">
        <f t="shared" si="102"/>
        <v>0.39963284829166812</v>
      </c>
    </row>
    <row r="99" spans="2:55">
      <c r="B99" s="4">
        <f>'2008'!G99</f>
        <v>2008</v>
      </c>
      <c r="C99" s="4">
        <v>4</v>
      </c>
      <c r="D99" s="2">
        <f t="shared" si="95"/>
        <v>5</v>
      </c>
      <c r="E99" s="2">
        <f t="shared" si="100"/>
        <v>95</v>
      </c>
      <c r="F99" s="35">
        <f>'2008'!R99</f>
        <v>2.9097912918374997</v>
      </c>
      <c r="G99" s="35">
        <f>'2009'!R99</f>
        <v>1.9535438851110001</v>
      </c>
      <c r="H99" s="35">
        <f>'2010'!R99</f>
        <v>2.0085903071189999</v>
      </c>
      <c r="I99" s="35">
        <f>'2011'!R99</f>
        <v>5.4989803953671998</v>
      </c>
      <c r="J99" s="35">
        <f>'2012'!R99</f>
        <v>5.3095955084290516</v>
      </c>
      <c r="K99" s="35">
        <f>'2013'!R99</f>
        <v>5.62315923961875</v>
      </c>
      <c r="L99" s="35">
        <f>'2014'!R99</f>
        <v>5.3685997426403995</v>
      </c>
      <c r="M99" s="35">
        <f>'2015'!R99</f>
        <v>4.6225665080105989</v>
      </c>
      <c r="N99" s="35">
        <f>'2016'!R99</f>
        <v>6.437826271581824</v>
      </c>
      <c r="O99" s="35">
        <f>'2017'!R99</f>
        <v>5.2354807661635503</v>
      </c>
      <c r="P99" s="118">
        <f t="shared" si="90"/>
        <v>4.496813391587887</v>
      </c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36"/>
      <c r="AE99" s="36"/>
      <c r="AF99" s="36"/>
      <c r="AG99" s="107">
        <f>'2008'!S99</f>
        <v>3.525522964727331</v>
      </c>
      <c r="AH99" s="107">
        <f>'2009'!S99</f>
        <v>3.0747009770007243</v>
      </c>
      <c r="AI99" s="107">
        <f>'2010'!S99</f>
        <v>2.8987095140289205</v>
      </c>
      <c r="AJ99" s="107">
        <f>'2011'!S99</f>
        <v>7.3423118090785735</v>
      </c>
      <c r="AK99" s="107">
        <f>'2012'!S99</f>
        <v>7.6626163176151278</v>
      </c>
      <c r="AL99" s="107">
        <f>'2013'!S99</f>
        <v>8.6135869973965669</v>
      </c>
      <c r="AM99" s="107">
        <f>'2014'!S99</f>
        <v>8.1507937506423893</v>
      </c>
      <c r="AN99" s="107">
        <f>'2015'!S99</f>
        <v>6.4570464267647125</v>
      </c>
      <c r="AO99" s="107">
        <f>'2016'!S99</f>
        <v>12.493772165094899</v>
      </c>
      <c r="AP99" s="107">
        <f>'2017'!S99</f>
        <v>7.8758265150804228</v>
      </c>
      <c r="AQ99" s="117">
        <f t="shared" si="91"/>
        <v>6.8094887437429676</v>
      </c>
      <c r="AR99" s="36"/>
      <c r="AS99" s="38"/>
    </row>
    <row r="100" spans="2:55">
      <c r="B100" s="4">
        <f>'2008'!G100</f>
        <v>2008</v>
      </c>
      <c r="C100" s="4">
        <v>4</v>
      </c>
      <c r="D100" s="2">
        <f t="shared" si="95"/>
        <v>6</v>
      </c>
      <c r="E100" s="2">
        <f t="shared" si="100"/>
        <v>96</v>
      </c>
      <c r="F100" s="35">
        <f>'2008'!R100</f>
        <v>2.5753651238699997</v>
      </c>
      <c r="G100" s="35">
        <f>'2009'!R100</f>
        <v>2.1572126997299992</v>
      </c>
      <c r="H100" s="35">
        <f>'2010'!R100</f>
        <v>3.8883313207529984</v>
      </c>
      <c r="I100" s="35">
        <f>'2011'!R100</f>
        <v>4.5478606846522487</v>
      </c>
      <c r="J100" s="35">
        <f>'2012'!R100</f>
        <v>4.9998420033451501</v>
      </c>
      <c r="K100" s="35">
        <f>'2013'!R100</f>
        <v>6.4942037924945986</v>
      </c>
      <c r="L100" s="35">
        <f>'2014'!R100</f>
        <v>5.6039536471007994</v>
      </c>
      <c r="M100" s="35">
        <f>'2015'!R100</f>
        <v>3.7771400530858488</v>
      </c>
      <c r="N100" s="35">
        <f>'2016'!R100</f>
        <v>6.0328487920668739</v>
      </c>
      <c r="O100" s="35">
        <f>'2017'!R100</f>
        <v>5.1072633179846996</v>
      </c>
      <c r="P100" s="118">
        <f t="shared" si="90"/>
        <v>4.5184021435083208</v>
      </c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36"/>
      <c r="AE100" s="36"/>
      <c r="AF100" s="36"/>
      <c r="AG100" s="107">
        <f>'2008'!S100</f>
        <v>3.545230911208674</v>
      </c>
      <c r="AH100" s="107">
        <f>'2009'!S100</f>
        <v>3.7161066900852848</v>
      </c>
      <c r="AI100" s="107">
        <f>'2010'!S100</f>
        <v>5.8628051679143471</v>
      </c>
      <c r="AJ100" s="107">
        <f>'2011'!S100</f>
        <v>6.2392379384390839</v>
      </c>
      <c r="AK100" s="107">
        <f>'2012'!S100</f>
        <v>7.9036128247311357</v>
      </c>
      <c r="AL100" s="107">
        <f>'2013'!S100</f>
        <v>10.194376508786199</v>
      </c>
      <c r="AM100" s="107">
        <f>'2014'!S100</f>
        <v>8.4708649130340898</v>
      </c>
      <c r="AN100" s="107">
        <f>'2015'!S100</f>
        <v>5.5778717195604344</v>
      </c>
      <c r="AO100" s="107">
        <f>'2016'!S100</f>
        <v>11.900370320504289</v>
      </c>
      <c r="AP100" s="107">
        <f>'2017'!S100</f>
        <v>7.5323536133965092</v>
      </c>
      <c r="AQ100" s="117">
        <f t="shared" si="91"/>
        <v>7.0942830607660046</v>
      </c>
      <c r="AR100" s="36"/>
      <c r="AS100" s="38"/>
    </row>
    <row r="101" spans="2:55">
      <c r="B101" s="4">
        <f>'2008'!G101</f>
        <v>2008</v>
      </c>
      <c r="C101" s="4">
        <v>4</v>
      </c>
      <c r="D101" s="2">
        <f t="shared" si="95"/>
        <v>7</v>
      </c>
      <c r="E101" s="2">
        <f t="shared" si="100"/>
        <v>97</v>
      </c>
      <c r="F101" s="35">
        <f>'2008'!R101</f>
        <v>1.7156920675319998</v>
      </c>
      <c r="G101" s="35">
        <f>'2009'!R101</f>
        <v>1.9205838085499995</v>
      </c>
      <c r="H101" s="35">
        <f>'2010'!R101</f>
        <v>2.9186685587700003</v>
      </c>
      <c r="I101" s="35">
        <f>'2011'!R101</f>
        <v>5.0363954698653002</v>
      </c>
      <c r="J101" s="35">
        <f>'2012'!R101</f>
        <v>3.3560577625067998</v>
      </c>
      <c r="K101" s="35">
        <f>'2013'!R101</f>
        <v>6.4355335301512486</v>
      </c>
      <c r="L101" s="35">
        <f>'2014'!R101</f>
        <v>5.9877482241851991</v>
      </c>
      <c r="M101" s="35">
        <f>'2015'!R101</f>
        <v>5.1986394944747989</v>
      </c>
      <c r="N101" s="35">
        <f>'2016'!R101</f>
        <v>5.6211996105697484</v>
      </c>
      <c r="O101" s="35">
        <f>'2017'!R101</f>
        <v>4.9406777818749736</v>
      </c>
      <c r="P101" s="118">
        <f t="shared" si="90"/>
        <v>4.3131196308480071</v>
      </c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36"/>
      <c r="AE101" s="36"/>
      <c r="AF101" s="36"/>
      <c r="AG101" s="107">
        <f>'2008'!S101</f>
        <v>2.4405469578896271</v>
      </c>
      <c r="AH101" s="107">
        <f>'2009'!S101</f>
        <v>2.4873669960880753</v>
      </c>
      <c r="AI101" s="107">
        <f>'2010'!S101</f>
        <v>3.6907532193009387</v>
      </c>
      <c r="AJ101" s="107">
        <f>'2011'!S101</f>
        <v>7.095599845664184</v>
      </c>
      <c r="AK101" s="107">
        <f>'2012'!S101</f>
        <v>6.5329125552040992</v>
      </c>
      <c r="AL101" s="107">
        <f>'2013'!S101</f>
        <v>10.567174463905001</v>
      </c>
      <c r="AM101" s="107">
        <f>'2014'!S101</f>
        <v>7.7584052939294565</v>
      </c>
      <c r="AN101" s="107">
        <f>'2015'!S101</f>
        <v>7.493024955720947</v>
      </c>
      <c r="AO101" s="107">
        <f>'2016'!S101</f>
        <v>10.291254179926035</v>
      </c>
      <c r="AP101" s="107">
        <f>'2017'!S101</f>
        <v>6.5071550603413213</v>
      </c>
      <c r="AQ101" s="117">
        <f t="shared" si="91"/>
        <v>6.4864193527969691</v>
      </c>
      <c r="AR101" s="36"/>
      <c r="AS101" s="38"/>
    </row>
    <row r="102" spans="2:55">
      <c r="B102" s="4">
        <f>'2008'!G102</f>
        <v>2008</v>
      </c>
      <c r="C102" s="4">
        <v>4</v>
      </c>
      <c r="D102" s="2">
        <f t="shared" si="95"/>
        <v>8</v>
      </c>
      <c r="E102" s="2">
        <f t="shared" si="100"/>
        <v>98</v>
      </c>
      <c r="F102" s="35">
        <f>'2008'!R102</f>
        <v>2.9169557251087492</v>
      </c>
      <c r="G102" s="35">
        <f>'2009'!R102</f>
        <v>1.6681894806599999</v>
      </c>
      <c r="H102" s="35">
        <f>'2010'!R102</f>
        <v>3.111994068182999</v>
      </c>
      <c r="I102" s="35">
        <f>'2011'!R102</f>
        <v>4.0701237501802492</v>
      </c>
      <c r="J102" s="35">
        <f>'2012'!R102</f>
        <v>4.3424446569149993</v>
      </c>
      <c r="K102" s="35">
        <f>'2013'!R102</f>
        <v>6.6404552304103488</v>
      </c>
      <c r="L102" s="35">
        <f>'2014'!R102</f>
        <v>5.0790402394631986</v>
      </c>
      <c r="M102" s="35">
        <f>'2015'!R102</f>
        <v>4.7856773860715993</v>
      </c>
      <c r="N102" s="35">
        <f>'2016'!R102</f>
        <v>6.2560511546668494</v>
      </c>
      <c r="O102" s="35">
        <f>'2017'!R102</f>
        <v>1.6199690998393499</v>
      </c>
      <c r="P102" s="118">
        <f t="shared" si="90"/>
        <v>4.0490900791498348</v>
      </c>
      <c r="Q102" s="105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36"/>
      <c r="AE102" s="36"/>
      <c r="AF102" s="36"/>
      <c r="AG102" s="107">
        <f>'2008'!S102</f>
        <v>3.9449082954272998</v>
      </c>
      <c r="AH102" s="107">
        <f>'2009'!S102</f>
        <v>2.4376027617446798</v>
      </c>
      <c r="AI102" s="107">
        <f>'2010'!S102</f>
        <v>3.5012450752390514</v>
      </c>
      <c r="AJ102" s="107">
        <f>'2011'!S102</f>
        <v>5.7644479964908646</v>
      </c>
      <c r="AK102" s="107">
        <f>'2012'!S102</f>
        <v>7.6185187698655312</v>
      </c>
      <c r="AL102" s="107">
        <f>'2013'!S102</f>
        <v>10.909041444603076</v>
      </c>
      <c r="AM102" s="107">
        <f>'2014'!S102</f>
        <v>6.745946772642025</v>
      </c>
      <c r="AN102" s="107">
        <f>'2015'!S102</f>
        <v>7.1828024903805181</v>
      </c>
      <c r="AO102" s="107">
        <f>'2016'!S102</f>
        <v>11.192061267742769</v>
      </c>
      <c r="AP102" s="107">
        <f>'2017'!S102</f>
        <v>1.7471476414425609</v>
      </c>
      <c r="AQ102" s="117">
        <f t="shared" si="91"/>
        <v>6.1043722515578374</v>
      </c>
      <c r="AR102" s="36"/>
      <c r="AS102" s="38"/>
    </row>
    <row r="103" spans="2:55">
      <c r="B103" s="4">
        <f>'2008'!G103</f>
        <v>2008</v>
      </c>
      <c r="C103" s="4">
        <v>4</v>
      </c>
      <c r="D103" s="2">
        <f t="shared" si="95"/>
        <v>9</v>
      </c>
      <c r="E103" s="2">
        <f t="shared" si="100"/>
        <v>99</v>
      </c>
      <c r="F103" s="35">
        <f>'2008'!R103</f>
        <v>2.916532121084999</v>
      </c>
      <c r="G103" s="35">
        <f>'2009'!R103</f>
        <v>1.5133935198419999</v>
      </c>
      <c r="H103" s="35">
        <f>'2010'!R103</f>
        <v>2.5772952848129997</v>
      </c>
      <c r="I103" s="35">
        <f>'2011'!R103</f>
        <v>5.0661508898988004</v>
      </c>
      <c r="J103" s="35">
        <f>'2012'!R103</f>
        <v>5.9373243657383981</v>
      </c>
      <c r="K103" s="35">
        <f>'2013'!R103</f>
        <v>5.6286056823101989</v>
      </c>
      <c r="L103" s="35">
        <f>'2014'!R103</f>
        <v>4.8911223730687485</v>
      </c>
      <c r="M103" s="35">
        <f>'2015'!R103</f>
        <v>5.0593737166538997</v>
      </c>
      <c r="N103" s="35">
        <f>'2016'!R103</f>
        <v>6.3212682478931992</v>
      </c>
      <c r="O103" s="35">
        <f>'2017'!R103</f>
        <v>3.1288829764342494</v>
      </c>
      <c r="P103" s="118">
        <f t="shared" si="90"/>
        <v>4.3039949177737498</v>
      </c>
      <c r="Q103" s="105"/>
      <c r="R103" s="105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36"/>
      <c r="AE103" s="36"/>
      <c r="AF103" s="36"/>
      <c r="AG103" s="107">
        <f>'2008'!S103</f>
        <v>4.0693626311620337</v>
      </c>
      <c r="AH103" s="107">
        <f>'2009'!S103</f>
        <v>2.4091992792183294</v>
      </c>
      <c r="AI103" s="107">
        <f>'2010'!S103</f>
        <v>3.6445791571682724</v>
      </c>
      <c r="AJ103" s="107">
        <f>'2011'!S103</f>
        <v>6.4683889501379532</v>
      </c>
      <c r="AK103" s="107">
        <f>'2012'!S103</f>
        <v>10.410372270437467</v>
      </c>
      <c r="AL103" s="107">
        <f>'2013'!S103</f>
        <v>7.0117605316814107</v>
      </c>
      <c r="AM103" s="107">
        <f>'2014'!S103</f>
        <v>6.90875598823982</v>
      </c>
      <c r="AN103" s="107">
        <f>'2015'!S103</f>
        <v>7.6875624592360463</v>
      </c>
      <c r="AO103" s="107">
        <f>'2016'!S103</f>
        <v>11.566524751224499</v>
      </c>
      <c r="AP103" s="107">
        <f>'2017'!S103</f>
        <v>3.6881839453499037</v>
      </c>
      <c r="AQ103" s="117">
        <f t="shared" si="91"/>
        <v>6.386468996385573</v>
      </c>
      <c r="AR103" s="36"/>
      <c r="AS103" s="38"/>
    </row>
    <row r="104" spans="2:55">
      <c r="B104" s="4">
        <f>'2008'!G104</f>
        <v>2008</v>
      </c>
      <c r="C104" s="4">
        <v>4</v>
      </c>
      <c r="D104" s="2">
        <f t="shared" si="95"/>
        <v>10</v>
      </c>
      <c r="E104" s="2">
        <f t="shared" si="100"/>
        <v>100</v>
      </c>
      <c r="F104" s="35">
        <f>'2008'!R104</f>
        <v>3.2225289337889995</v>
      </c>
      <c r="G104" s="35">
        <f>'2009'!R104</f>
        <v>1.8754484928599997</v>
      </c>
      <c r="H104" s="35">
        <f>'2010'!R104</f>
        <v>3.1493301584849993</v>
      </c>
      <c r="I104" s="35">
        <f>'2011'!R104</f>
        <v>5.1627480780694492</v>
      </c>
      <c r="J104" s="35">
        <f>'2012'!R104</f>
        <v>1.9562306396755493</v>
      </c>
      <c r="K104" s="35">
        <f>'2013'!R104</f>
        <v>5.7008866488960752</v>
      </c>
      <c r="L104" s="35">
        <f>'2014'!R104</f>
        <v>4.8273180299575502</v>
      </c>
      <c r="M104" s="35">
        <f>'2015'!R104</f>
        <v>4.1955382903434</v>
      </c>
      <c r="N104" s="35">
        <f>'2016'!R104</f>
        <v>7.0089153418349976</v>
      </c>
      <c r="O104" s="35">
        <f>'2017'!R104</f>
        <v>4.4059101168071999</v>
      </c>
      <c r="P104" s="118">
        <f t="shared" si="90"/>
        <v>4.1504854730718215</v>
      </c>
      <c r="Q104" s="105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36"/>
      <c r="AE104" s="36"/>
      <c r="AF104" s="36"/>
      <c r="AG104" s="107">
        <f>'2008'!S104</f>
        <v>4.4412854377876032</v>
      </c>
      <c r="AH104" s="107">
        <f>'2009'!S104</f>
        <v>3.0113880700722979</v>
      </c>
      <c r="AI104" s="107">
        <f>'2010'!S104</f>
        <v>4.2774291832685138</v>
      </c>
      <c r="AJ104" s="107">
        <f>'2011'!S104</f>
        <v>5.1760338669978614</v>
      </c>
      <c r="AK104" s="107">
        <f>'2012'!S104</f>
        <v>3.878182634549308</v>
      </c>
      <c r="AL104" s="107">
        <f>'2013'!S104</f>
        <v>6.7437915770116703</v>
      </c>
      <c r="AM104" s="107">
        <f>'2014'!S104</f>
        <v>6.7883914522416848</v>
      </c>
      <c r="AN104" s="107">
        <f>'2015'!S104</f>
        <v>5.1398873493488386</v>
      </c>
      <c r="AO104" s="107">
        <f>'2016'!S104</f>
        <v>10.217811642710943</v>
      </c>
      <c r="AP104" s="107">
        <f>'2017'!S104</f>
        <v>6.923461663840901</v>
      </c>
      <c r="AQ104" s="117">
        <f t="shared" si="91"/>
        <v>5.6597662877829631</v>
      </c>
      <c r="AR104" s="36"/>
      <c r="AS104" s="38"/>
    </row>
    <row r="105" spans="2:55">
      <c r="B105" s="4">
        <f>'2008'!G105</f>
        <v>2008</v>
      </c>
      <c r="C105" s="4">
        <v>4</v>
      </c>
      <c r="D105" s="2">
        <f t="shared" si="95"/>
        <v>11</v>
      </c>
      <c r="E105" s="2">
        <f t="shared" si="100"/>
        <v>101</v>
      </c>
      <c r="F105" s="35">
        <f>'2008'!R105</f>
        <v>2.3947330011164993</v>
      </c>
      <c r="G105" s="35">
        <f>'2009'!R105</f>
        <v>2.0660089116599991</v>
      </c>
      <c r="H105" s="35">
        <f>'2010'!R105</f>
        <v>3.4108153970760005</v>
      </c>
      <c r="I105" s="35">
        <f>'2011'!R105</f>
        <v>5.3473365396209998</v>
      </c>
      <c r="J105" s="35">
        <f>'2012'!R105</f>
        <v>5.0541777528634491</v>
      </c>
      <c r="K105" s="35">
        <f>'2013'!R105</f>
        <v>5.5539967353503252</v>
      </c>
      <c r="L105" s="35">
        <f>'2014'!R105</f>
        <v>4.7790357661142986</v>
      </c>
      <c r="M105" s="35">
        <f>'2015'!R105</f>
        <v>2.0782079708413499</v>
      </c>
      <c r="N105" s="35">
        <f>'2016'!R105</f>
        <v>6.8615895458879992</v>
      </c>
      <c r="O105" s="35">
        <f>'2017'!R105</f>
        <v>4.9364595452848494</v>
      </c>
      <c r="P105" s="118">
        <f t="shared" si="90"/>
        <v>4.2482361165815767</v>
      </c>
      <c r="Q105" s="105"/>
      <c r="R105" s="105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36"/>
      <c r="AE105" s="36"/>
      <c r="AF105" s="36"/>
      <c r="AG105" s="107">
        <f>'2008'!S105</f>
        <v>3.1655897043944643</v>
      </c>
      <c r="AH105" s="107">
        <f>'2009'!S105</f>
        <v>3.2072023579429745</v>
      </c>
      <c r="AI105" s="107">
        <f>'2010'!S105</f>
        <v>3.2542440674076611</v>
      </c>
      <c r="AJ105" s="107">
        <f>'2011'!S105</f>
        <v>6.1070817501913961</v>
      </c>
      <c r="AK105" s="107">
        <f>'2012'!S105</f>
        <v>7.4211533592506536</v>
      </c>
      <c r="AL105" s="107">
        <f>'2013'!S105</f>
        <v>8.066878170416043</v>
      </c>
      <c r="AM105" s="107">
        <f>'2014'!S105</f>
        <v>7.3850236945236984</v>
      </c>
      <c r="AN105" s="107">
        <f>'2015'!S105</f>
        <v>2.7547832269398547</v>
      </c>
      <c r="AO105" s="107">
        <f>'2016'!S105</f>
        <v>9.0345458401382199</v>
      </c>
      <c r="AP105" s="107">
        <f>'2017'!S105</f>
        <v>7.9700022248082796</v>
      </c>
      <c r="AQ105" s="117">
        <f t="shared" si="91"/>
        <v>5.8366504396013257</v>
      </c>
      <c r="AR105" s="36"/>
      <c r="AS105" s="38"/>
    </row>
    <row r="106" spans="2:55">
      <c r="B106" s="4">
        <f>'2008'!G106</f>
        <v>2008</v>
      </c>
      <c r="C106" s="4">
        <v>4</v>
      </c>
      <c r="D106" s="2">
        <f t="shared" si="95"/>
        <v>12</v>
      </c>
      <c r="E106" s="2">
        <f t="shared" si="100"/>
        <v>102</v>
      </c>
      <c r="F106" s="35">
        <f>'2008'!R106</f>
        <v>3.8584506612689995</v>
      </c>
      <c r="G106" s="35">
        <f>'2009'!R106</f>
        <v>2.0803304111759995</v>
      </c>
      <c r="H106" s="35">
        <f>'2010'!R106</f>
        <v>3.5427477911512497</v>
      </c>
      <c r="I106" s="35">
        <f>'2011'!R106</f>
        <v>4.7335837910685736</v>
      </c>
      <c r="J106" s="35">
        <f>'2012'!R106</f>
        <v>5.2594476679084501</v>
      </c>
      <c r="K106" s="35">
        <f>'2013'!R106</f>
        <v>5.4612437843911499</v>
      </c>
      <c r="L106" s="35">
        <f>'2014'!R106</f>
        <v>5.3247543932905499</v>
      </c>
      <c r="M106" s="35">
        <f>'2015'!R106</f>
        <v>3.0717185343074997</v>
      </c>
      <c r="N106" s="35">
        <f>'2016'!R106</f>
        <v>6.6939283011254993</v>
      </c>
      <c r="O106" s="35">
        <f>'2017'!R106</f>
        <v>3.3371299068878995</v>
      </c>
      <c r="P106" s="118">
        <f t="shared" si="90"/>
        <v>4.3363335242575882</v>
      </c>
      <c r="Q106" s="105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36"/>
      <c r="AE106" s="36"/>
      <c r="AF106" s="36"/>
      <c r="AG106" s="107">
        <f>'2008'!S106</f>
        <v>5.4530760510062262</v>
      </c>
      <c r="AH106" s="107">
        <f>'2009'!S106</f>
        <v>2.8463862150819672</v>
      </c>
      <c r="AI106" s="107">
        <f>'2010'!S106</f>
        <v>3.1319067324467342</v>
      </c>
      <c r="AJ106" s="107">
        <f>'2011'!S106</f>
        <v>5.1178841567577287</v>
      </c>
      <c r="AK106" s="107">
        <f>'2012'!S106</f>
        <v>7.5729386489013661</v>
      </c>
      <c r="AL106" s="107">
        <f>'2013'!S106</f>
        <v>8.3591431190628072</v>
      </c>
      <c r="AM106" s="107">
        <f>'2014'!S106</f>
        <v>7.5155378237937107</v>
      </c>
      <c r="AN106" s="107">
        <f>'2015'!S106</f>
        <v>3.0463469804594556</v>
      </c>
      <c r="AO106" s="107">
        <f>'2016'!S106</f>
        <v>9.5975108090109149</v>
      </c>
      <c r="AP106" s="107">
        <f>'2017'!S106</f>
        <v>5.014915890780193</v>
      </c>
      <c r="AQ106" s="117">
        <f t="shared" si="91"/>
        <v>5.7655646427301104</v>
      </c>
      <c r="AR106" s="36"/>
      <c r="AS106" s="38"/>
    </row>
    <row r="107" spans="2:55">
      <c r="B107" s="4">
        <f>'2008'!G107</f>
        <v>2008</v>
      </c>
      <c r="C107" s="4">
        <v>4</v>
      </c>
      <c r="D107" s="2">
        <f t="shared" si="95"/>
        <v>13</v>
      </c>
      <c r="E107" s="2">
        <f t="shared" si="100"/>
        <v>103</v>
      </c>
      <c r="F107" s="35">
        <f>'2008'!R107</f>
        <v>3.5427846262837499</v>
      </c>
      <c r="G107" s="35">
        <f>'2009'!R107</f>
        <v>2.404376438805</v>
      </c>
      <c r="H107" s="35">
        <f>'2010'!R107</f>
        <v>2.5514812239570004</v>
      </c>
      <c r="I107" s="35">
        <f>'2011'!R107</f>
        <v>4.6292084963192242</v>
      </c>
      <c r="J107" s="35">
        <f>'2012'!R107</f>
        <v>5.2450790194228487</v>
      </c>
      <c r="K107" s="35">
        <f>'2013'!R107</f>
        <v>6.0182202103295994</v>
      </c>
      <c r="L107" s="35">
        <f>'2014'!R107</f>
        <v>4.4226773463374247</v>
      </c>
      <c r="M107" s="35">
        <f>'2015'!R107</f>
        <v>3.6327130592828243</v>
      </c>
      <c r="N107" s="35">
        <f>'2016'!R107</f>
        <v>5.8853848643729991</v>
      </c>
      <c r="O107" s="35">
        <f>'2017'!R107</f>
        <v>1.6543696756486497</v>
      </c>
      <c r="P107" s="118">
        <f t="shared" si="90"/>
        <v>3.9986294960759325</v>
      </c>
      <c r="Q107" s="105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36"/>
      <c r="AE107" s="36"/>
      <c r="AF107" s="36"/>
      <c r="AG107" s="107">
        <f>'2008'!S107</f>
        <v>5.0937580180792095</v>
      </c>
      <c r="AH107" s="107">
        <f>'2009'!S107</f>
        <v>4.0488186776137436</v>
      </c>
      <c r="AI107" s="107">
        <f>'2010'!S107</f>
        <v>3.6968364843698724</v>
      </c>
      <c r="AJ107" s="107">
        <f>'2011'!S107</f>
        <v>6.4149472943114585</v>
      </c>
      <c r="AK107" s="107">
        <f>'2012'!S107</f>
        <v>7.4248534198254639</v>
      </c>
      <c r="AL107" s="107">
        <f>'2013'!S107</f>
        <v>9.298946866667249</v>
      </c>
      <c r="AM107" s="107">
        <f>'2014'!S107</f>
        <v>6.1248604210105517</v>
      </c>
      <c r="AN107" s="107">
        <f>'2015'!S107</f>
        <v>5.1223479631980391</v>
      </c>
      <c r="AO107" s="107">
        <f>'2016'!S107</f>
        <v>6.2084020102864796</v>
      </c>
      <c r="AP107" s="107">
        <f>'2017'!S107</f>
        <v>2.0434383349775165</v>
      </c>
      <c r="AQ107" s="117">
        <f t="shared" si="91"/>
        <v>5.5477209490339572</v>
      </c>
      <c r="AR107" s="36"/>
      <c r="AS107" s="38"/>
    </row>
    <row r="108" spans="2:55">
      <c r="B108" s="4">
        <f>'2008'!G108</f>
        <v>2008</v>
      </c>
      <c r="C108" s="4">
        <v>4</v>
      </c>
      <c r="D108" s="2">
        <f t="shared" si="95"/>
        <v>14</v>
      </c>
      <c r="E108" s="2">
        <f t="shared" si="100"/>
        <v>104</v>
      </c>
      <c r="F108" s="35">
        <f>'2008'!R108</f>
        <v>4.2544430696969986</v>
      </c>
      <c r="G108" s="35">
        <f>'2009'!R108</f>
        <v>2.2598231004975</v>
      </c>
      <c r="H108" s="35">
        <f>'2010'!R108</f>
        <v>2.6205802490137491</v>
      </c>
      <c r="I108" s="35">
        <f>'2011'!R108</f>
        <v>5.0931751076412004</v>
      </c>
      <c r="J108" s="35">
        <f>'2012'!R108</f>
        <v>3.8974516995599995</v>
      </c>
      <c r="K108" s="35">
        <f>'2013'!R108</f>
        <v>5.9281498392866245</v>
      </c>
      <c r="L108" s="35">
        <f>'2014'!R108</f>
        <v>5.4656890481812495</v>
      </c>
      <c r="M108" s="35">
        <f>'2015'!R108</f>
        <v>3.7656850635810009</v>
      </c>
      <c r="N108" s="35">
        <f>'2016'!R108</f>
        <v>5.884507574300625</v>
      </c>
      <c r="O108" s="35">
        <f>'2017'!R108</f>
        <v>3.2974387009976245</v>
      </c>
      <c r="P108" s="118">
        <f t="shared" si="90"/>
        <v>4.2466943452756576</v>
      </c>
      <c r="Q108" s="105"/>
      <c r="R108" s="105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5"/>
      <c r="AD108" s="36"/>
      <c r="AE108" s="36"/>
      <c r="AF108" s="36"/>
      <c r="AG108" s="107">
        <f>'2008'!S108</f>
        <v>7.1877011316344896</v>
      </c>
      <c r="AH108" s="107">
        <f>'2009'!S108</f>
        <v>3.0049819674100333</v>
      </c>
      <c r="AI108" s="107">
        <f>'2010'!S108</f>
        <v>3.9831757991974479</v>
      </c>
      <c r="AJ108" s="107">
        <f>'2011'!S108</f>
        <v>7.1630575672751311</v>
      </c>
      <c r="AK108" s="107">
        <f>'2012'!S108</f>
        <v>6.3467954855858757</v>
      </c>
      <c r="AL108" s="107">
        <f>'2013'!S108</f>
        <v>8.5386535876888949</v>
      </c>
      <c r="AM108" s="107">
        <f>'2014'!S108</f>
        <v>8.7453874560086309</v>
      </c>
      <c r="AN108" s="107">
        <f>'2015'!S108</f>
        <v>5.1875297590980693</v>
      </c>
      <c r="AO108" s="107">
        <f>'2016'!S108</f>
        <v>7.8626636844674413</v>
      </c>
      <c r="AP108" s="107">
        <f>'2017'!S108</f>
        <v>3.4945162233236289</v>
      </c>
      <c r="AQ108" s="117">
        <f t="shared" si="91"/>
        <v>6.1514462661689642</v>
      </c>
      <c r="AR108" s="36"/>
      <c r="AS108" s="38"/>
    </row>
    <row r="109" spans="2:55">
      <c r="B109" s="4">
        <f>'2008'!G109</f>
        <v>2008</v>
      </c>
      <c r="C109" s="4">
        <v>4</v>
      </c>
      <c r="D109" s="2">
        <f t="shared" si="95"/>
        <v>15</v>
      </c>
      <c r="E109" s="2">
        <f t="shared" si="100"/>
        <v>105</v>
      </c>
      <c r="F109" s="35">
        <f>'2008'!R109</f>
        <v>4.2257632355324999</v>
      </c>
      <c r="G109" s="35">
        <f>'2009'!R109</f>
        <v>1.9230149272949999</v>
      </c>
      <c r="H109" s="35">
        <f>'2010'!R109</f>
        <v>1.6289416469812499</v>
      </c>
      <c r="I109" s="35">
        <f>'2011'!R109</f>
        <v>5.8431808885273497</v>
      </c>
      <c r="J109" s="35">
        <f>'2012'!R109</f>
        <v>5.3963144963333995</v>
      </c>
      <c r="K109" s="35">
        <f>'2013'!R109</f>
        <v>5.9733541594581734</v>
      </c>
      <c r="L109" s="35">
        <f>'2014'!R109</f>
        <v>5.0954137014269998</v>
      </c>
      <c r="M109" s="35">
        <f>'2015'!R109</f>
        <v>4.0868777190627741</v>
      </c>
      <c r="N109" s="35">
        <f>'2016'!R109</f>
        <v>6.1682590365689993</v>
      </c>
      <c r="O109" s="35">
        <f>'2017'!R109</f>
        <v>3.2311137297694499</v>
      </c>
      <c r="P109" s="118">
        <f t="shared" si="90"/>
        <v>4.3572233540955896</v>
      </c>
      <c r="Q109" s="105"/>
      <c r="R109" s="105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36"/>
      <c r="AE109" s="36"/>
      <c r="AF109" s="36"/>
      <c r="AG109" s="107">
        <f>'2008'!S109</f>
        <v>6.1187083925951375</v>
      </c>
      <c r="AH109" s="107">
        <f>'2009'!S109</f>
        <v>2.4676461791101416</v>
      </c>
      <c r="AI109" s="107">
        <f>'2010'!S109</f>
        <v>2.6072313127870368</v>
      </c>
      <c r="AJ109" s="107">
        <f>'2011'!S109</f>
        <v>7.9970053675558912</v>
      </c>
      <c r="AK109" s="107">
        <f>'2012'!S109</f>
        <v>8.4291397049850563</v>
      </c>
      <c r="AL109" s="107">
        <f>'2013'!S109</f>
        <v>9.0575562878276141</v>
      </c>
      <c r="AM109" s="107">
        <f>'2014'!S109</f>
        <v>6.8429752197934501</v>
      </c>
      <c r="AN109" s="107">
        <f>'2015'!S109</f>
        <v>6.079809449656187</v>
      </c>
      <c r="AO109" s="107">
        <f>'2016'!S109</f>
        <v>9.5076186841491577</v>
      </c>
      <c r="AP109" s="107">
        <f>'2017'!S109</f>
        <v>4.1201030108370142</v>
      </c>
      <c r="AQ109" s="117">
        <f t="shared" si="91"/>
        <v>6.322779360929669</v>
      </c>
      <c r="AR109" s="36"/>
      <c r="AS109" s="38"/>
    </row>
    <row r="110" spans="2:55">
      <c r="B110" s="4">
        <f>'2008'!G110</f>
        <v>2008</v>
      </c>
      <c r="C110" s="4">
        <v>4</v>
      </c>
      <c r="D110" s="2">
        <f t="shared" si="95"/>
        <v>16</v>
      </c>
      <c r="E110" s="2">
        <f t="shared" si="100"/>
        <v>106</v>
      </c>
      <c r="F110" s="35">
        <f>'2008'!R110</f>
        <v>4.6131141218759995</v>
      </c>
      <c r="G110" s="35">
        <f>'2009'!R110</f>
        <v>1.8971640313064999</v>
      </c>
      <c r="H110" s="35">
        <f>'2010'!R110</f>
        <v>3.5563473220702502</v>
      </c>
      <c r="I110" s="35">
        <f>'2011'!R110</f>
        <v>5.8395619595430004</v>
      </c>
      <c r="J110" s="35">
        <f>'2012'!R110</f>
        <v>5.6142822182537993</v>
      </c>
      <c r="K110" s="35">
        <f>'2013'!R110</f>
        <v>5.3162550548174989</v>
      </c>
      <c r="L110" s="35">
        <f>'2014'!R110</f>
        <v>4.9522131947524484</v>
      </c>
      <c r="M110" s="35">
        <f>'2015'!R110</f>
        <v>4.1495601868217991</v>
      </c>
      <c r="N110" s="35">
        <f>'2016'!R110</f>
        <v>6.0526811957562012</v>
      </c>
      <c r="O110" s="35">
        <f>'2017'!R110</f>
        <v>3.9020818757152491</v>
      </c>
      <c r="P110" s="118">
        <f t="shared" si="90"/>
        <v>4.5893261160912742</v>
      </c>
      <c r="Q110" s="105"/>
      <c r="R110" s="105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5"/>
      <c r="AD110" s="36"/>
      <c r="AE110" s="36"/>
      <c r="AF110" s="36"/>
      <c r="AG110" s="107">
        <f>'2008'!S110</f>
        <v>6.1750144361390245</v>
      </c>
      <c r="AH110" s="107">
        <f>'2009'!S110</f>
        <v>2.2783003881143005</v>
      </c>
      <c r="AI110" s="107">
        <f>'2010'!S110</f>
        <v>4.5001100479297156</v>
      </c>
      <c r="AJ110" s="107">
        <f>'2011'!S110</f>
        <v>8.7510851757325696</v>
      </c>
      <c r="AK110" s="107">
        <f>'2012'!S110</f>
        <v>8.4316633371397653</v>
      </c>
      <c r="AL110" s="107">
        <f>'2013'!S110</f>
        <v>6.3781781075458044</v>
      </c>
      <c r="AM110" s="107">
        <f>'2014'!S110</f>
        <v>6.399821938302499</v>
      </c>
      <c r="AN110" s="107">
        <f>'2015'!S110</f>
        <v>6.1612618258143099</v>
      </c>
      <c r="AO110" s="107">
        <f>'2016'!S110</f>
        <v>8.7740373793901369</v>
      </c>
      <c r="AP110" s="107">
        <f>'2017'!S110</f>
        <v>5.8748788612649134</v>
      </c>
      <c r="AQ110" s="117">
        <f t="shared" si="91"/>
        <v>6.3724351497373046</v>
      </c>
      <c r="AR110" s="36"/>
      <c r="AS110" s="38"/>
    </row>
    <row r="111" spans="2:55">
      <c r="B111" s="4">
        <f>'2008'!G111</f>
        <v>2008</v>
      </c>
      <c r="C111" s="4">
        <v>4</v>
      </c>
      <c r="D111" s="2">
        <f t="shared" si="95"/>
        <v>17</v>
      </c>
      <c r="E111" s="2">
        <f t="shared" si="100"/>
        <v>107</v>
      </c>
      <c r="F111" s="35">
        <f>'2008'!R111</f>
        <v>3.320138351400749</v>
      </c>
      <c r="G111" s="35">
        <f>'2009'!R111</f>
        <v>2.0096143238024995</v>
      </c>
      <c r="H111" s="35">
        <f>'2010'!R111</f>
        <v>3.7560563599454992</v>
      </c>
      <c r="I111" s="35">
        <f>'2011'!R111</f>
        <v>6.7115571044048998</v>
      </c>
      <c r="J111" s="35">
        <f>'2012'!R111</f>
        <v>5.5123196246832</v>
      </c>
      <c r="K111" s="35">
        <f>'2013'!R111</f>
        <v>5.3955122271475489</v>
      </c>
      <c r="L111" s="35">
        <f>'2014'!R111</f>
        <v>5.2722591725594992</v>
      </c>
      <c r="M111" s="35">
        <f>'2015'!R111</f>
        <v>4.214810677234949</v>
      </c>
      <c r="N111" s="35">
        <f>'2016'!R111</f>
        <v>5.8929650435063996</v>
      </c>
      <c r="O111" s="35">
        <f>'2017'!R111</f>
        <v>5.0231532397315499</v>
      </c>
      <c r="P111" s="118">
        <f t="shared" si="90"/>
        <v>4.7108386124416795</v>
      </c>
      <c r="Q111" s="105"/>
      <c r="R111" s="105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5"/>
      <c r="AD111" s="36"/>
      <c r="AE111" s="36"/>
      <c r="AF111" s="36"/>
      <c r="AG111" s="107">
        <f>'2008'!S111</f>
        <v>4.7606664015620419</v>
      </c>
      <c r="AH111" s="107">
        <f>'2009'!S111</f>
        <v>2.986531625761117</v>
      </c>
      <c r="AI111" s="107">
        <f>'2010'!S111</f>
        <v>5.0327158404819743</v>
      </c>
      <c r="AJ111" s="107">
        <f>'2011'!S111</f>
        <v>10.201415606036381</v>
      </c>
      <c r="AK111" s="107">
        <f>'2012'!S111</f>
        <v>6.8157410010020332</v>
      </c>
      <c r="AL111" s="107">
        <f>'2013'!S111</f>
        <v>6.2808037328753601</v>
      </c>
      <c r="AM111" s="107">
        <f>'2014'!S111</f>
        <v>6.3481707482608725</v>
      </c>
      <c r="AN111" s="107">
        <f>'2015'!S111</f>
        <v>6.9923208223019007</v>
      </c>
      <c r="AO111" s="107">
        <f>'2016'!S111</f>
        <v>13.27107773164817</v>
      </c>
      <c r="AP111" s="107">
        <f>'2017'!S111</f>
        <v>7.4512980951544918</v>
      </c>
      <c r="AQ111" s="117">
        <f t="shared" si="91"/>
        <v>7.014074160508434</v>
      </c>
      <c r="AR111" s="36"/>
      <c r="AS111" s="38"/>
    </row>
    <row r="112" spans="2:55">
      <c r="B112" s="4">
        <f>'2008'!G112</f>
        <v>2008</v>
      </c>
      <c r="C112" s="4">
        <v>4</v>
      </c>
      <c r="D112" s="2">
        <f t="shared" si="95"/>
        <v>18</v>
      </c>
      <c r="E112" s="2">
        <f t="shared" si="100"/>
        <v>108</v>
      </c>
      <c r="F112" s="35">
        <f>'2008'!R112</f>
        <v>4.0517909047350003</v>
      </c>
      <c r="G112" s="35">
        <f>'2009'!R112</f>
        <v>1.9688083640189997</v>
      </c>
      <c r="H112" s="35">
        <f>'2010'!R112</f>
        <v>3.6922358093760002</v>
      </c>
      <c r="I112" s="35">
        <f>'2011'!R112</f>
        <v>6.987420936967272</v>
      </c>
      <c r="J112" s="35">
        <f>'2012'!R112</f>
        <v>5.1029103875933997</v>
      </c>
      <c r="K112" s="35">
        <f>'2013'!R112</f>
        <v>5.5088070264479994</v>
      </c>
      <c r="L112" s="35">
        <f>'2014'!R112</f>
        <v>5.2418083052244002</v>
      </c>
      <c r="M112" s="35">
        <f>'2015'!R112</f>
        <v>3.1957986604039497</v>
      </c>
      <c r="N112" s="35">
        <f>'2016'!R112</f>
        <v>6.8774161289179494</v>
      </c>
      <c r="O112" s="35">
        <f>'2017'!R112</f>
        <v>4.6812167565986238</v>
      </c>
      <c r="P112" s="118">
        <f t="shared" si="90"/>
        <v>4.7308213280283606</v>
      </c>
      <c r="Q112" s="105"/>
      <c r="R112" s="105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5"/>
      <c r="AD112" s="36"/>
      <c r="AE112" s="36"/>
      <c r="AF112" s="36"/>
      <c r="AG112" s="107">
        <f>'2008'!S112</f>
        <v>6.2995469592754283</v>
      </c>
      <c r="AH112" s="107">
        <f>'2009'!S112</f>
        <v>2.8832979776813827</v>
      </c>
      <c r="AI112" s="107">
        <f>'2010'!S112</f>
        <v>5.4726275223756664</v>
      </c>
      <c r="AJ112" s="107">
        <f>'2011'!S112</f>
        <v>8.9653724775633528</v>
      </c>
      <c r="AK112" s="107">
        <f>'2012'!S112</f>
        <v>7.6515391915717839</v>
      </c>
      <c r="AL112" s="107">
        <f>'2013'!S112</f>
        <v>6.9524749533664369</v>
      </c>
      <c r="AM112" s="107">
        <f>'2014'!S112</f>
        <v>7.3645162043408856</v>
      </c>
      <c r="AN112" s="107">
        <f>'2015'!S112</f>
        <v>4.7255725232829242</v>
      </c>
      <c r="AO112" s="107">
        <f>'2016'!S112</f>
        <v>14.741560830679234</v>
      </c>
      <c r="AP112" s="107">
        <f>'2017'!S112</f>
        <v>6.1163176352087349</v>
      </c>
      <c r="AQ112" s="117">
        <f t="shared" si="91"/>
        <v>7.1172826275345829</v>
      </c>
      <c r="AR112" s="36"/>
      <c r="AS112" s="38"/>
    </row>
    <row r="113" spans="2:55">
      <c r="B113" s="4">
        <f>'2008'!G113</f>
        <v>2008</v>
      </c>
      <c r="C113" s="4">
        <v>4</v>
      </c>
      <c r="D113" s="2">
        <f t="shared" si="95"/>
        <v>19</v>
      </c>
      <c r="E113" s="2">
        <f t="shared" ref="E113:E128" si="103">E112+1</f>
        <v>109</v>
      </c>
      <c r="F113" s="35">
        <f>'2008'!R113</f>
        <v>3.5818482842999995</v>
      </c>
      <c r="G113" s="35">
        <f>'2009'!R113</f>
        <v>2.0661709862429998</v>
      </c>
      <c r="H113" s="35">
        <f>'2010'!R113</f>
        <v>4.4892817734374999</v>
      </c>
      <c r="I113" s="35">
        <f>'2011'!R113</f>
        <v>6.3797842938151499</v>
      </c>
      <c r="J113" s="35">
        <f>'2012'!R113</f>
        <v>3.5242364180971499</v>
      </c>
      <c r="K113" s="35">
        <f>'2013'!R113</f>
        <v>5.1666842803284005</v>
      </c>
      <c r="L113" s="35">
        <f>'2014'!R113</f>
        <v>3.9931827709817989</v>
      </c>
      <c r="M113" s="35">
        <f>'2015'!R113</f>
        <v>4.2768233595013498</v>
      </c>
      <c r="N113" s="35">
        <f>'2016'!R113</f>
        <v>6.9165659811442488</v>
      </c>
      <c r="O113" s="35">
        <f>'2017'!R113</f>
        <v>5.4062224102732497</v>
      </c>
      <c r="P113" s="118">
        <f t="shared" si="90"/>
        <v>4.5800800558121839</v>
      </c>
      <c r="Q113" s="105"/>
      <c r="R113" s="105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5"/>
      <c r="AD113" s="36"/>
      <c r="AE113" s="36"/>
      <c r="AF113" s="36"/>
      <c r="AG113" s="107">
        <f>'2008'!S113</f>
        <v>5.2445738351939539</v>
      </c>
      <c r="AH113" s="107">
        <f>'2009'!S113</f>
        <v>3.555593623976514</v>
      </c>
      <c r="AI113" s="107">
        <f>'2010'!S113</f>
        <v>7.2309616371379324</v>
      </c>
      <c r="AJ113" s="107">
        <f>'2011'!S113</f>
        <v>9.3245640532397935</v>
      </c>
      <c r="AK113" s="107">
        <f>'2012'!S113</f>
        <v>4.9721706213523271</v>
      </c>
      <c r="AL113" s="107">
        <f>'2013'!S113</f>
        <v>4.3183083573181831</v>
      </c>
      <c r="AM113" s="107">
        <f>'2014'!S113</f>
        <v>7.2936727797467675</v>
      </c>
      <c r="AN113" s="107">
        <f>'2015'!S113</f>
        <v>6.2825911180610232</v>
      </c>
      <c r="AO113" s="107">
        <f>'2016'!S113</f>
        <v>14.348128139810928</v>
      </c>
      <c r="AP113" s="107">
        <f>'2017'!S113</f>
        <v>7.8657787830389614</v>
      </c>
      <c r="AQ113" s="117">
        <f t="shared" si="91"/>
        <v>7.0436342948876369</v>
      </c>
      <c r="AR113" s="36"/>
      <c r="AS113" s="38"/>
    </row>
    <row r="114" spans="2:55">
      <c r="B114" s="4">
        <f>'2008'!G114</f>
        <v>2008</v>
      </c>
      <c r="C114" s="4">
        <v>4</v>
      </c>
      <c r="D114" s="2">
        <f t="shared" si="95"/>
        <v>20</v>
      </c>
      <c r="E114" s="2">
        <f t="shared" si="103"/>
        <v>110</v>
      </c>
      <c r="F114" s="35">
        <f>'2008'!R114</f>
        <v>4.1988809558339986</v>
      </c>
      <c r="G114" s="35">
        <f>'2009'!R114</f>
        <v>2.1137472433799998</v>
      </c>
      <c r="H114" s="35">
        <f>'2010'!R114</f>
        <v>3.8439247267676242</v>
      </c>
      <c r="I114" s="35">
        <f>'2011'!R114</f>
        <v>5.4905067187031236</v>
      </c>
      <c r="J114" s="35">
        <f>'2012'!R114</f>
        <v>5.273620967408025</v>
      </c>
      <c r="K114" s="35">
        <f>'2013'!R114</f>
        <v>5.266330803551174</v>
      </c>
      <c r="L114" s="35">
        <f>'2014'!R114</f>
        <v>5.1586704289016998</v>
      </c>
      <c r="M114" s="35">
        <f>'2015'!R114</f>
        <v>4.1791579524882003</v>
      </c>
      <c r="N114" s="35">
        <f>'2016'!R114</f>
        <v>7.1511759387119254</v>
      </c>
      <c r="O114" s="35">
        <f>'2017'!R114</f>
        <v>5.6354413006319986</v>
      </c>
      <c r="P114" s="118">
        <f t="shared" si="90"/>
        <v>4.8311457036377767</v>
      </c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5"/>
      <c r="AD114" s="36"/>
      <c r="AE114" s="36"/>
      <c r="AF114" s="36"/>
      <c r="AG114" s="107">
        <f>'2008'!S114</f>
        <v>6.497431817963081</v>
      </c>
      <c r="AH114" s="107">
        <f>'2009'!S114</f>
        <v>3.4921919734876083</v>
      </c>
      <c r="AI114" s="107">
        <f>'2010'!S114</f>
        <v>6.200306817495485</v>
      </c>
      <c r="AJ114" s="107">
        <f>'2011'!S114</f>
        <v>6.8550913085501106</v>
      </c>
      <c r="AK114" s="107">
        <f>'2012'!S114</f>
        <v>6.6398809591389378</v>
      </c>
      <c r="AL114" s="107">
        <f>'2013'!S114</f>
        <v>5.8060880246256472</v>
      </c>
      <c r="AM114" s="107">
        <f>'2014'!S114</f>
        <v>9.9901420606623166</v>
      </c>
      <c r="AN114" s="107">
        <f>'2015'!S114</f>
        <v>6.2068780703372655</v>
      </c>
      <c r="AO114" s="107">
        <f>'2016'!S114</f>
        <v>13.606011245488412</v>
      </c>
      <c r="AP114" s="107">
        <f>'2017'!S114</f>
        <v>8.5998344547623464</v>
      </c>
      <c r="AQ114" s="117">
        <f t="shared" si="91"/>
        <v>7.3893856732511214</v>
      </c>
      <c r="AR114" s="36"/>
      <c r="AS114" s="38"/>
    </row>
    <row r="115" spans="2:55">
      <c r="B115" s="4">
        <f>'2008'!G115</f>
        <v>2008</v>
      </c>
      <c r="C115" s="4">
        <v>4</v>
      </c>
      <c r="D115" s="2">
        <f t="shared" si="95"/>
        <v>21</v>
      </c>
      <c r="E115" s="2">
        <f t="shared" si="103"/>
        <v>111</v>
      </c>
      <c r="F115" s="35">
        <f>'2008'!R115</f>
        <v>4.3160314112369997</v>
      </c>
      <c r="G115" s="35">
        <f>'2009'!R115</f>
        <v>2.1592386320174994</v>
      </c>
      <c r="H115" s="35">
        <f>'2010'!R115</f>
        <v>4.0530911849122502</v>
      </c>
      <c r="I115" s="35">
        <f>'2011'!R115</f>
        <v>5.5152384405824995</v>
      </c>
      <c r="J115" s="35">
        <f>'2012'!R115</f>
        <v>4.7767505144940001</v>
      </c>
      <c r="K115" s="35">
        <f>'2013'!R115</f>
        <v>5.5606297604433754</v>
      </c>
      <c r="L115" s="35">
        <f>'2014'!R115</f>
        <v>4.9583321241795737</v>
      </c>
      <c r="M115" s="35">
        <f>'2015'!R115</f>
        <v>3.6764423779652984</v>
      </c>
      <c r="N115" s="35">
        <f>'2016'!R115</f>
        <v>7.5888329338620002</v>
      </c>
      <c r="O115" s="35">
        <f>'2017'!R115</f>
        <v>4.785984591076649</v>
      </c>
      <c r="P115" s="118">
        <f t="shared" si="90"/>
        <v>4.739057197077015</v>
      </c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36"/>
      <c r="AE115" s="36"/>
      <c r="AF115" s="36"/>
      <c r="AG115" s="107">
        <f>'2008'!S115</f>
        <v>6.7781946157092126</v>
      </c>
      <c r="AH115" s="107">
        <f>'2009'!S115</f>
        <v>3.7194361069231756</v>
      </c>
      <c r="AI115" s="107">
        <f>'2010'!S115</f>
        <v>5.539146776481962</v>
      </c>
      <c r="AJ115" s="107">
        <f>'2011'!S115</f>
        <v>8.0328033855659147</v>
      </c>
      <c r="AK115" s="107">
        <f>'2012'!S115</f>
        <v>7.2028110137560768</v>
      </c>
      <c r="AL115" s="107">
        <f>'2013'!S115</f>
        <v>7.1814002589736745</v>
      </c>
      <c r="AM115" s="107">
        <f>'2014'!S115</f>
        <v>7.7364305879915323</v>
      </c>
      <c r="AN115" s="107">
        <f>'2015'!S115</f>
        <v>4.6159925354582052</v>
      </c>
      <c r="AO115" s="107">
        <f>'2016'!S115</f>
        <v>15.814614864124556</v>
      </c>
      <c r="AP115" s="107">
        <f>'2017'!S115</f>
        <v>8.4120395106307697</v>
      </c>
      <c r="AQ115" s="117">
        <f t="shared" si="91"/>
        <v>7.5032869655615091</v>
      </c>
      <c r="AR115" s="36"/>
      <c r="AS115" s="38"/>
    </row>
    <row r="116" spans="2:55">
      <c r="B116" s="4">
        <f>'2008'!G116</f>
        <v>2008</v>
      </c>
      <c r="C116" s="4">
        <v>4</v>
      </c>
      <c r="D116" s="2">
        <f t="shared" si="95"/>
        <v>22</v>
      </c>
      <c r="E116" s="2">
        <f t="shared" si="103"/>
        <v>112</v>
      </c>
      <c r="F116" s="35">
        <f>'2008'!R116</f>
        <v>4.0614932786355009</v>
      </c>
      <c r="G116" s="35">
        <f>'2009'!R116</f>
        <v>0.60030215435250012</v>
      </c>
      <c r="H116" s="35">
        <f>'2010'!R116</f>
        <v>4.0552386731369987</v>
      </c>
      <c r="I116" s="35">
        <f>'2011'!R116</f>
        <v>5.4839958634662</v>
      </c>
      <c r="J116" s="35">
        <f>'2012'!R116</f>
        <v>5.8581397586193749</v>
      </c>
      <c r="K116" s="35">
        <f>'2013'!R116</f>
        <v>5.4371096511446995</v>
      </c>
      <c r="L116" s="35">
        <f>'2014'!R116</f>
        <v>5.0661278065490993</v>
      </c>
      <c r="M116" s="35">
        <f>'2015'!R116</f>
        <v>3.4051289121044248</v>
      </c>
      <c r="N116" s="35">
        <f>'2016'!R116</f>
        <v>6.9381387220604234</v>
      </c>
      <c r="O116" s="35">
        <f>'2017'!R116</f>
        <v>6.0966544857996006</v>
      </c>
      <c r="P116" s="118">
        <f t="shared" si="90"/>
        <v>4.7002329305868811</v>
      </c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5"/>
      <c r="AD116" s="36"/>
      <c r="AE116" s="36"/>
      <c r="AF116" s="36"/>
      <c r="AG116" s="107">
        <f>'2008'!S116</f>
        <v>6.8124171691988504</v>
      </c>
      <c r="AH116" s="107">
        <f>'2009'!S116</f>
        <v>1.2082852232093511</v>
      </c>
      <c r="AI116" s="107">
        <f>'2010'!S116</f>
        <v>5.457751355969263</v>
      </c>
      <c r="AJ116" s="107">
        <f>'2011'!S116</f>
        <v>5.4972827482682716</v>
      </c>
      <c r="AK116" s="107">
        <f>'2012'!S116</f>
        <v>9.0839317711756724</v>
      </c>
      <c r="AL116" s="107">
        <f>'2013'!S116</f>
        <v>6.6840343984560571</v>
      </c>
      <c r="AM116" s="107">
        <f>'2014'!S116</f>
        <v>8.1625311697374325</v>
      </c>
      <c r="AN116" s="107">
        <f>'2015'!S116</f>
        <v>3.0365296726125792</v>
      </c>
      <c r="AO116" s="107">
        <f>'2016'!S116</f>
        <v>14.303985672111972</v>
      </c>
      <c r="AP116" s="107">
        <f>'2017'!S116</f>
        <v>12.047579047016846</v>
      </c>
      <c r="AQ116" s="117">
        <f t="shared" si="91"/>
        <v>7.2294328227756299</v>
      </c>
      <c r="AR116" s="36"/>
      <c r="AS116" s="38"/>
    </row>
    <row r="117" spans="2:55">
      <c r="B117" s="4">
        <f>'2008'!G117</f>
        <v>2008</v>
      </c>
      <c r="C117" s="4">
        <v>4</v>
      </c>
      <c r="D117" s="2">
        <f t="shared" si="95"/>
        <v>23</v>
      </c>
      <c r="E117" s="2">
        <f t="shared" si="103"/>
        <v>113</v>
      </c>
      <c r="F117" s="35">
        <f>'2008'!R117</f>
        <v>4.0696927791299995</v>
      </c>
      <c r="G117" s="35">
        <f>'2009'!R117</f>
        <v>1.1182556864879998</v>
      </c>
      <c r="H117" s="35">
        <f>'2010'!R117</f>
        <v>3.8562479203455005</v>
      </c>
      <c r="I117" s="35">
        <f>'2011'!R117</f>
        <v>5.1258127540090488</v>
      </c>
      <c r="J117" s="35">
        <f>'2012'!R117</f>
        <v>5.6802279104010003</v>
      </c>
      <c r="K117" s="35">
        <f>'2013'!R117</f>
        <v>5.6536218941962488</v>
      </c>
      <c r="L117" s="35">
        <f>'2014'!R117</f>
        <v>5.3501577424191735</v>
      </c>
      <c r="M117" s="35">
        <f>'2015'!R117</f>
        <v>2.4793359334424996</v>
      </c>
      <c r="N117" s="35">
        <f>'2016'!R117</f>
        <v>6.285820203699374</v>
      </c>
      <c r="O117" s="35">
        <f>'2017'!R117</f>
        <v>5.7346245606717003</v>
      </c>
      <c r="P117" s="118">
        <f t="shared" si="90"/>
        <v>4.5353797384802546</v>
      </c>
      <c r="Q117" s="105"/>
      <c r="R117" s="105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5"/>
      <c r="AD117" s="36"/>
      <c r="AE117" s="36"/>
      <c r="AF117" s="36"/>
      <c r="AG117" s="107">
        <f>'2008'!S117</f>
        <v>7.4330818955421449</v>
      </c>
      <c r="AH117" s="107">
        <f>'2009'!S117</f>
        <v>1.689139200782831</v>
      </c>
      <c r="AI117" s="107">
        <f>'2010'!S117</f>
        <v>5.8448544688427777</v>
      </c>
      <c r="AJ117" s="107">
        <f>'2011'!S117</f>
        <v>6.5374210005044935</v>
      </c>
      <c r="AK117" s="107">
        <f>'2012'!S117</f>
        <v>8.453229371649833</v>
      </c>
      <c r="AL117" s="107">
        <f>'2013'!S117</f>
        <v>8.2189365085701631</v>
      </c>
      <c r="AM117" s="107">
        <f>'2014'!S117</f>
        <v>8.3846250622815131</v>
      </c>
      <c r="AN117" s="107">
        <f>'2015'!S117</f>
        <v>3.2134124243553117</v>
      </c>
      <c r="AO117" s="107">
        <f>'2016'!S117</f>
        <v>14.82909950120214</v>
      </c>
      <c r="AP117" s="107">
        <f>'2017'!S117</f>
        <v>9.5223410912900555</v>
      </c>
      <c r="AQ117" s="117">
        <f t="shared" si="91"/>
        <v>7.4126140525021267</v>
      </c>
      <c r="AR117" s="36"/>
      <c r="AS117" s="38"/>
    </row>
    <row r="118" spans="2:55">
      <c r="B118" s="4">
        <f>'2008'!G118</f>
        <v>2008</v>
      </c>
      <c r="C118" s="4">
        <v>4</v>
      </c>
      <c r="D118" s="2">
        <f t="shared" si="95"/>
        <v>24</v>
      </c>
      <c r="E118" s="2">
        <f t="shared" si="103"/>
        <v>114</v>
      </c>
      <c r="F118" s="35">
        <f>'2008'!R118</f>
        <v>4.044895367930998</v>
      </c>
      <c r="G118" s="35">
        <f>'2009'!R118</f>
        <v>0.38379629605724991</v>
      </c>
      <c r="H118" s="35">
        <f>'2010'!R118</f>
        <v>3.3353623116629998</v>
      </c>
      <c r="I118" s="35">
        <f>'2011'!R118</f>
        <v>5.4683463346397989</v>
      </c>
      <c r="J118" s="35">
        <f>'2012'!R118</f>
        <v>5.8990603984487251</v>
      </c>
      <c r="K118" s="35">
        <f>'2013'!R118</f>
        <v>5.8441427766206999</v>
      </c>
      <c r="L118" s="35">
        <f>'2014'!R118</f>
        <v>5.3481251798078251</v>
      </c>
      <c r="M118" s="35">
        <f>'2015'!R118</f>
        <v>2.5918384090428748</v>
      </c>
      <c r="N118" s="35">
        <f>'2016'!R118</f>
        <v>6.7138718241311981</v>
      </c>
      <c r="O118" s="35">
        <f>'2017'!R118</f>
        <v>5.5085909270039997</v>
      </c>
      <c r="P118" s="118">
        <f t="shared" si="90"/>
        <v>4.5138029825346369</v>
      </c>
      <c r="Q118" s="105"/>
      <c r="R118" s="105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5"/>
      <c r="AD118" s="36"/>
      <c r="AE118" s="36"/>
      <c r="AF118" s="36"/>
      <c r="AG118" s="107">
        <f>'2008'!S118</f>
        <v>7.5849178614115296</v>
      </c>
      <c r="AH118" s="107">
        <f>'2009'!S118</f>
        <v>0.92965177001657395</v>
      </c>
      <c r="AI118" s="107">
        <f>'2010'!S118</f>
        <v>6.2480798200996661</v>
      </c>
      <c r="AJ118" s="107">
        <f>'2011'!S118</f>
        <v>7.5497289412767188</v>
      </c>
      <c r="AK118" s="107">
        <f>'2012'!S118</f>
        <v>9.5347952967840808</v>
      </c>
      <c r="AL118" s="107">
        <f>'2013'!S118</f>
        <v>8.3352501439140703</v>
      </c>
      <c r="AM118" s="107">
        <f>'2014'!S118</f>
        <v>8.1808892512396429</v>
      </c>
      <c r="AN118" s="107">
        <f>'2015'!S118</f>
        <v>3.5529972640364726</v>
      </c>
      <c r="AO118" s="107">
        <f>'2016'!S118</f>
        <v>13.569094610463585</v>
      </c>
      <c r="AP118" s="107">
        <f>'2017'!S118</f>
        <v>8.196992794991024</v>
      </c>
      <c r="AQ118" s="117">
        <f t="shared" si="91"/>
        <v>7.3682397754233353</v>
      </c>
      <c r="AR118" s="36"/>
      <c r="AS118" s="38"/>
    </row>
    <row r="119" spans="2:55">
      <c r="B119" s="4">
        <f>'2008'!G119</f>
        <v>2008</v>
      </c>
      <c r="C119" s="4">
        <v>4</v>
      </c>
      <c r="D119" s="2">
        <f t="shared" si="95"/>
        <v>25</v>
      </c>
      <c r="E119" s="2">
        <f t="shared" si="103"/>
        <v>115</v>
      </c>
      <c r="F119" s="35">
        <f>'2008'!R119</f>
        <v>4.5308686380299994</v>
      </c>
      <c r="G119" s="35">
        <f>'2009'!R119</f>
        <v>0.50567269895999989</v>
      </c>
      <c r="H119" s="35">
        <f>'2010'!R119</f>
        <v>1.5121116572309998</v>
      </c>
      <c r="I119" s="35">
        <f>'2011'!R119</f>
        <v>5.0620742230012485</v>
      </c>
      <c r="J119" s="35">
        <f>'2012'!R119</f>
        <v>4.5537226276383009</v>
      </c>
      <c r="K119" s="35">
        <f>'2013'!R119</f>
        <v>6.322066833565799</v>
      </c>
      <c r="L119" s="35">
        <f>'2014'!R119</f>
        <v>5.5405107794232</v>
      </c>
      <c r="M119" s="35">
        <f>'2015'!R119</f>
        <v>3.6247305177187497</v>
      </c>
      <c r="N119" s="35">
        <f>'2016'!R119</f>
        <v>7.0256182326671244</v>
      </c>
      <c r="O119" s="35">
        <f>'2017'!R119</f>
        <v>6.0292835195921981</v>
      </c>
      <c r="P119" s="118">
        <f t="shared" si="90"/>
        <v>4.4706659727827622</v>
      </c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5"/>
      <c r="AD119" s="36"/>
      <c r="AE119" s="36"/>
      <c r="AF119" s="36"/>
      <c r="AG119" s="107">
        <f>'2008'!S119</f>
        <v>6.8710668594913651</v>
      </c>
      <c r="AH119" s="107">
        <f>'2009'!S119</f>
        <v>1.1423059615590416</v>
      </c>
      <c r="AI119" s="107">
        <f>'2010'!S119</f>
        <v>3.0795310195707035</v>
      </c>
      <c r="AJ119" s="107">
        <f>'2011'!S119</f>
        <v>5.9621701482653808</v>
      </c>
      <c r="AK119" s="107">
        <f>'2012'!S119</f>
        <v>8.0144944462976078</v>
      </c>
      <c r="AL119" s="107">
        <f>'2013'!S119</f>
        <v>9.4922219686067955</v>
      </c>
      <c r="AM119" s="107">
        <f>'2014'!S119</f>
        <v>7.0588771323433237</v>
      </c>
      <c r="AN119" s="107">
        <f>'2015'!S119</f>
        <v>5.6310146561291763</v>
      </c>
      <c r="AO119" s="107">
        <f>'2016'!S119</f>
        <v>11.013629805933084</v>
      </c>
      <c r="AP119" s="107">
        <f>'2017'!S119</f>
        <v>10.067184983462083</v>
      </c>
      <c r="AQ119" s="117">
        <f t="shared" si="91"/>
        <v>6.8332496981658561</v>
      </c>
      <c r="AR119" s="36"/>
      <c r="AS119" s="38"/>
    </row>
    <row r="120" spans="2:55">
      <c r="B120" s="4">
        <f>'2008'!G120</f>
        <v>2008</v>
      </c>
      <c r="C120" s="4">
        <v>4</v>
      </c>
      <c r="D120" s="2">
        <f t="shared" si="95"/>
        <v>26</v>
      </c>
      <c r="E120" s="2">
        <f t="shared" si="103"/>
        <v>116</v>
      </c>
      <c r="F120" s="35">
        <f>'2008'!R120</f>
        <v>3.7361874894749998</v>
      </c>
      <c r="G120" s="35">
        <f>'2009'!R120</f>
        <v>0.38502339710459987</v>
      </c>
      <c r="H120" s="35">
        <f>'2010'!R120</f>
        <v>5.2823348091359987</v>
      </c>
      <c r="I120" s="35">
        <f>'2011'!R120</f>
        <v>5.6402463208828495</v>
      </c>
      <c r="J120" s="35">
        <f>'2012'!R120</f>
        <v>6.4435843394942225</v>
      </c>
      <c r="K120" s="35">
        <f>'2013'!R120</f>
        <v>6.8653953517778978</v>
      </c>
      <c r="L120" s="35">
        <f>'2014'!R120</f>
        <v>5.0164136383217981</v>
      </c>
      <c r="M120" s="35">
        <f>'2015'!R120</f>
        <v>3.737953979645924</v>
      </c>
      <c r="N120" s="35">
        <f>'2016'!R120</f>
        <v>7.1233183874885988</v>
      </c>
      <c r="O120" s="35">
        <f>'2017'!R120</f>
        <v>6.1085006644115998</v>
      </c>
      <c r="P120" s="118">
        <f t="shared" si="90"/>
        <v>5.0338958377738487</v>
      </c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36"/>
      <c r="AE120" s="36"/>
      <c r="AF120" s="36"/>
      <c r="AG120" s="107">
        <f>'2008'!S120</f>
        <v>4.7840137138890206</v>
      </c>
      <c r="AH120" s="107">
        <f>'2009'!S120</f>
        <v>0.85906764471450503</v>
      </c>
      <c r="AI120" s="107">
        <f>'2010'!S120</f>
        <v>7.5176820138711991</v>
      </c>
      <c r="AJ120" s="107">
        <f>'2011'!S120</f>
        <v>8.1104104549179521</v>
      </c>
      <c r="AK120" s="107">
        <f>'2012'!S120</f>
        <v>11.112326398498377</v>
      </c>
      <c r="AL120" s="107">
        <f>'2013'!S120</f>
        <v>11.274353087828917</v>
      </c>
      <c r="AM120" s="107">
        <f>'2014'!S120</f>
        <v>6.4489605738957421</v>
      </c>
      <c r="AN120" s="107">
        <f>'2015'!S120</f>
        <v>5.9767162518925909</v>
      </c>
      <c r="AO120" s="107">
        <f>'2016'!S120</f>
        <v>10.667005968299343</v>
      </c>
      <c r="AP120" s="107">
        <f>'2017'!S120</f>
        <v>12.733945870347315</v>
      </c>
      <c r="AQ120" s="117">
        <f t="shared" si="91"/>
        <v>7.9484481978154964</v>
      </c>
      <c r="AR120" s="36"/>
      <c r="AS120" s="38"/>
    </row>
    <row r="121" spans="2:55">
      <c r="B121" s="4">
        <f>'2008'!G121</f>
        <v>2008</v>
      </c>
      <c r="C121" s="4">
        <v>4</v>
      </c>
      <c r="D121" s="2">
        <f t="shared" si="95"/>
        <v>27</v>
      </c>
      <c r="E121" s="2">
        <f t="shared" si="103"/>
        <v>117</v>
      </c>
      <c r="F121" s="35">
        <f>'2008'!R121</f>
        <v>4.5418602415680009</v>
      </c>
      <c r="G121" s="35">
        <f>'2009'!R121</f>
        <v>0.38406764819999994</v>
      </c>
      <c r="H121" s="35">
        <f>'2010'!R121</f>
        <v>5.0442509302222502</v>
      </c>
      <c r="I121" s="35">
        <f>'2011'!R121</f>
        <v>5.4854202780399755</v>
      </c>
      <c r="J121" s="35">
        <f>'2012'!R121</f>
        <v>6.3904672189428</v>
      </c>
      <c r="K121" s="35">
        <f>'2013'!R121</f>
        <v>7.0293838882625979</v>
      </c>
      <c r="L121" s="35">
        <f>'2014'!R121</f>
        <v>4.5800180008922986</v>
      </c>
      <c r="M121" s="35">
        <f>'2015'!R121</f>
        <v>3.2549838778996496</v>
      </c>
      <c r="N121" s="35">
        <f>'2016'!R121</f>
        <v>6.4757234837355755</v>
      </c>
      <c r="O121" s="35">
        <f>'2017'!R121</f>
        <v>5.0826842163376487</v>
      </c>
      <c r="P121" s="118">
        <f t="shared" si="90"/>
        <v>4.826885978410079</v>
      </c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36"/>
      <c r="AE121" s="36"/>
      <c r="AF121" s="36"/>
      <c r="AG121" s="107">
        <f>'2008'!S121</f>
        <v>6.7260935044386434</v>
      </c>
      <c r="AH121" s="107">
        <f>'2009'!S121</f>
        <v>0.93273564810683118</v>
      </c>
      <c r="AI121" s="107">
        <f>'2010'!S121</f>
        <v>5.6629359629698799</v>
      </c>
      <c r="AJ121" s="107">
        <f>'2011'!S121</f>
        <v>8.1046938633123453</v>
      </c>
      <c r="AK121" s="107">
        <f>'2012'!S121</f>
        <v>9.9872428733968661</v>
      </c>
      <c r="AL121" s="107">
        <f>'2013'!S121</f>
        <v>10.683183468966408</v>
      </c>
      <c r="AM121" s="107">
        <f>'2014'!S121</f>
        <v>7.6105614513985103</v>
      </c>
      <c r="AN121" s="107">
        <f>'2015'!S121</f>
        <v>5.7069196547603127</v>
      </c>
      <c r="AO121" s="107">
        <f>'2016'!S121</f>
        <v>10.091003551833252</v>
      </c>
      <c r="AP121" s="107">
        <f>'2017'!S121</f>
        <v>11.350053367430073</v>
      </c>
      <c r="AQ121" s="117">
        <f t="shared" si="91"/>
        <v>7.6855423346613119</v>
      </c>
      <c r="AR121" s="36"/>
      <c r="AS121" s="38"/>
    </row>
    <row r="122" spans="2:55">
      <c r="B122" s="4">
        <f>'2008'!G122</f>
        <v>2008</v>
      </c>
      <c r="C122" s="4">
        <v>4</v>
      </c>
      <c r="D122" s="2">
        <f t="shared" si="95"/>
        <v>28</v>
      </c>
      <c r="E122" s="2">
        <f t="shared" si="103"/>
        <v>118</v>
      </c>
      <c r="F122" s="35">
        <f>'2008'!R122</f>
        <v>4.2767283248594987</v>
      </c>
      <c r="G122" s="35">
        <f>'2009'!R122</f>
        <v>0.19197488788799996</v>
      </c>
      <c r="H122" s="35">
        <f>'2010'!R122</f>
        <v>3.2409465000389992</v>
      </c>
      <c r="I122" s="35">
        <f>'2011'!R122</f>
        <v>6.4532264265611978</v>
      </c>
      <c r="J122" s="35">
        <f>'2012'!R122</f>
        <v>4.9315538423384986</v>
      </c>
      <c r="K122" s="35">
        <f>'2013'!R122</f>
        <v>7.1152259544458998</v>
      </c>
      <c r="L122" s="35">
        <f>'2014'!R122</f>
        <v>4.4668197096389992</v>
      </c>
      <c r="M122" s="35">
        <f>'2015'!R122</f>
        <v>2.06510645091375</v>
      </c>
      <c r="N122" s="35">
        <f>'2016'!R122</f>
        <v>6.7284452759534981</v>
      </c>
      <c r="O122" s="35">
        <f>'2017'!R122</f>
        <v>3.2307490619576993</v>
      </c>
      <c r="P122" s="118">
        <f t="shared" si="90"/>
        <v>4.2700776434596044</v>
      </c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36"/>
      <c r="AE122" s="36"/>
      <c r="AF122" s="36"/>
      <c r="AG122" s="107">
        <f>'2008'!S122</f>
        <v>5.9115814927951256</v>
      </c>
      <c r="AH122" s="107">
        <f>'2009'!S122</f>
        <v>0.58757323166043618</v>
      </c>
      <c r="AI122" s="107">
        <f>'2010'!S122</f>
        <v>3.5111337430971594</v>
      </c>
      <c r="AJ122" s="107">
        <f>'2011'!S122</f>
        <v>7.3542573866756973</v>
      </c>
      <c r="AK122" s="107">
        <f>'2012'!S122</f>
        <v>7.6865362651132463</v>
      </c>
      <c r="AL122" s="107">
        <f>'2013'!S122</f>
        <v>10.650780176680929</v>
      </c>
      <c r="AM122" s="107">
        <f>'2014'!S122</f>
        <v>7.2360101878314662</v>
      </c>
      <c r="AN122" s="107">
        <f>'2015'!S122</f>
        <v>3.9305840469502336</v>
      </c>
      <c r="AO122" s="107">
        <f>'2016'!S122</f>
        <v>9.6176159265405161</v>
      </c>
      <c r="AP122" s="107">
        <f>'2017'!S122</f>
        <v>5.6417546988096765</v>
      </c>
      <c r="AQ122" s="117">
        <f t="shared" si="91"/>
        <v>6.2127827156154485</v>
      </c>
      <c r="AR122" s="36"/>
      <c r="AS122" s="38"/>
    </row>
    <row r="123" spans="2:55">
      <c r="B123" s="4">
        <f>'2008'!G123</f>
        <v>2008</v>
      </c>
      <c r="C123" s="4">
        <v>4</v>
      </c>
      <c r="D123" s="2">
        <f t="shared" si="95"/>
        <v>29</v>
      </c>
      <c r="E123" s="2">
        <f t="shared" si="103"/>
        <v>119</v>
      </c>
      <c r="F123" s="35">
        <f>'2008'!R123</f>
        <v>3.9496397152860001</v>
      </c>
      <c r="G123" s="35">
        <f>'2009'!R123</f>
        <v>1.1186682399719998</v>
      </c>
      <c r="H123" s="35">
        <f>'2010'!R123</f>
        <v>3.4140090030637489</v>
      </c>
      <c r="I123" s="35">
        <f>'2011'!R123</f>
        <v>6.136548898837499</v>
      </c>
      <c r="J123" s="35">
        <f>'2012'!R123</f>
        <v>4.9693226226635998</v>
      </c>
      <c r="K123" s="35">
        <f>'2013'!R123</f>
        <v>7.1325447286934258</v>
      </c>
      <c r="L123" s="35">
        <f>'2014'!R123</f>
        <v>4.6142633780099995</v>
      </c>
      <c r="M123" s="35">
        <f>'2015'!R123</f>
        <v>3.8131493419151998</v>
      </c>
      <c r="N123" s="35">
        <f>'2016'!R123</f>
        <v>6.2013234793387495</v>
      </c>
      <c r="O123" s="35">
        <f>'2017'!R123</f>
        <v>6.0020653034852991</v>
      </c>
      <c r="P123" s="118">
        <f t="shared" si="90"/>
        <v>4.7351534711265515</v>
      </c>
      <c r="Q123" s="105"/>
      <c r="AC123" s="105"/>
      <c r="AD123" s="36"/>
      <c r="AE123" s="36"/>
      <c r="AF123" s="36"/>
      <c r="AG123" s="107">
        <f>'2008'!S123</f>
        <v>6.1315809053316173</v>
      </c>
      <c r="AH123" s="107">
        <f>'2009'!S123</f>
        <v>2.1668096089353734</v>
      </c>
      <c r="AI123" s="107">
        <f>'2010'!S123</f>
        <v>5.0488936993719973</v>
      </c>
      <c r="AJ123" s="107">
        <f>'2011'!S123</f>
        <v>7.7254716295392605</v>
      </c>
      <c r="AK123" s="107">
        <f>'2012'!S123</f>
        <v>9.113872285864332</v>
      </c>
      <c r="AL123" s="107">
        <f>'2013'!S123</f>
        <v>11.756403486302396</v>
      </c>
      <c r="AM123" s="107">
        <f>'2014'!S123</f>
        <v>7.8836034937450519</v>
      </c>
      <c r="AN123" s="107">
        <f>'2015'!S123</f>
        <v>6.4640974734783496</v>
      </c>
      <c r="AO123" s="107">
        <f>'2016'!S123</f>
        <v>11.02033607661898</v>
      </c>
      <c r="AP123" s="107">
        <f>'2017'!S123</f>
        <v>12.430965425996725</v>
      </c>
      <c r="AQ123" s="117">
        <f t="shared" si="91"/>
        <v>7.9742034085184086</v>
      </c>
      <c r="AR123" s="36"/>
    </row>
    <row r="124" spans="2:55">
      <c r="B124" s="4">
        <f>'2008'!G124</f>
        <v>2008</v>
      </c>
      <c r="C124" s="1">
        <v>4</v>
      </c>
      <c r="D124" s="1">
        <f t="shared" si="95"/>
        <v>30</v>
      </c>
      <c r="E124" s="1">
        <f t="shared" si="103"/>
        <v>120</v>
      </c>
      <c r="F124" s="50">
        <f>'2008'!R124</f>
        <v>3.8515993266239996</v>
      </c>
      <c r="G124" s="50">
        <f>'2009'!R124</f>
        <v>0.16807134257099995</v>
      </c>
      <c r="H124" s="50">
        <f>'2010'!R124</f>
        <v>4.1479637521792503</v>
      </c>
      <c r="I124" s="50">
        <f>'2011'!R124</f>
        <v>5.7431921669236488</v>
      </c>
      <c r="J124" s="50">
        <f>'2012'!R124</f>
        <v>7.3525528713867718</v>
      </c>
      <c r="K124" s="50">
        <f>'2013'!R124</f>
        <v>7.5527151041755483</v>
      </c>
      <c r="L124" s="50">
        <f>'2014'!R124</f>
        <v>4.5682831871642229</v>
      </c>
      <c r="M124" s="50">
        <f>'2015'!R124</f>
        <v>3.5560425727406999</v>
      </c>
      <c r="N124" s="50">
        <f>'2016'!R124</f>
        <v>6.4424904588427481</v>
      </c>
      <c r="O124" s="50">
        <f>'2017'!R124</f>
        <v>5.4317016397748246</v>
      </c>
      <c r="P124" s="118">
        <f t="shared" si="90"/>
        <v>4.8814612422382719</v>
      </c>
      <c r="Q124" s="105"/>
      <c r="AC124" s="105"/>
      <c r="AD124" s="36"/>
      <c r="AE124" s="36"/>
      <c r="AF124" s="36"/>
      <c r="AG124" s="108">
        <f>'2008'!S124</f>
        <v>5.4395747436547097</v>
      </c>
      <c r="AH124" s="108">
        <f>'2009'!S124</f>
        <v>0.55158403174679593</v>
      </c>
      <c r="AI124" s="108">
        <f>'2010'!S124</f>
        <v>6.3549909245439649</v>
      </c>
      <c r="AJ124" s="108">
        <f>'2011'!S124</f>
        <v>7.1683032570124077</v>
      </c>
      <c r="AK124" s="108">
        <f>'2012'!S124</f>
        <v>12.866719761863262</v>
      </c>
      <c r="AL124" s="108">
        <f>'2013'!S124</f>
        <v>11.520641141123777</v>
      </c>
      <c r="AM124" s="108">
        <f>'2014'!S124</f>
        <v>10.336531827755319</v>
      </c>
      <c r="AN124" s="108">
        <f>'2015'!S124</f>
        <v>5.6218829686058873</v>
      </c>
      <c r="AO124" s="108">
        <f>'2016'!S124</f>
        <v>12.413584313594768</v>
      </c>
      <c r="AP124" s="108">
        <f>'2017'!S124</f>
        <v>10.917636218121897</v>
      </c>
      <c r="AQ124" s="122">
        <f t="shared" si="91"/>
        <v>8.3191449188022784</v>
      </c>
      <c r="AR124" s="36"/>
    </row>
    <row r="125" spans="2:55" ht="15.5">
      <c r="B125" s="4">
        <f>'2008'!G125</f>
        <v>2008</v>
      </c>
      <c r="C125" s="4">
        <v>5</v>
      </c>
      <c r="D125" s="2">
        <v>1</v>
      </c>
      <c r="E125" s="2">
        <f>E124+1</f>
        <v>121</v>
      </c>
      <c r="F125" s="35">
        <f>'2008'!R125</f>
        <v>3.1963686226874994</v>
      </c>
      <c r="G125" s="35">
        <f>'2009'!R125</f>
        <v>0.14655225816449999</v>
      </c>
      <c r="H125" s="35">
        <f>'2010'!R125</f>
        <v>4.0573161746100004</v>
      </c>
      <c r="I125" s="35">
        <f>'2011'!R125</f>
        <v>5.7928874264495995</v>
      </c>
      <c r="J125" s="35">
        <f>'2012'!R125</f>
        <v>7.3249418699836486</v>
      </c>
      <c r="K125" s="35">
        <f>'2013'!R125</f>
        <v>7.7025444612947984</v>
      </c>
      <c r="L125" s="35">
        <f>'2014'!R125</f>
        <v>4.4620399828457993</v>
      </c>
      <c r="M125" s="35">
        <f>'2015'!R125</f>
        <v>2.2254406966868996</v>
      </c>
      <c r="N125" s="35">
        <f>'2016'!R125</f>
        <v>6.6364623020473514</v>
      </c>
      <c r="O125" s="35">
        <f>'2017'!R125</f>
        <v>3.3625447976913745</v>
      </c>
      <c r="P125" s="118">
        <f t="shared" si="90"/>
        <v>4.4907098592461479</v>
      </c>
      <c r="Q125" s="105"/>
      <c r="R125" s="64" t="s">
        <v>58</v>
      </c>
      <c r="S125" s="47">
        <f t="shared" ref="S125:AB125" si="104">AVERAGE(F94:F124)</f>
        <v>3.4755764317543298</v>
      </c>
      <c r="T125" s="47">
        <f t="shared" si="104"/>
        <v>1.6169002382062327</v>
      </c>
      <c r="U125" s="47">
        <f t="shared" si="104"/>
        <v>3.1978597920272054</v>
      </c>
      <c r="V125" s="47">
        <f t="shared" si="104"/>
        <v>5.5002585150534458</v>
      </c>
      <c r="W125" s="47">
        <f t="shared" si="104"/>
        <v>4.6806257705641805</v>
      </c>
      <c r="X125" s="47">
        <f t="shared" si="104"/>
        <v>5.9112368535331736</v>
      </c>
      <c r="Y125" s="47">
        <f t="shared" si="104"/>
        <v>5.003839439060922</v>
      </c>
      <c r="Z125" s="47">
        <f t="shared" si="104"/>
        <v>3.8481399096064424</v>
      </c>
      <c r="AA125" s="47">
        <f t="shared" si="104"/>
        <v>6.4161824863891264</v>
      </c>
      <c r="AB125" s="47">
        <f t="shared" si="104"/>
        <v>4.4192679181593597</v>
      </c>
      <c r="AC125" s="105"/>
      <c r="AD125" s="36"/>
      <c r="AE125" s="36"/>
      <c r="AF125" s="36"/>
      <c r="AG125" s="107">
        <f>'2008'!S125</f>
        <v>4.6642844400404</v>
      </c>
      <c r="AH125" s="107">
        <f>'2009'!S125</f>
        <v>0.55163429271004716</v>
      </c>
      <c r="AI125" s="107">
        <f>'2010'!S125</f>
        <v>5.1316348197711088</v>
      </c>
      <c r="AJ125" s="107">
        <f>'2011'!S125</f>
        <v>8.3013779250176807</v>
      </c>
      <c r="AK125" s="107">
        <f>'2012'!S125</f>
        <v>10.833719637645698</v>
      </c>
      <c r="AL125" s="107">
        <f>'2013'!S125</f>
        <v>11.889609378973141</v>
      </c>
      <c r="AM125" s="107">
        <f>'2014'!S125</f>
        <v>8.3977786849991443</v>
      </c>
      <c r="AN125" s="107">
        <f>'2015'!S125</f>
        <v>3.2839510034868358</v>
      </c>
      <c r="AO125" s="107">
        <f>'2016'!S125</f>
        <v>12.223993309276393</v>
      </c>
      <c r="AP125" s="107">
        <f>'2017'!S125</f>
        <v>5.2080772401695885</v>
      </c>
      <c r="AQ125" s="117">
        <f t="shared" si="91"/>
        <v>7.0486060732090037</v>
      </c>
      <c r="AR125" s="36"/>
      <c r="AS125" s="64" t="s">
        <v>58</v>
      </c>
      <c r="AT125" s="109">
        <f t="shared" ref="AT125:BC125" si="105">AVERAGE(AG94:AG124)</f>
        <v>5.1396523435334389</v>
      </c>
      <c r="AU125" s="109">
        <f t="shared" si="105"/>
        <v>2.5364128467714457</v>
      </c>
      <c r="AV125" s="109">
        <f t="shared" si="105"/>
        <v>4.4924226964288776</v>
      </c>
      <c r="AW125" s="109">
        <f t="shared" si="105"/>
        <v>7.2014678534571273</v>
      </c>
      <c r="AX125" s="109">
        <f t="shared" si="105"/>
        <v>7.282346432359379</v>
      </c>
      <c r="AY125" s="109">
        <f t="shared" si="105"/>
        <v>8.314200132747807</v>
      </c>
      <c r="AZ125" s="109">
        <f t="shared" si="105"/>
        <v>7.6549401880946313</v>
      </c>
      <c r="BA125" s="109">
        <f t="shared" si="105"/>
        <v>5.3839600104836114</v>
      </c>
      <c r="BB125" s="109">
        <f t="shared" si="105"/>
        <v>11.420379824021571</v>
      </c>
      <c r="BC125" s="109">
        <f t="shared" si="105"/>
        <v>7.0398121664005506</v>
      </c>
    </row>
    <row r="126" spans="2:55" ht="15.5">
      <c r="B126" s="4">
        <f>'2008'!G126</f>
        <v>2008</v>
      </c>
      <c r="C126" s="4">
        <v>5</v>
      </c>
      <c r="D126" s="2">
        <f t="shared" ref="D126:D155" si="106">D125+1</f>
        <v>2</v>
      </c>
      <c r="E126" s="2">
        <f t="shared" si="103"/>
        <v>122</v>
      </c>
      <c r="F126" s="35">
        <f>'2008'!R126</f>
        <v>3.9216450145859985</v>
      </c>
      <c r="G126" s="35">
        <f>'2009'!R126</f>
        <v>0.30378670475399988</v>
      </c>
      <c r="H126" s="35">
        <f>'2010'!R126</f>
        <v>3.3315609259890002</v>
      </c>
      <c r="I126" s="35">
        <f>'2011'!R126</f>
        <v>5.9877668873190002</v>
      </c>
      <c r="J126" s="35">
        <f>'2012'!R126</f>
        <v>7.5501022654435488</v>
      </c>
      <c r="K126" s="35">
        <f>'2013'!R126</f>
        <v>7.8997877554004994</v>
      </c>
      <c r="L126" s="35">
        <f>'2014'!R126</f>
        <v>4.2267042503840999</v>
      </c>
      <c r="M126" s="35">
        <f>'2015'!R126</f>
        <v>3.0642845906501242</v>
      </c>
      <c r="N126" s="35">
        <f>'2016'!R126</f>
        <v>6.9144671152943991</v>
      </c>
      <c r="O126" s="35">
        <f>'2017'!R126</f>
        <v>2.2872345782662493</v>
      </c>
      <c r="P126" s="118">
        <f t="shared" si="90"/>
        <v>4.5487340088086921</v>
      </c>
      <c r="Q126" s="105"/>
      <c r="R126" s="65" t="s">
        <v>59</v>
      </c>
      <c r="S126" s="66">
        <f t="shared" ref="S126:AB126" si="107">SUM(F94:F124)</f>
        <v>107.74286938438422</v>
      </c>
      <c r="T126" s="66">
        <f t="shared" si="107"/>
        <v>50.123907384393213</v>
      </c>
      <c r="U126" s="66">
        <f t="shared" si="107"/>
        <v>99.13365355284337</v>
      </c>
      <c r="V126" s="66">
        <f t="shared" si="107"/>
        <v>170.50801396665682</v>
      </c>
      <c r="W126" s="66">
        <f t="shared" si="107"/>
        <v>145.0993988874896</v>
      </c>
      <c r="X126" s="66">
        <f t="shared" si="107"/>
        <v>183.24834245952837</v>
      </c>
      <c r="Y126" s="66">
        <f t="shared" si="107"/>
        <v>155.11902261088858</v>
      </c>
      <c r="Z126" s="66">
        <f t="shared" si="107"/>
        <v>119.29233719779971</v>
      </c>
      <c r="AA126" s="66">
        <f t="shared" si="107"/>
        <v>198.90165707806293</v>
      </c>
      <c r="AB126" s="66">
        <f t="shared" si="107"/>
        <v>136.99730546294015</v>
      </c>
      <c r="AC126" s="105"/>
      <c r="AD126" s="36"/>
      <c r="AE126" s="36"/>
      <c r="AF126" s="36"/>
      <c r="AG126" s="107">
        <f>'2008'!S126</f>
        <v>6.264158139431995</v>
      </c>
      <c r="AH126" s="107">
        <f>'2009'!S126</f>
        <v>0.75908278458439438</v>
      </c>
      <c r="AI126" s="107">
        <f>'2010'!S126</f>
        <v>4.9930687965615128</v>
      </c>
      <c r="AJ126" s="107">
        <f>'2011'!S126</f>
        <v>8.3925762783311537</v>
      </c>
      <c r="AK126" s="107">
        <f>'2012'!S126</f>
        <v>11.684413288551745</v>
      </c>
      <c r="AL126" s="107">
        <f>'2013'!S126</f>
        <v>10.119972144485141</v>
      </c>
      <c r="AM126" s="107">
        <f>'2014'!S126</f>
        <v>7.5922688376138963</v>
      </c>
      <c r="AN126" s="107">
        <f>'2015'!S126</f>
        <v>4.6086357194232628</v>
      </c>
      <c r="AO126" s="107">
        <f>'2016'!S126</f>
        <v>10.637692049485556</v>
      </c>
      <c r="AP126" s="107">
        <f>'2017'!S126</f>
        <v>3.4491224161553706</v>
      </c>
      <c r="AQ126" s="117">
        <f t="shared" si="91"/>
        <v>6.8500990454624029</v>
      </c>
      <c r="AR126" s="36"/>
      <c r="AS126" s="65" t="s">
        <v>59</v>
      </c>
      <c r="AT126" s="110">
        <f t="shared" ref="AT126:BC126" si="108">SUM(AG94:AG124)</f>
        <v>159.3292226495366</v>
      </c>
      <c r="AU126" s="110">
        <f t="shared" si="108"/>
        <v>78.628798249914823</v>
      </c>
      <c r="AV126" s="110">
        <f t="shared" si="108"/>
        <v>139.26510358929519</v>
      </c>
      <c r="AW126" s="110">
        <f t="shared" si="108"/>
        <v>223.24550345717094</v>
      </c>
      <c r="AX126" s="110">
        <f t="shared" si="108"/>
        <v>225.75273940314074</v>
      </c>
      <c r="AY126" s="110">
        <f t="shared" si="108"/>
        <v>257.740204115182</v>
      </c>
      <c r="AZ126" s="110">
        <f t="shared" si="108"/>
        <v>237.30314583093357</v>
      </c>
      <c r="BA126" s="110">
        <f t="shared" si="108"/>
        <v>166.90276032499196</v>
      </c>
      <c r="BB126" s="110">
        <f t="shared" si="108"/>
        <v>354.03177454466874</v>
      </c>
      <c r="BC126" s="110">
        <f t="shared" si="108"/>
        <v>218.23417715841708</v>
      </c>
    </row>
    <row r="127" spans="2:55">
      <c r="B127" s="4">
        <f>'2008'!G127</f>
        <v>2008</v>
      </c>
      <c r="C127" s="4">
        <v>5</v>
      </c>
      <c r="D127" s="2">
        <f t="shared" si="106"/>
        <v>3</v>
      </c>
      <c r="E127" s="2">
        <f t="shared" si="103"/>
        <v>123</v>
      </c>
      <c r="F127" s="35">
        <f>'2008'!R127</f>
        <v>4.2393996015839992</v>
      </c>
      <c r="G127" s="35">
        <f>'2009'!R127</f>
        <v>0.34286141330999986</v>
      </c>
      <c r="H127" s="35">
        <f>'2010'!R127</f>
        <v>4.2231626751780009</v>
      </c>
      <c r="I127" s="35">
        <f>'2011'!R127</f>
        <v>6.1377624936695989</v>
      </c>
      <c r="J127" s="35">
        <f>'2012'!R127</f>
        <v>7.1364767563040239</v>
      </c>
      <c r="K127" s="35">
        <f>'2013'!R127</f>
        <v>7.6944613598189999</v>
      </c>
      <c r="L127" s="35">
        <f>'2014'!R127</f>
        <v>4.5109037506474499</v>
      </c>
      <c r="M127" s="35">
        <f>'2015'!R127</f>
        <v>2.9293398194390248</v>
      </c>
      <c r="N127" s="35">
        <f>'2016'!R127</f>
        <v>7.2530536886939991</v>
      </c>
      <c r="O127" s="35">
        <f>'2017'!R127</f>
        <v>2.5772873038676241</v>
      </c>
      <c r="P127" s="118">
        <f t="shared" si="90"/>
        <v>4.7044708862512721</v>
      </c>
      <c r="Q127" s="105"/>
      <c r="R127" s="120" t="s">
        <v>60</v>
      </c>
      <c r="S127" s="121">
        <f t="shared" ref="S127:AB127" si="109">STDEV(F94:F124)</f>
        <v>0.86144298555435594</v>
      </c>
      <c r="T127" s="121">
        <f t="shared" si="109"/>
        <v>0.75379778237511585</v>
      </c>
      <c r="U127" s="121">
        <f t="shared" si="109"/>
        <v>1.0206120435246238</v>
      </c>
      <c r="V127" s="121">
        <f t="shared" si="109"/>
        <v>0.62662092103619083</v>
      </c>
      <c r="W127" s="121">
        <f t="shared" si="109"/>
        <v>1.4411182819264878</v>
      </c>
      <c r="X127" s="121">
        <f t="shared" si="109"/>
        <v>0.71964171348790051</v>
      </c>
      <c r="Y127" s="121">
        <f t="shared" si="109"/>
        <v>0.43133864518686632</v>
      </c>
      <c r="Z127" s="121">
        <f t="shared" si="109"/>
        <v>0.81693940855136149</v>
      </c>
      <c r="AA127" s="121">
        <f t="shared" si="109"/>
        <v>0.54671632152454386</v>
      </c>
      <c r="AB127" s="121">
        <f t="shared" si="109"/>
        <v>1.3638288738702999</v>
      </c>
      <c r="AC127" s="105"/>
      <c r="AD127" s="36"/>
      <c r="AE127" s="36"/>
      <c r="AF127" s="36"/>
      <c r="AG127" s="107">
        <f>'2008'!S127</f>
        <v>6.3061109150110539</v>
      </c>
      <c r="AH127" s="107">
        <f>'2009'!S127</f>
        <v>0.86996127952943969</v>
      </c>
      <c r="AI127" s="107">
        <f>'2010'!S127</f>
        <v>6.785044468787043</v>
      </c>
      <c r="AJ127" s="107">
        <f>'2011'!S127</f>
        <v>8.3056604562924026</v>
      </c>
      <c r="AK127" s="107">
        <f>'2012'!S127</f>
        <v>8.3998862282256148</v>
      </c>
      <c r="AL127" s="107">
        <f>'2013'!S127</f>
        <v>11.588124226963265</v>
      </c>
      <c r="AM127" s="107">
        <f>'2014'!S127</f>
        <v>7.2599804517445712</v>
      </c>
      <c r="AN127" s="107">
        <f>'2015'!S127</f>
        <v>4.0263927340240029</v>
      </c>
      <c r="AO127" s="107">
        <f>'2016'!S127</f>
        <v>9.5905377923373774</v>
      </c>
      <c r="AP127" s="107">
        <f>'2017'!S127</f>
        <v>3.1493147216361277</v>
      </c>
      <c r="AQ127" s="117">
        <f t="shared" si="91"/>
        <v>6.6281013274550888</v>
      </c>
      <c r="AR127" s="36"/>
      <c r="AS127" s="120" t="s">
        <v>60</v>
      </c>
      <c r="AT127" s="121">
        <f t="shared" ref="AT127:BC127" si="110">STDEV(AG94:AG124)</f>
        <v>1.568166721023333</v>
      </c>
      <c r="AU127" s="121">
        <f t="shared" si="110"/>
        <v>1.0628296588435653</v>
      </c>
      <c r="AV127" s="121">
        <f t="shared" si="110"/>
        <v>1.4673912851537798</v>
      </c>
      <c r="AW127" s="121">
        <f t="shared" si="110"/>
        <v>1.2133344842599856</v>
      </c>
      <c r="AX127" s="121">
        <f t="shared" si="110"/>
        <v>2.4724917622742075</v>
      </c>
      <c r="AY127" s="121">
        <f t="shared" si="110"/>
        <v>1.9273073288210762</v>
      </c>
      <c r="AZ127" s="121">
        <f t="shared" si="110"/>
        <v>1.1207637575539409</v>
      </c>
      <c r="BA127" s="121">
        <f t="shared" si="110"/>
        <v>1.3053568048783424</v>
      </c>
      <c r="BB127" s="121">
        <f t="shared" si="110"/>
        <v>2.3600341499421664</v>
      </c>
      <c r="BC127" s="121">
        <f t="shared" si="110"/>
        <v>3.1134964507722116</v>
      </c>
    </row>
    <row r="128" spans="2:55">
      <c r="B128" s="4">
        <f>'2008'!G128</f>
        <v>2008</v>
      </c>
      <c r="C128" s="4">
        <v>5</v>
      </c>
      <c r="D128" s="2">
        <f t="shared" si="106"/>
        <v>4</v>
      </c>
      <c r="E128" s="2">
        <f t="shared" si="103"/>
        <v>124</v>
      </c>
      <c r="F128" s="35">
        <f>'2008'!R128</f>
        <v>4.5926540475288755</v>
      </c>
      <c r="G128" s="35">
        <f>'2009'!R128</f>
        <v>1.7593195984649994</v>
      </c>
      <c r="H128" s="35">
        <f>'2010'!R128</f>
        <v>4.96241799986025</v>
      </c>
      <c r="I128" s="35">
        <f>'2011'!R128</f>
        <v>6.207115803924375</v>
      </c>
      <c r="J128" s="35">
        <f>'2012'!R128</f>
        <v>6.4839005147992488</v>
      </c>
      <c r="K128" s="35">
        <f>'2013'!R128</f>
        <v>7.3894018784533513</v>
      </c>
      <c r="L128" s="35">
        <f>'2014'!R128</f>
        <v>5.0324501816069995</v>
      </c>
      <c r="M128" s="35">
        <f>'2015'!R128</f>
        <v>1.3310429153735994</v>
      </c>
      <c r="N128" s="35">
        <f>'2016'!R128</f>
        <v>6.8955942668067003</v>
      </c>
      <c r="O128" s="35">
        <f>'2017'!R128</f>
        <v>4.7330048655694483</v>
      </c>
      <c r="P128" s="118">
        <f t="shared" si="90"/>
        <v>4.9386902072387846</v>
      </c>
      <c r="Q128" s="105"/>
      <c r="R128" s="120" t="s">
        <v>54</v>
      </c>
      <c r="S128" s="121">
        <f t="shared" ref="S128:AB128" si="111">(STDEV(F94:F124))/SQRT(30)</f>
        <v>0.1572772517309059</v>
      </c>
      <c r="T128" s="121">
        <f t="shared" si="111"/>
        <v>0.13762401640140703</v>
      </c>
      <c r="U128" s="121">
        <f t="shared" si="111"/>
        <v>0.18633741289996028</v>
      </c>
      <c r="V128" s="121">
        <f t="shared" si="111"/>
        <v>0.11440480448539506</v>
      </c>
      <c r="W128" s="121">
        <f t="shared" si="111"/>
        <v>0.26311099701474233</v>
      </c>
      <c r="X128" s="121">
        <f t="shared" si="111"/>
        <v>0.13138799993299763</v>
      </c>
      <c r="Y128" s="121">
        <f t="shared" si="111"/>
        <v>7.8751301964187947E-2</v>
      </c>
      <c r="Z128" s="121">
        <f t="shared" si="111"/>
        <v>0.1491520473928365</v>
      </c>
      <c r="AA128" s="121">
        <f t="shared" si="111"/>
        <v>9.9816287285079949E-2</v>
      </c>
      <c r="AB128" s="121">
        <f t="shared" si="111"/>
        <v>0.24899994626521044</v>
      </c>
      <c r="AC128" s="105"/>
      <c r="AD128" s="36"/>
      <c r="AE128" s="36"/>
      <c r="AF128" s="36"/>
      <c r="AG128" s="107">
        <f>'2008'!S128</f>
        <v>7.1943415994154822</v>
      </c>
      <c r="AH128" s="107">
        <f>'2009'!S128</f>
        <v>2.869345290183039</v>
      </c>
      <c r="AI128" s="107">
        <f>'2010'!S128</f>
        <v>8.0974055815147281</v>
      </c>
      <c r="AJ128" s="107">
        <f>'2011'!S128</f>
        <v>9.0113994411121201</v>
      </c>
      <c r="AK128" s="107">
        <f>'2012'!S128</f>
        <v>7.7277588348452522</v>
      </c>
      <c r="AL128" s="107">
        <f>'2013'!S128</f>
        <v>12.736552352798933</v>
      </c>
      <c r="AM128" s="107">
        <f>'2014'!S128</f>
        <v>8.7256915851610302</v>
      </c>
      <c r="AN128" s="107">
        <f>'2015'!S128</f>
        <v>2.3749829808169314</v>
      </c>
      <c r="AO128" s="107">
        <f>'2016'!S128</f>
        <v>8.9753552608317708</v>
      </c>
      <c r="AP128" s="107">
        <f>'2017'!S128</f>
        <v>6.3701420750308237</v>
      </c>
      <c r="AQ128" s="117">
        <f t="shared" si="91"/>
        <v>7.4082975001710114</v>
      </c>
      <c r="AR128" s="36"/>
      <c r="AS128" s="120" t="s">
        <v>54</v>
      </c>
      <c r="AT128" s="121">
        <f t="shared" ref="AT128:BC128" si="112">(STDEV(AG94:AG124))/SQRT(30)</f>
        <v>0.28630676234446345</v>
      </c>
      <c r="AU128" s="121">
        <f t="shared" si="112"/>
        <v>0.19404525964471359</v>
      </c>
      <c r="AV128" s="121">
        <f t="shared" si="112"/>
        <v>0.26790776918840692</v>
      </c>
      <c r="AW128" s="121">
        <f t="shared" si="112"/>
        <v>0.22152355560936368</v>
      </c>
      <c r="AX128" s="121">
        <f t="shared" si="112"/>
        <v>0.45141317048109469</v>
      </c>
      <c r="AY128" s="121">
        <f t="shared" si="112"/>
        <v>0.35187656641344334</v>
      </c>
      <c r="AZ128" s="121">
        <f t="shared" si="112"/>
        <v>0.20462253054884813</v>
      </c>
      <c r="BA128" s="121">
        <f t="shared" si="112"/>
        <v>0.23832445587491261</v>
      </c>
      <c r="BB128" s="121">
        <f t="shared" si="112"/>
        <v>0.43088131346861802</v>
      </c>
      <c r="BC128" s="121">
        <f t="shared" si="112"/>
        <v>0.56844407960007104</v>
      </c>
    </row>
    <row r="129" spans="2:45">
      <c r="B129" s="4">
        <f>'2008'!G129</f>
        <v>2008</v>
      </c>
      <c r="C129" s="4">
        <v>5</v>
      </c>
      <c r="D129" s="2">
        <f t="shared" si="106"/>
        <v>5</v>
      </c>
      <c r="E129" s="2">
        <f t="shared" ref="E129:E142" si="113">E128+1</f>
        <v>125</v>
      </c>
      <c r="F129" s="35">
        <f>'2008'!R129</f>
        <v>4.2094600058879994</v>
      </c>
      <c r="G129" s="35">
        <f>'2009'!R129</f>
        <v>0.48423465184499997</v>
      </c>
      <c r="H129" s="35">
        <f>'2010'!R129</f>
        <v>5.1263011878659999</v>
      </c>
      <c r="I129" s="35">
        <f>'2011'!R129</f>
        <v>6.2763437519448741</v>
      </c>
      <c r="J129" s="35">
        <f>'2012'!R129</f>
        <v>6.0112719992861239</v>
      </c>
      <c r="K129" s="35">
        <f>'2013'!R129</f>
        <v>7.3394576134316969</v>
      </c>
      <c r="L129" s="35">
        <f>'2014'!R129</f>
        <v>5.5081454674683004</v>
      </c>
      <c r="M129" s="35">
        <f>'2015'!R129</f>
        <v>2.9008230421277257</v>
      </c>
      <c r="N129" s="35">
        <f>'2016'!R129</f>
        <v>6.2545500002336993</v>
      </c>
      <c r="O129" s="35">
        <f>'2017'!R129</f>
        <v>4.2158246256488985</v>
      </c>
      <c r="P129" s="118">
        <f t="shared" si="90"/>
        <v>4.8326412345740319</v>
      </c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36"/>
      <c r="AE129" s="36"/>
      <c r="AF129" s="36"/>
      <c r="AG129" s="107">
        <f>'2008'!S129</f>
        <v>6.4928016931662267</v>
      </c>
      <c r="AH129" s="107">
        <f>'2009'!S129</f>
        <v>0.94923333280816269</v>
      </c>
      <c r="AI129" s="107">
        <f>'2010'!S129</f>
        <v>8.3516891515292286</v>
      </c>
      <c r="AJ129" s="107">
        <f>'2011'!S129</f>
        <v>8.2884808080246888</v>
      </c>
      <c r="AK129" s="107">
        <f>'2012'!S129</f>
        <v>7.6556579080958302</v>
      </c>
      <c r="AL129" s="107">
        <f>'2013'!S129</f>
        <v>12.363626048348221</v>
      </c>
      <c r="AM129" s="107">
        <f>'2014'!S129</f>
        <v>8.7815622133453068</v>
      </c>
      <c r="AN129" s="107">
        <f>'2015'!S129</f>
        <v>5.4950504616196874</v>
      </c>
      <c r="AO129" s="107">
        <f>'2016'!S129</f>
        <v>7.6231937577489299</v>
      </c>
      <c r="AP129" s="107">
        <f>'2017'!S129</f>
        <v>6.1484960354043201</v>
      </c>
      <c r="AQ129" s="117">
        <f t="shared" si="91"/>
        <v>7.21497914100906</v>
      </c>
      <c r="AR129" s="36"/>
      <c r="AS129" s="38"/>
    </row>
    <row r="130" spans="2:45">
      <c r="B130" s="4">
        <f>'2008'!G130</f>
        <v>2008</v>
      </c>
      <c r="C130" s="4">
        <v>5</v>
      </c>
      <c r="D130" s="2">
        <f t="shared" si="106"/>
        <v>6</v>
      </c>
      <c r="E130" s="2">
        <f t="shared" si="113"/>
        <v>126</v>
      </c>
      <c r="F130" s="35">
        <f>'2008'!R130</f>
        <v>4.5245329952399986</v>
      </c>
      <c r="G130" s="35">
        <f>'2009'!R130</f>
        <v>0.53776346639399986</v>
      </c>
      <c r="H130" s="35">
        <f>'2010'!R130</f>
        <v>4.5628783681724991</v>
      </c>
      <c r="I130" s="35">
        <f>'2011'!R130</f>
        <v>6.0820402697639997</v>
      </c>
      <c r="J130" s="35">
        <f>'2012'!R130</f>
        <v>6.4694554948055991</v>
      </c>
      <c r="K130" s="35">
        <f>'2013'!R130</f>
        <v>7.5633657371703755</v>
      </c>
      <c r="L130" s="35">
        <f>'2014'!R130</f>
        <v>4.7862746063531993</v>
      </c>
      <c r="M130" s="35">
        <f>'2015'!R130</f>
        <v>1.8291604830903005</v>
      </c>
      <c r="N130" s="35">
        <f>'2016'!R130</f>
        <v>5.4992767954000481</v>
      </c>
      <c r="O130" s="35">
        <f>'2017'!R130</f>
        <v>5.4473444154935997</v>
      </c>
      <c r="P130" s="118">
        <f t="shared" si="90"/>
        <v>4.7302092631883621</v>
      </c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36"/>
      <c r="AE130" s="36"/>
      <c r="AF130" s="36"/>
      <c r="AG130" s="107">
        <f>'2008'!S130</f>
        <v>7.1053091643087996</v>
      </c>
      <c r="AH130" s="107">
        <f>'2009'!S130</f>
        <v>0.97827995364319575</v>
      </c>
      <c r="AI130" s="107">
        <f>'2010'!S130</f>
        <v>7.2181975881470306</v>
      </c>
      <c r="AJ130" s="107">
        <f>'2011'!S130</f>
        <v>8.7402456684674572</v>
      </c>
      <c r="AK130" s="107">
        <f>'2012'!S130</f>
        <v>8.9865244387970193</v>
      </c>
      <c r="AL130" s="107">
        <f>'2013'!S130</f>
        <v>13.351144583710763</v>
      </c>
      <c r="AM130" s="107">
        <f>'2014'!S130</f>
        <v>6.7181219295123258</v>
      </c>
      <c r="AN130" s="107">
        <f>'2015'!S130</f>
        <v>3.808171051757105</v>
      </c>
      <c r="AO130" s="107">
        <f>'2016'!S130</f>
        <v>7.0736801649504111</v>
      </c>
      <c r="AP130" s="107">
        <f>'2017'!S130</f>
        <v>7.871654514911798</v>
      </c>
      <c r="AQ130" s="117">
        <f t="shared" si="91"/>
        <v>7.1851329058205904</v>
      </c>
      <c r="AR130" s="36"/>
      <c r="AS130" s="38"/>
    </row>
    <row r="131" spans="2:45">
      <c r="B131" s="4">
        <f>'2008'!G131</f>
        <v>2008</v>
      </c>
      <c r="C131" s="4">
        <v>5</v>
      </c>
      <c r="D131" s="2">
        <f t="shared" si="106"/>
        <v>7</v>
      </c>
      <c r="E131" s="2">
        <f t="shared" si="113"/>
        <v>127</v>
      </c>
      <c r="F131" s="35">
        <f>'2008'!R131</f>
        <v>4.135180119445125</v>
      </c>
      <c r="G131" s="35">
        <f>'2009'!R131</f>
        <v>9.0869816201999978E-2</v>
      </c>
      <c r="H131" s="35">
        <f>'2010'!R131</f>
        <v>4.0983210441090003</v>
      </c>
      <c r="I131" s="35">
        <f>'2011'!R131</f>
        <v>5.6847365306189994</v>
      </c>
      <c r="J131" s="35">
        <f>'2012'!R131</f>
        <v>6.586160367889125</v>
      </c>
      <c r="K131" s="35">
        <f>'2013'!R131</f>
        <v>7.3048672139062498</v>
      </c>
      <c r="L131" s="35">
        <f>'2014'!R131</f>
        <v>4.5500243803352989</v>
      </c>
      <c r="M131" s="35">
        <f>'2015'!R131</f>
        <v>2.2145340595211995</v>
      </c>
      <c r="N131" s="35">
        <f>'2016'!R131</f>
        <v>4.8773890078349984</v>
      </c>
      <c r="O131" s="35">
        <f>'2017'!R131</f>
        <v>5.3584843241207984</v>
      </c>
      <c r="P131" s="118">
        <f t="shared" si="90"/>
        <v>4.4900566863982787</v>
      </c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36"/>
      <c r="AE131" s="36"/>
      <c r="AF131" s="36"/>
      <c r="AG131" s="107">
        <f>'2008'!S131</f>
        <v>5.9514443447057461</v>
      </c>
      <c r="AH131" s="107">
        <f>'2009'!S131</f>
        <v>0.45138668807008114</v>
      </c>
      <c r="AI131" s="107">
        <f>'2010'!S131</f>
        <v>6.7539516739658714</v>
      </c>
      <c r="AJ131" s="107">
        <f>'2011'!S131</f>
        <v>7.6321800707291514</v>
      </c>
      <c r="AK131" s="107">
        <f>'2012'!S131</f>
        <v>10.069009040820378</v>
      </c>
      <c r="AL131" s="107">
        <f>'2013'!S131</f>
        <v>13.061776900734726</v>
      </c>
      <c r="AM131" s="107">
        <f>'2014'!S131</f>
        <v>8.5015617830293415</v>
      </c>
      <c r="AN131" s="107">
        <f>'2015'!S131</f>
        <v>4.9861389050220692</v>
      </c>
      <c r="AO131" s="107">
        <f>'2016'!S131</f>
        <v>6.4580760368468484</v>
      </c>
      <c r="AP131" s="107">
        <f>'2017'!S131</f>
        <v>7.0386368956184988</v>
      </c>
      <c r="AQ131" s="117">
        <f t="shared" si="91"/>
        <v>7.0904162339542705</v>
      </c>
      <c r="AR131" s="36"/>
      <c r="AS131" s="38"/>
    </row>
    <row r="132" spans="2:45">
      <c r="B132" s="4">
        <f>'2008'!G132</f>
        <v>2008</v>
      </c>
      <c r="C132" s="4">
        <v>5</v>
      </c>
      <c r="D132" s="2">
        <f t="shared" si="106"/>
        <v>8</v>
      </c>
      <c r="E132" s="2">
        <f t="shared" si="113"/>
        <v>128</v>
      </c>
      <c r="F132" s="35">
        <f>'2008'!R132</f>
        <v>3.2832725229570006</v>
      </c>
      <c r="G132" s="35">
        <f>'2009'!R132</f>
        <v>1.3776339554999997</v>
      </c>
      <c r="H132" s="35">
        <f>'2010'!R132</f>
        <v>4.9621122682604986</v>
      </c>
      <c r="I132" s="35">
        <f>'2011'!R132</f>
        <v>5.4280564350626248</v>
      </c>
      <c r="J132" s="35">
        <f>'2012'!R132</f>
        <v>6.4580692642147488</v>
      </c>
      <c r="K132" s="35">
        <f>'2013'!R132</f>
        <v>7.2710102018688731</v>
      </c>
      <c r="L132" s="35">
        <f>'2014'!R132</f>
        <v>3.6659988811988997</v>
      </c>
      <c r="M132" s="35">
        <f>'2015'!R132</f>
        <v>2.8200815367417005</v>
      </c>
      <c r="N132" s="35">
        <f>'2016'!R132</f>
        <v>5.1294943027186495</v>
      </c>
      <c r="O132" s="35">
        <f>'2017'!R132</f>
        <v>5.3941224375983232</v>
      </c>
      <c r="P132" s="118">
        <f t="shared" si="90"/>
        <v>4.5789851806121318</v>
      </c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36"/>
      <c r="AE132" s="36"/>
      <c r="AF132" s="36"/>
      <c r="AG132" s="107">
        <f>'2008'!S132</f>
        <v>4.3146874519047618</v>
      </c>
      <c r="AH132" s="107">
        <f>'2009'!S132</f>
        <v>2.4167913957380178</v>
      </c>
      <c r="AI132" s="107">
        <f>'2010'!S132</f>
        <v>8.0916816545632049</v>
      </c>
      <c r="AJ132" s="107">
        <f>'2011'!S132</f>
        <v>8.0244891644373642</v>
      </c>
      <c r="AK132" s="107">
        <f>'2012'!S132</f>
        <v>8.9765048746532745</v>
      </c>
      <c r="AL132" s="107">
        <f>'2013'!S132</f>
        <v>10.902853214836284</v>
      </c>
      <c r="AM132" s="107">
        <f>'2014'!S132</f>
        <v>4.9354126856904612</v>
      </c>
      <c r="AN132" s="107">
        <f>'2015'!S132</f>
        <v>6.2333713981298935</v>
      </c>
      <c r="AO132" s="107">
        <f>'2016'!S132</f>
        <v>7.0580717218445672</v>
      </c>
      <c r="AP132" s="107">
        <f>'2017'!S132</f>
        <v>7.6472736456603982</v>
      </c>
      <c r="AQ132" s="117">
        <f t="shared" si="91"/>
        <v>6.860113720745824</v>
      </c>
      <c r="AR132" s="36"/>
      <c r="AS132" s="38"/>
    </row>
    <row r="133" spans="2:45">
      <c r="B133" s="4">
        <f>'2008'!G133</f>
        <v>2008</v>
      </c>
      <c r="C133" s="4">
        <v>5</v>
      </c>
      <c r="D133" s="2">
        <f t="shared" si="106"/>
        <v>9</v>
      </c>
      <c r="E133" s="2">
        <f t="shared" si="113"/>
        <v>129</v>
      </c>
      <c r="F133" s="35">
        <f>'2008'!R133</f>
        <v>2.4733539079244995</v>
      </c>
      <c r="G133" s="35">
        <f>'2009'!R133</f>
        <v>0.4168263593699999</v>
      </c>
      <c r="H133" s="35">
        <f>'2010'!R133</f>
        <v>5.3002256329912498</v>
      </c>
      <c r="I133" s="35">
        <f>'2011'!R133</f>
        <v>6.0014199519638991</v>
      </c>
      <c r="J133" s="35">
        <f>'2012'!R133</f>
        <v>6.8568353581199979</v>
      </c>
      <c r="K133" s="35">
        <f>'2013'!R133</f>
        <v>6.4764826558163975</v>
      </c>
      <c r="L133" s="35">
        <f>'2014'!R133</f>
        <v>4.4945386379803507</v>
      </c>
      <c r="M133" s="35">
        <f>'2015'!R133</f>
        <v>2.6137755722032496</v>
      </c>
      <c r="N133" s="35">
        <f>'2016'!R133</f>
        <v>5.524798385303999</v>
      </c>
      <c r="O133" s="35">
        <f>'2017'!R133</f>
        <v>5.028208616099624</v>
      </c>
      <c r="P133" s="118">
        <f t="shared" si="90"/>
        <v>4.5186465077773272</v>
      </c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36"/>
      <c r="AE133" s="36"/>
      <c r="AF133" s="36"/>
      <c r="AG133" s="107">
        <f>'2008'!S133</f>
        <v>3.6326212750614406</v>
      </c>
      <c r="AH133" s="107">
        <f>'2009'!S133</f>
        <v>1.0014342621582253</v>
      </c>
      <c r="AI133" s="107">
        <f>'2010'!S133</f>
        <v>8.4333309185098493</v>
      </c>
      <c r="AJ133" s="107">
        <f>'2011'!S133</f>
        <v>9.5182285159863209</v>
      </c>
      <c r="AK133" s="107">
        <f>'2012'!S133</f>
        <v>10.085799228580207</v>
      </c>
      <c r="AL133" s="107">
        <f>'2013'!S133</f>
        <v>8.4216215720122989</v>
      </c>
      <c r="AM133" s="107">
        <f>'2014'!S133</f>
        <v>6.0010830359269072</v>
      </c>
      <c r="AN133" s="107">
        <f>'2015'!S133</f>
        <v>3.0350670480726185</v>
      </c>
      <c r="AO133" s="107">
        <f>'2016'!S133</f>
        <v>11.262483462470968</v>
      </c>
      <c r="AP133" s="107">
        <f>'2017'!S133</f>
        <v>9.1188206881491212</v>
      </c>
      <c r="AQ133" s="117">
        <f t="shared" si="91"/>
        <v>7.0510490006927968</v>
      </c>
      <c r="AR133" s="36"/>
      <c r="AS133" s="38"/>
    </row>
    <row r="134" spans="2:45">
      <c r="B134" s="4">
        <f>'2008'!G134</f>
        <v>2008</v>
      </c>
      <c r="C134" s="4">
        <v>5</v>
      </c>
      <c r="D134" s="2">
        <f t="shared" si="106"/>
        <v>10</v>
      </c>
      <c r="E134" s="2">
        <f t="shared" si="113"/>
        <v>130</v>
      </c>
      <c r="F134" s="35">
        <f>'2008'!R134</f>
        <v>2.8136368619595</v>
      </c>
      <c r="G134" s="35">
        <f>'2009'!R134</f>
        <v>0.96242834195999993</v>
      </c>
      <c r="H134" s="35">
        <f>'2010'!R134</f>
        <v>5.8622339835967487</v>
      </c>
      <c r="I134" s="35">
        <f>'2011'!R134</f>
        <v>5.9950067098281004</v>
      </c>
      <c r="J134" s="35">
        <f>'2012'!R134</f>
        <v>7.2263789135752488</v>
      </c>
      <c r="K134" s="35">
        <f>'2013'!R134</f>
        <v>6.9273905987482491</v>
      </c>
      <c r="L134" s="35">
        <f>'2014'!R134</f>
        <v>4.1515600889490001</v>
      </c>
      <c r="M134" s="35">
        <f>'2015'!R134</f>
        <v>2.5861491000444743</v>
      </c>
      <c r="N134" s="35">
        <f>'2016'!R134</f>
        <v>6.0329935541376001</v>
      </c>
      <c r="O134" s="35">
        <f>'2017'!R134</f>
        <v>7.1424316466077489</v>
      </c>
      <c r="P134" s="118">
        <f t="shared" ref="P134:P197" si="114">AVERAGE(F134:O134)</f>
        <v>4.9700209799406663</v>
      </c>
      <c r="Q134" s="105"/>
      <c r="R134" s="105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5"/>
      <c r="AD134" s="36"/>
      <c r="AE134" s="36"/>
      <c r="AF134" s="36"/>
      <c r="AG134" s="107">
        <f>'2008'!S134</f>
        <v>3.6842183417054666</v>
      </c>
      <c r="AH134" s="107">
        <f>'2009'!S134</f>
        <v>1.7703493372366408</v>
      </c>
      <c r="AI134" s="107">
        <f>'2010'!S134</f>
        <v>9.0213131876127353</v>
      </c>
      <c r="AJ134" s="107">
        <f>'2011'!S134</f>
        <v>9.0929673922541046</v>
      </c>
      <c r="AK134" s="107">
        <f>'2012'!S134</f>
        <v>11.030757302138392</v>
      </c>
      <c r="AL134" s="107">
        <f>'2013'!S134</f>
        <v>9.3313101246324575</v>
      </c>
      <c r="AM134" s="107">
        <f>'2014'!S134</f>
        <v>6.3748132689423258</v>
      </c>
      <c r="AN134" s="107">
        <f>'2015'!S134</f>
        <v>3.9075412212469889</v>
      </c>
      <c r="AO134" s="107">
        <f>'2016'!S134</f>
        <v>10.363072480181067</v>
      </c>
      <c r="AP134" s="107">
        <f>'2017'!S134</f>
        <v>14.316841078275983</v>
      </c>
      <c r="AQ134" s="117">
        <f t="shared" ref="AQ134:AQ197" si="115">AVERAGE(AG134:AP134)</f>
        <v>7.8893183734226167</v>
      </c>
      <c r="AR134" s="36"/>
      <c r="AS134" s="38"/>
    </row>
    <row r="135" spans="2:45">
      <c r="B135" s="4">
        <f>'2008'!G135</f>
        <v>2008</v>
      </c>
      <c r="C135" s="4">
        <v>5</v>
      </c>
      <c r="D135" s="2">
        <f t="shared" si="106"/>
        <v>11</v>
      </c>
      <c r="E135" s="2">
        <f t="shared" si="113"/>
        <v>131</v>
      </c>
      <c r="F135" s="35">
        <f>'2008'!R135</f>
        <v>3.7163996562959984</v>
      </c>
      <c r="G135" s="35">
        <f>'2009'!R135</f>
        <v>2.7470585878034992</v>
      </c>
      <c r="H135" s="35">
        <f>'2010'!R135</f>
        <v>5.8800658712399985</v>
      </c>
      <c r="I135" s="35">
        <f>'2011'!R135</f>
        <v>6.42356407662915</v>
      </c>
      <c r="J135" s="35">
        <f>'2012'!R135</f>
        <v>6.8977192856006253</v>
      </c>
      <c r="K135" s="35">
        <f>'2013'!R135</f>
        <v>5.9050162710226486</v>
      </c>
      <c r="L135" s="35">
        <f>'2014'!R135</f>
        <v>4.5106363275854982</v>
      </c>
      <c r="M135" s="35">
        <f>'2015'!R135</f>
        <v>2.4574798075736246</v>
      </c>
      <c r="N135" s="35">
        <f>'2016'!R135</f>
        <v>6.4343609450999999</v>
      </c>
      <c r="O135" s="35">
        <f>'2017'!R135</f>
        <v>7.1163172566380988</v>
      </c>
      <c r="P135" s="118">
        <f t="shared" si="114"/>
        <v>5.2088618085489147</v>
      </c>
      <c r="Q135" s="105"/>
      <c r="R135" s="105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5"/>
      <c r="AD135" s="36"/>
      <c r="AE135" s="36"/>
      <c r="AF135" s="36"/>
      <c r="AG135" s="107">
        <f>'2008'!S135</f>
        <v>5.0337788371911119</v>
      </c>
      <c r="AH135" s="107">
        <f>'2009'!S135</f>
        <v>4.3417216838652868</v>
      </c>
      <c r="AI135" s="107">
        <f>'2010'!S135</f>
        <v>7.9951649636437345</v>
      </c>
      <c r="AJ135" s="107">
        <f>'2011'!S135</f>
        <v>8.9969794504934395</v>
      </c>
      <c r="AK135" s="107">
        <f>'2012'!S135</f>
        <v>7.2618585674676392</v>
      </c>
      <c r="AL135" s="107">
        <f>'2013'!S135</f>
        <v>8.0078588212682043</v>
      </c>
      <c r="AM135" s="107">
        <f>'2014'!S135</f>
        <v>8.6170222363724349</v>
      </c>
      <c r="AN135" s="107">
        <f>'2015'!S135</f>
        <v>3.204132271770689</v>
      </c>
      <c r="AO135" s="107">
        <f>'2016'!S135</f>
        <v>8.9210497899004597</v>
      </c>
      <c r="AP135" s="107">
        <f>'2017'!S135</f>
        <v>11.865114356908135</v>
      </c>
      <c r="AQ135" s="117">
        <f t="shared" si="115"/>
        <v>7.4244680978881137</v>
      </c>
      <c r="AR135" s="36"/>
      <c r="AS135" s="38"/>
    </row>
    <row r="136" spans="2:45">
      <c r="B136" s="4">
        <f>'2008'!G136</f>
        <v>2008</v>
      </c>
      <c r="C136" s="4">
        <v>5</v>
      </c>
      <c r="D136" s="2">
        <f t="shared" si="106"/>
        <v>12</v>
      </c>
      <c r="E136" s="2">
        <f t="shared" si="113"/>
        <v>132</v>
      </c>
      <c r="F136" s="35">
        <f>'2008'!R136</f>
        <v>3.1631998137089994</v>
      </c>
      <c r="G136" s="35">
        <f>'2009'!R136</f>
        <v>2.4622739000685003</v>
      </c>
      <c r="H136" s="35">
        <f>'2010'!R136</f>
        <v>5.7787545228119992</v>
      </c>
      <c r="I136" s="35">
        <f>'2011'!R136</f>
        <v>5.4998352160087487</v>
      </c>
      <c r="J136" s="35">
        <f>'2012'!R136</f>
        <v>7.2119029520703002</v>
      </c>
      <c r="K136" s="35">
        <f>'2013'!R136</f>
        <v>5.5868717227552489</v>
      </c>
      <c r="L136" s="35">
        <f>'2014'!R136</f>
        <v>4.41939300313995</v>
      </c>
      <c r="M136" s="35">
        <f>'2015'!R136</f>
        <v>2.0359101881915995</v>
      </c>
      <c r="N136" s="35">
        <f>'2016'!R136</f>
        <v>6.3276489523286239</v>
      </c>
      <c r="O136" s="35">
        <f>'2017'!R136</f>
        <v>7.4632488293055737</v>
      </c>
      <c r="P136" s="118">
        <f t="shared" si="114"/>
        <v>4.9949039100389543</v>
      </c>
      <c r="Q136" s="105"/>
      <c r="R136" s="105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5"/>
      <c r="AD136" s="36"/>
      <c r="AE136" s="36"/>
      <c r="AF136" s="36"/>
      <c r="AG136" s="107">
        <f>'2008'!S136</f>
        <v>4.7564385028719318</v>
      </c>
      <c r="AH136" s="107">
        <f>'2009'!S136</f>
        <v>4.3437457607731336</v>
      </c>
      <c r="AI136" s="107">
        <f>'2010'!S136</f>
        <v>8.93930303875063</v>
      </c>
      <c r="AJ136" s="107">
        <f>'2011'!S136</f>
        <v>7.4178058637094129</v>
      </c>
      <c r="AK136" s="107">
        <f>'2012'!S136</f>
        <v>12.149712794922916</v>
      </c>
      <c r="AL136" s="107">
        <f>'2013'!S136</f>
        <v>5.9436858275657158</v>
      </c>
      <c r="AM136" s="107">
        <f>'2014'!S136</f>
        <v>8.3713580476717571</v>
      </c>
      <c r="AN136" s="107">
        <f>'2015'!S136</f>
        <v>3.0225374018128397</v>
      </c>
      <c r="AO136" s="107">
        <f>'2016'!S136</f>
        <v>8.8805345627397188</v>
      </c>
      <c r="AP136" s="107">
        <f>'2017'!S136</f>
        <v>13.143478607983306</v>
      </c>
      <c r="AQ136" s="117">
        <f t="shared" si="115"/>
        <v>7.6968600408801366</v>
      </c>
      <c r="AR136" s="36"/>
      <c r="AS136" s="38"/>
    </row>
    <row r="137" spans="2:45">
      <c r="B137" s="4">
        <f>'2008'!G137</f>
        <v>2008</v>
      </c>
      <c r="C137" s="4">
        <v>5</v>
      </c>
      <c r="D137" s="2">
        <f t="shared" si="106"/>
        <v>13</v>
      </c>
      <c r="E137" s="2">
        <f t="shared" si="113"/>
        <v>133</v>
      </c>
      <c r="F137" s="35">
        <f>'2008'!R137</f>
        <v>4.2131508861645006</v>
      </c>
      <c r="G137" s="35">
        <f>'2009'!R137</f>
        <v>2.6790818064502502</v>
      </c>
      <c r="H137" s="35">
        <f>'2010'!R137</f>
        <v>5.9141162677229993</v>
      </c>
      <c r="I137" s="35">
        <f>'2011'!R137</f>
        <v>5.2361313973872745</v>
      </c>
      <c r="J137" s="35">
        <f>'2012'!R137</f>
        <v>6.7722415117933492</v>
      </c>
      <c r="K137" s="35">
        <f>'2013'!R137</f>
        <v>5.7417632093502018</v>
      </c>
      <c r="L137" s="35">
        <f>'2014'!R137</f>
        <v>2.0195260440393747</v>
      </c>
      <c r="M137" s="35">
        <f>'2015'!R137</f>
        <v>1.2617123201171996</v>
      </c>
      <c r="N137" s="35">
        <f>'2016'!R137</f>
        <v>5.8169520640793992</v>
      </c>
      <c r="O137" s="35">
        <f>'2017'!R137</f>
        <v>7.2174122600545472</v>
      </c>
      <c r="P137" s="118">
        <f t="shared" si="114"/>
        <v>4.6872087767159094</v>
      </c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36"/>
      <c r="AE137" s="36"/>
      <c r="AF137" s="36"/>
      <c r="AG137" s="107">
        <f>'2008'!S137</f>
        <v>6.2027234882116895</v>
      </c>
      <c r="AH137" s="107">
        <f>'2009'!S137</f>
        <v>4.7756409097346975</v>
      </c>
      <c r="AI137" s="107">
        <f>'2010'!S137</f>
        <v>9.0323997094728963</v>
      </c>
      <c r="AJ137" s="107">
        <f>'2011'!S137</f>
        <v>6.4631456517015042</v>
      </c>
      <c r="AK137" s="107">
        <f>'2012'!S137</f>
        <v>9.6277209235431584</v>
      </c>
      <c r="AL137" s="107">
        <f>'2013'!S137</f>
        <v>7.2160796826655105</v>
      </c>
      <c r="AM137" s="107">
        <f>'2014'!S137</f>
        <v>3.3700648715561945</v>
      </c>
      <c r="AN137" s="107">
        <f>'2015'!S137</f>
        <v>2.0832851380838631</v>
      </c>
      <c r="AO137" s="107">
        <f>'2016'!S137</f>
        <v>11.06536817896229</v>
      </c>
      <c r="AP137" s="107">
        <f>'2017'!S137</f>
        <v>13.523468757231894</v>
      </c>
      <c r="AQ137" s="117">
        <f t="shared" si="115"/>
        <v>7.3359897311163689</v>
      </c>
      <c r="AR137" s="36"/>
      <c r="AS137" s="38"/>
    </row>
    <row r="138" spans="2:45">
      <c r="B138" s="4">
        <f>'2008'!G138</f>
        <v>2008</v>
      </c>
      <c r="C138" s="4">
        <v>5</v>
      </c>
      <c r="D138" s="2">
        <f t="shared" si="106"/>
        <v>14</v>
      </c>
      <c r="E138" s="2">
        <f t="shared" si="113"/>
        <v>134</v>
      </c>
      <c r="F138" s="35">
        <f>'2008'!R138</f>
        <v>4.0610733581249994</v>
      </c>
      <c r="G138" s="35">
        <f>'2009'!R138</f>
        <v>2.4453518401979997</v>
      </c>
      <c r="H138" s="35">
        <f>'2010'!R138</f>
        <v>5.9465974875615002</v>
      </c>
      <c r="I138" s="35">
        <f>'2011'!R138</f>
        <v>5.2808476520531995</v>
      </c>
      <c r="J138" s="35">
        <f>'2012'!R138</f>
        <v>6.4981771982373751</v>
      </c>
      <c r="K138" s="35">
        <f>'2013'!R138</f>
        <v>5.9590205043484499</v>
      </c>
      <c r="L138" s="35">
        <f>'2014'!R138</f>
        <v>4.3525681791637485</v>
      </c>
      <c r="M138" s="35">
        <f>'2015'!R138</f>
        <v>2.0750394127437</v>
      </c>
      <c r="N138" s="35">
        <f>'2016'!R138</f>
        <v>5.6649742364651994</v>
      </c>
      <c r="O138" s="35">
        <f>'2017'!R138</f>
        <v>6.7634738907719241</v>
      </c>
      <c r="P138" s="118">
        <f t="shared" si="114"/>
        <v>4.9047123759668096</v>
      </c>
      <c r="Q138" s="105"/>
      <c r="R138" s="105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5"/>
      <c r="AD138" s="36"/>
      <c r="AE138" s="36"/>
      <c r="AF138" s="36"/>
      <c r="AG138" s="107">
        <f>'2008'!S138</f>
        <v>6.3157107086917641</v>
      </c>
      <c r="AH138" s="107">
        <f>'2009'!S138</f>
        <v>4.4814191674452584</v>
      </c>
      <c r="AI138" s="107">
        <f>'2010'!S138</f>
        <v>9.5872411776838522</v>
      </c>
      <c r="AJ138" s="107">
        <f>'2011'!S138</f>
        <v>7.7548838685006833</v>
      </c>
      <c r="AK138" s="107">
        <f>'2012'!S138</f>
        <v>9.9690048605208403</v>
      </c>
      <c r="AL138" s="107">
        <f>'2013'!S138</f>
        <v>7.9467289785447166</v>
      </c>
      <c r="AM138" s="107">
        <f>'2014'!S138</f>
        <v>7.085131515723857</v>
      </c>
      <c r="AN138" s="107">
        <f>'2015'!S138</f>
        <v>3.0456465391586995</v>
      </c>
      <c r="AO138" s="107">
        <f>'2016'!S138</f>
        <v>10.230088290740792</v>
      </c>
      <c r="AP138" s="107">
        <f>'2017'!S138</f>
        <v>13.123362756944081</v>
      </c>
      <c r="AQ138" s="117">
        <f t="shared" si="115"/>
        <v>7.9539217863954548</v>
      </c>
      <c r="AR138" s="36"/>
      <c r="AS138" s="38"/>
    </row>
    <row r="139" spans="2:45">
      <c r="B139" s="4">
        <f>'2008'!G139</f>
        <v>2008</v>
      </c>
      <c r="C139" s="4">
        <v>5</v>
      </c>
      <c r="D139" s="2">
        <f t="shared" si="106"/>
        <v>15</v>
      </c>
      <c r="E139" s="2">
        <f t="shared" si="113"/>
        <v>135</v>
      </c>
      <c r="F139" s="35">
        <f>'2008'!R139</f>
        <v>4.4017467645644999</v>
      </c>
      <c r="G139" s="35">
        <f>'2009'!R139</f>
        <v>2.8383532358669998</v>
      </c>
      <c r="H139" s="35">
        <f>'2010'!R139</f>
        <v>5.6225146248</v>
      </c>
      <c r="I139" s="35">
        <f>'2011'!R139</f>
        <v>5.4100856789698488</v>
      </c>
      <c r="J139" s="35">
        <f>'2012'!R139</f>
        <v>6.2785080615468001</v>
      </c>
      <c r="K139" s="35">
        <f>'2013'!R139</f>
        <v>5.716603831582499</v>
      </c>
      <c r="L139" s="35">
        <f>'2014'!R139</f>
        <v>4.3330780966391247</v>
      </c>
      <c r="M139" s="35">
        <f>'2015'!R139</f>
        <v>0.54342514904302497</v>
      </c>
      <c r="N139" s="35">
        <f>'2016'!R139</f>
        <v>6.1063028348390995</v>
      </c>
      <c r="O139" s="35">
        <f>'2017'!R139</f>
        <v>7.343219585513924</v>
      </c>
      <c r="P139" s="118">
        <f t="shared" si="114"/>
        <v>4.8593837863365819</v>
      </c>
      <c r="Q139" s="105"/>
      <c r="R139" s="105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5"/>
      <c r="AD139" s="36"/>
      <c r="AE139" s="36"/>
      <c r="AF139" s="36"/>
      <c r="AG139" s="107">
        <f>'2008'!S139</f>
        <v>6.2006949482979721</v>
      </c>
      <c r="AH139" s="107">
        <f>'2009'!S139</f>
        <v>5.7725574050888318</v>
      </c>
      <c r="AI139" s="107">
        <f>'2010'!S139</f>
        <v>11.306638492000642</v>
      </c>
      <c r="AJ139" s="107">
        <f>'2011'!S139</f>
        <v>7.2293616925832405</v>
      </c>
      <c r="AK139" s="107">
        <f>'2012'!S139</f>
        <v>7.4990596794154838</v>
      </c>
      <c r="AL139" s="107">
        <f>'2013'!S139</f>
        <v>7.2502754928827358</v>
      </c>
      <c r="AM139" s="107">
        <f>'2014'!S139</f>
        <v>8.3876690483687941</v>
      </c>
      <c r="AN139" s="107">
        <f>'2015'!S139</f>
        <v>1.1151834100492437</v>
      </c>
      <c r="AO139" s="107">
        <f>'2016'!S139</f>
        <v>10.890847223168835</v>
      </c>
      <c r="AP139" s="107">
        <f>'2017'!S139</f>
        <v>13.748847379371039</v>
      </c>
      <c r="AQ139" s="117">
        <f t="shared" si="115"/>
        <v>7.940113477122682</v>
      </c>
      <c r="AR139" s="36"/>
      <c r="AS139" s="38"/>
    </row>
    <row r="140" spans="2:45">
      <c r="B140" s="4">
        <f>'2008'!G140</f>
        <v>2008</v>
      </c>
      <c r="C140" s="4">
        <v>5</v>
      </c>
      <c r="D140" s="2">
        <f t="shared" si="106"/>
        <v>16</v>
      </c>
      <c r="E140" s="2">
        <f t="shared" si="113"/>
        <v>136</v>
      </c>
      <c r="F140" s="35">
        <f>'2008'!R140</f>
        <v>2.7506635194375</v>
      </c>
      <c r="G140" s="35">
        <f>'2009'!R140</f>
        <v>2.8307946666779995</v>
      </c>
      <c r="H140" s="35">
        <f>'2010'!R140</f>
        <v>5.991052581137998</v>
      </c>
      <c r="I140" s="35">
        <f>'2011'!R140</f>
        <v>5.4573193693745985</v>
      </c>
      <c r="J140" s="35">
        <f>'2012'!R140</f>
        <v>6.1309597813994996</v>
      </c>
      <c r="K140" s="35">
        <f>'2013'!R140</f>
        <v>6.0912917816427008</v>
      </c>
      <c r="L140" s="35">
        <f>'2014'!R140</f>
        <v>3.8480269326903738</v>
      </c>
      <c r="M140" s="35">
        <f>'2015'!R140</f>
        <v>2.3543335784120245</v>
      </c>
      <c r="N140" s="35">
        <f>'2016'!R140</f>
        <v>6.4306480865277749</v>
      </c>
      <c r="O140" s="35">
        <f>'2017'!R140</f>
        <v>7.4744377463699996</v>
      </c>
      <c r="P140" s="118">
        <f t="shared" si="114"/>
        <v>4.9359528043670471</v>
      </c>
      <c r="Q140" s="105"/>
      <c r="R140" s="105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5"/>
      <c r="AD140" s="36"/>
      <c r="AE140" s="36"/>
      <c r="AF140" s="36"/>
      <c r="AG140" s="107">
        <f>'2008'!S140</f>
        <v>3.0440632281838438</v>
      </c>
      <c r="AH140" s="107">
        <f>'2009'!S140</f>
        <v>4.8352393423682862</v>
      </c>
      <c r="AI140" s="107">
        <f>'2010'!S140</f>
        <v>8.2638343395440277</v>
      </c>
      <c r="AJ140" s="107">
        <f>'2011'!S140</f>
        <v>8.3877749597363565</v>
      </c>
      <c r="AK140" s="107">
        <f>'2012'!S140</f>
        <v>8.5913596538489916</v>
      </c>
      <c r="AL140" s="107">
        <f>'2013'!S140</f>
        <v>9.4191180360087809</v>
      </c>
      <c r="AM140" s="107">
        <f>'2014'!S140</f>
        <v>8.2258274151693538</v>
      </c>
      <c r="AN140" s="107">
        <f>'2015'!S140</f>
        <v>4.1017818924822569</v>
      </c>
      <c r="AO140" s="107">
        <f>'2016'!S140</f>
        <v>11.153412938589158</v>
      </c>
      <c r="AP140" s="107">
        <f>'2017'!S140</f>
        <v>12.607319068691394</v>
      </c>
      <c r="AQ140" s="117">
        <f t="shared" si="115"/>
        <v>7.8629730874622457</v>
      </c>
      <c r="AR140" s="36"/>
      <c r="AS140" s="38"/>
    </row>
    <row r="141" spans="2:45">
      <c r="B141" s="4">
        <f>'2008'!G141</f>
        <v>2008</v>
      </c>
      <c r="C141" s="4">
        <v>5</v>
      </c>
      <c r="D141" s="2">
        <f t="shared" si="106"/>
        <v>17</v>
      </c>
      <c r="E141" s="2">
        <f t="shared" si="113"/>
        <v>137</v>
      </c>
      <c r="F141" s="35">
        <f>'2008'!R141</f>
        <v>4.2038905338539996</v>
      </c>
      <c r="G141" s="35">
        <f>'2009'!R141</f>
        <v>3.5978347318049995</v>
      </c>
      <c r="H141" s="35">
        <f>'2010'!R141</f>
        <v>4.6958900316299994</v>
      </c>
      <c r="I141" s="35">
        <f>'2011'!R141</f>
        <v>6.108826778117999</v>
      </c>
      <c r="J141" s="35">
        <f>'2012'!R141</f>
        <v>6.1738706234378258</v>
      </c>
      <c r="K141" s="35">
        <f>'2013'!R141</f>
        <v>6.8511965132531243</v>
      </c>
      <c r="L141" s="35">
        <f>'2014'!R141</f>
        <v>2.6774721111599993</v>
      </c>
      <c r="M141" s="35">
        <f>'2015'!R141</f>
        <v>2.3796662040862495</v>
      </c>
      <c r="N141" s="35">
        <f>'2016'!R141</f>
        <v>6.2681270617218736</v>
      </c>
      <c r="O141" s="35">
        <f>'2017'!R141</f>
        <v>7.1617556026847975</v>
      </c>
      <c r="P141" s="118">
        <f t="shared" si="114"/>
        <v>5.0118530191750867</v>
      </c>
      <c r="Q141" s="105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36"/>
      <c r="AE141" s="36"/>
      <c r="AF141" s="36"/>
      <c r="AG141" s="107">
        <f>'2008'!S141</f>
        <v>5.8606535654406073</v>
      </c>
      <c r="AH141" s="107">
        <f>'2009'!S141</f>
        <v>6.2514507845299905</v>
      </c>
      <c r="AI141" s="107">
        <f>'2010'!S141</f>
        <v>6.2792157423873292</v>
      </c>
      <c r="AJ141" s="107">
        <f>'2011'!S141</f>
        <v>9.2674558666541067</v>
      </c>
      <c r="AK141" s="107">
        <f>'2012'!S141</f>
        <v>9.2159144558785719</v>
      </c>
      <c r="AL141" s="107">
        <f>'2013'!S141</f>
        <v>7.6280702478403084</v>
      </c>
      <c r="AM141" s="107">
        <f>'2014'!S141</f>
        <v>5.2893760087539388</v>
      </c>
      <c r="AN141" s="107">
        <f>'2015'!S141</f>
        <v>4.7100089066834387</v>
      </c>
      <c r="AO141" s="107">
        <f>'2016'!S141</f>
        <v>8.825676830083296</v>
      </c>
      <c r="AP141" s="107">
        <f>'2017'!S141</f>
        <v>13.841239820039291</v>
      </c>
      <c r="AQ141" s="117">
        <f t="shared" si="115"/>
        <v>7.7169062228290883</v>
      </c>
      <c r="AR141" s="36"/>
      <c r="AS141" s="38"/>
    </row>
    <row r="142" spans="2:45">
      <c r="B142" s="4">
        <f>'2008'!G142</f>
        <v>2008</v>
      </c>
      <c r="C142" s="4">
        <v>5</v>
      </c>
      <c r="D142" s="2">
        <f t="shared" si="106"/>
        <v>18</v>
      </c>
      <c r="E142" s="2">
        <f t="shared" si="113"/>
        <v>138</v>
      </c>
      <c r="F142" s="35">
        <f>'2008'!R142</f>
        <v>4.9550620238999983</v>
      </c>
      <c r="G142" s="35">
        <f>'2009'!R142</f>
        <v>3.2285256933599995</v>
      </c>
      <c r="H142" s="35">
        <f>'2010'!R142</f>
        <v>4.6165655737912497</v>
      </c>
      <c r="I142" s="35">
        <f>'2011'!R142</f>
        <v>6.3008260999772245</v>
      </c>
      <c r="J142" s="35">
        <f>'2012'!R142</f>
        <v>5.9659322486107484</v>
      </c>
      <c r="K142" s="35">
        <f>'2013'!R142</f>
        <v>6.9657594233817726</v>
      </c>
      <c r="L142" s="35">
        <f>'2014'!R142</f>
        <v>2.0838724775172</v>
      </c>
      <c r="M142" s="35">
        <f>'2015'!R142</f>
        <v>2.9939369773854003</v>
      </c>
      <c r="N142" s="35">
        <f>'2016'!R142</f>
        <v>6.3775611707849977</v>
      </c>
      <c r="O142" s="35">
        <f>'2017'!R142</f>
        <v>5.5108356599785502</v>
      </c>
      <c r="P142" s="118">
        <f t="shared" si="114"/>
        <v>4.8998877348687149</v>
      </c>
      <c r="Q142" s="105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36"/>
      <c r="AE142" s="36"/>
      <c r="AF142" s="36"/>
      <c r="AG142" s="107">
        <f>'2008'!S142</f>
        <v>7.6648251709835815</v>
      </c>
      <c r="AH142" s="107">
        <f>'2009'!S142</f>
        <v>5.9268719619647658</v>
      </c>
      <c r="AI142" s="107">
        <f>'2010'!S142</f>
        <v>6.8350091804231496</v>
      </c>
      <c r="AJ142" s="107">
        <f>'2011'!S142</f>
        <v>7.6360044412443333</v>
      </c>
      <c r="AK142" s="107">
        <f>'2012'!S142</f>
        <v>8.8089011826171522</v>
      </c>
      <c r="AL142" s="107">
        <f>'2013'!S142</f>
        <v>10.556727582679969</v>
      </c>
      <c r="AM142" s="107">
        <f>'2014'!S142</f>
        <v>3.2733069112218076</v>
      </c>
      <c r="AN142" s="107">
        <f>'2015'!S142</f>
        <v>6.2662839713679617</v>
      </c>
      <c r="AO142" s="107">
        <f>'2016'!S142</f>
        <v>9.3644388797500628</v>
      </c>
      <c r="AP142" s="107">
        <f>'2017'!S142</f>
        <v>10.278967159051971</v>
      </c>
      <c r="AQ142" s="117">
        <f t="shared" si="115"/>
        <v>7.6611336441304756</v>
      </c>
      <c r="AR142" s="36"/>
      <c r="AS142" s="38"/>
    </row>
    <row r="143" spans="2:45">
      <c r="B143" s="4">
        <f>'2008'!G143</f>
        <v>2008</v>
      </c>
      <c r="C143" s="4">
        <v>5</v>
      </c>
      <c r="D143" s="2">
        <f t="shared" si="106"/>
        <v>19</v>
      </c>
      <c r="E143" s="2">
        <f t="shared" ref="E143:E158" si="116">E142+1</f>
        <v>139</v>
      </c>
      <c r="F143" s="35">
        <f>'2008'!R143</f>
        <v>3.4456982675534999</v>
      </c>
      <c r="G143" s="35">
        <f>'2009'!R143</f>
        <v>3.2037724843199995</v>
      </c>
      <c r="H143" s="35">
        <f>'2010'!R143</f>
        <v>4.5722713269599993</v>
      </c>
      <c r="I143" s="35">
        <f>'2011'!R143</f>
        <v>6.2811689087348235</v>
      </c>
      <c r="J143" s="35">
        <f>'2012'!R143</f>
        <v>7.4566938946934247</v>
      </c>
      <c r="K143" s="35">
        <f>'2013'!R143</f>
        <v>6.6912324605615989</v>
      </c>
      <c r="L143" s="35">
        <f>'2014'!R143</f>
        <v>2.0239461371555993</v>
      </c>
      <c r="M143" s="35">
        <f>'2015'!R143</f>
        <v>2.8624139444159993</v>
      </c>
      <c r="N143" s="35">
        <f>'2016'!R143</f>
        <v>5.4049110795562489</v>
      </c>
      <c r="O143" s="35">
        <f>'2017'!R143</f>
        <v>5.4067672018829249</v>
      </c>
      <c r="P143" s="118">
        <f t="shared" si="114"/>
        <v>4.7348875705834121</v>
      </c>
      <c r="Q143" s="105"/>
      <c r="R143" s="105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5"/>
      <c r="AD143" s="36"/>
      <c r="AE143" s="36"/>
      <c r="AF143" s="36"/>
      <c r="AG143" s="107">
        <f>'2008'!S143</f>
        <v>4.7399664747790444</v>
      </c>
      <c r="AH143" s="107">
        <f>'2009'!S143</f>
        <v>5.8278424211347728</v>
      </c>
      <c r="AI143" s="107">
        <f>'2010'!S143</f>
        <v>6.2317799777562488</v>
      </c>
      <c r="AJ143" s="107">
        <f>'2011'!S143</f>
        <v>8.5089768071283292</v>
      </c>
      <c r="AK143" s="107">
        <f>'2012'!S143</f>
        <v>13.348176826670318</v>
      </c>
      <c r="AL143" s="107">
        <f>'2013'!S143</f>
        <v>11.053847273271479</v>
      </c>
      <c r="AM143" s="107">
        <f>'2014'!S143</f>
        <v>3.6083049204823121</v>
      </c>
      <c r="AN143" s="107">
        <f>'2015'!S143</f>
        <v>5.7255271953113729</v>
      </c>
      <c r="AO143" s="107">
        <f>'2016'!S143</f>
        <v>8.2940610832849124</v>
      </c>
      <c r="AP143" s="107">
        <f>'2017'!S143</f>
        <v>9.3795203943582557</v>
      </c>
      <c r="AQ143" s="117">
        <f t="shared" si="115"/>
        <v>7.6718003374177046</v>
      </c>
      <c r="AR143" s="36"/>
      <c r="AS143" s="38"/>
    </row>
    <row r="144" spans="2:45">
      <c r="B144" s="4">
        <f>'2008'!G144</f>
        <v>2008</v>
      </c>
      <c r="C144" s="4">
        <v>5</v>
      </c>
      <c r="D144" s="2">
        <f t="shared" si="106"/>
        <v>20</v>
      </c>
      <c r="E144" s="2">
        <f t="shared" si="116"/>
        <v>140</v>
      </c>
      <c r="F144" s="35">
        <f>'2008'!R144</f>
        <v>4.891711121269875</v>
      </c>
      <c r="G144" s="35">
        <f>'2009'!R144</f>
        <v>3.1003394322599993</v>
      </c>
      <c r="H144" s="35">
        <f>'2010'!R144</f>
        <v>4.7473708128119991</v>
      </c>
      <c r="I144" s="35">
        <f>'2011'!R144</f>
        <v>6.0127341084788259</v>
      </c>
      <c r="J144" s="35">
        <f>'2012'!R144</f>
        <v>6.9772007838876</v>
      </c>
      <c r="K144" s="35">
        <f>'2013'!R144</f>
        <v>6.8770308334319985</v>
      </c>
      <c r="L144" s="35">
        <f>'2014'!R144</f>
        <v>0.84664925853997486</v>
      </c>
      <c r="M144" s="35">
        <f>'2015'!R144</f>
        <v>1.8854427237936746</v>
      </c>
      <c r="N144" s="35">
        <f>'2016'!R144</f>
        <v>5.5004982483937486</v>
      </c>
      <c r="O144" s="35">
        <f>'2017'!R144</f>
        <v>2.7725187858199494</v>
      </c>
      <c r="P144" s="118">
        <f t="shared" si="114"/>
        <v>4.3611496108687637</v>
      </c>
      <c r="Q144" s="105"/>
      <c r="R144" s="105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5"/>
      <c r="AD144" s="36"/>
      <c r="AE144" s="36"/>
      <c r="AF144" s="36"/>
      <c r="AG144" s="107">
        <f>'2008'!S144</f>
        <v>9.5275912548019974</v>
      </c>
      <c r="AH144" s="107">
        <f>'2009'!S144</f>
        <v>5.2772272948571484</v>
      </c>
      <c r="AI144" s="107">
        <f>'2010'!S144</f>
        <v>6.9865978033852691</v>
      </c>
      <c r="AJ144" s="107">
        <f>'2011'!S144</f>
        <v>9.5979621600153422</v>
      </c>
      <c r="AK144" s="107">
        <f>'2012'!S144</f>
        <v>9.5529826207222062</v>
      </c>
      <c r="AL144" s="107">
        <f>'2013'!S144</f>
        <v>11.816828831320731</v>
      </c>
      <c r="AM144" s="107">
        <f>'2014'!S144</f>
        <v>1.6763563263914845</v>
      </c>
      <c r="AN144" s="107">
        <f>'2015'!S144</f>
        <v>3.9956839255307242</v>
      </c>
      <c r="AO144" s="107">
        <f>'2016'!S144</f>
        <v>8.9481329506998293</v>
      </c>
      <c r="AP144" s="107">
        <f>'2017'!S144</f>
        <v>3.56510200305866</v>
      </c>
      <c r="AQ144" s="117">
        <f t="shared" si="115"/>
        <v>7.0944465170783388</v>
      </c>
      <c r="AR144" s="36"/>
      <c r="AS144" s="38"/>
    </row>
    <row r="145" spans="2:55">
      <c r="B145" s="4">
        <f>'2008'!G145</f>
        <v>2008</v>
      </c>
      <c r="C145" s="4">
        <v>5</v>
      </c>
      <c r="D145" s="2">
        <f t="shared" si="106"/>
        <v>21</v>
      </c>
      <c r="E145" s="2">
        <f t="shared" si="116"/>
        <v>141</v>
      </c>
      <c r="F145" s="35">
        <f>'2008'!R145</f>
        <v>4.3424643023190006</v>
      </c>
      <c r="G145" s="35">
        <f>'2009'!R145</f>
        <v>2.8012897255454998</v>
      </c>
      <c r="H145" s="35">
        <f>'2010'!R145</f>
        <v>5.0205401554320002</v>
      </c>
      <c r="I145" s="35">
        <f>'2011'!R145</f>
        <v>6.3153212157510747</v>
      </c>
      <c r="J145" s="35">
        <f>'2012'!R145</f>
        <v>6.7697718389429991</v>
      </c>
      <c r="K145" s="35">
        <f>'2013'!R145</f>
        <v>6.8977444562745012</v>
      </c>
      <c r="L145" s="35">
        <f>'2014'!R145</f>
        <v>1.8687901743092998</v>
      </c>
      <c r="M145" s="35">
        <f>'2015'!R145</f>
        <v>0.61105162828619974</v>
      </c>
      <c r="N145" s="35">
        <f>'2016'!R145</f>
        <v>5.8158003522698998</v>
      </c>
      <c r="O145" s="35">
        <f>'2017'!R145</f>
        <v>6.0127197427771506</v>
      </c>
      <c r="P145" s="118">
        <f t="shared" si="114"/>
        <v>4.6455493591907624</v>
      </c>
      <c r="Q145" s="105"/>
      <c r="R145" s="105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5"/>
      <c r="AD145" s="36"/>
      <c r="AE145" s="36"/>
      <c r="AF145" s="36"/>
      <c r="AG145" s="107">
        <f>'2008'!S145</f>
        <v>6.8795575941131899</v>
      </c>
      <c r="AH145" s="107">
        <f>'2009'!S145</f>
        <v>4.1826624310941956</v>
      </c>
      <c r="AI145" s="107">
        <f>'2010'!S145</f>
        <v>7.3646604069695787</v>
      </c>
      <c r="AJ145" s="107">
        <f>'2011'!S145</f>
        <v>9.4307900422519193</v>
      </c>
      <c r="AK145" s="107">
        <f>'2012'!S145</f>
        <v>9.2580220065495578</v>
      </c>
      <c r="AL145" s="107">
        <f>'2013'!S145</f>
        <v>11.895346196816181</v>
      </c>
      <c r="AM145" s="107">
        <f>'2014'!S145</f>
        <v>3.1651626711380381</v>
      </c>
      <c r="AN145" s="107">
        <f>'2015'!S145</f>
        <v>1.6055411691907724</v>
      </c>
      <c r="AO145" s="107">
        <f>'2016'!S145</f>
        <v>10.213103653984144</v>
      </c>
      <c r="AP145" s="107">
        <f>'2017'!S145</f>
        <v>8.3520681874104099</v>
      </c>
      <c r="AQ145" s="117">
        <f t="shared" si="115"/>
        <v>7.2346914359517998</v>
      </c>
      <c r="AR145" s="36"/>
      <c r="AS145" s="38"/>
    </row>
    <row r="146" spans="2:55">
      <c r="B146" s="4">
        <f>'2008'!G146</f>
        <v>2008</v>
      </c>
      <c r="C146" s="4">
        <v>5</v>
      </c>
      <c r="D146" s="2">
        <f t="shared" si="106"/>
        <v>22</v>
      </c>
      <c r="E146" s="2">
        <f t="shared" si="116"/>
        <v>142</v>
      </c>
      <c r="F146" s="35">
        <f>'2008'!R146</f>
        <v>5.7165375283440003</v>
      </c>
      <c r="G146" s="35">
        <f>'2009'!R146</f>
        <v>2.4601350067079988</v>
      </c>
      <c r="H146" s="35">
        <f>'2010'!R146</f>
        <v>4.9717557059489978</v>
      </c>
      <c r="I146" s="35">
        <f>'2011'!R146</f>
        <v>6.5259625526009977</v>
      </c>
      <c r="J146" s="35">
        <f>'2012'!R146</f>
        <v>5.2073137998272241</v>
      </c>
      <c r="K146" s="35">
        <f>'2013'!R146</f>
        <v>7.2523211606923486</v>
      </c>
      <c r="L146" s="35">
        <f>'2014'!R146</f>
        <v>2.1409431128398499</v>
      </c>
      <c r="M146" s="35">
        <f>'2015'!R146</f>
        <v>2.7805463890294502</v>
      </c>
      <c r="N146" s="35">
        <f>'2016'!R146</f>
        <v>5.7981073330761728</v>
      </c>
      <c r="O146" s="35">
        <f>'2017'!R146</f>
        <v>4.4803480259684987</v>
      </c>
      <c r="P146" s="118">
        <f t="shared" si="114"/>
        <v>4.7333970615035543</v>
      </c>
      <c r="Q146" s="105"/>
      <c r="R146" s="105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5"/>
      <c r="AD146" s="36"/>
      <c r="AE146" s="36"/>
      <c r="AF146" s="36"/>
      <c r="AG146" s="107">
        <f>'2008'!S146</f>
        <v>8.3600911979831167</v>
      </c>
      <c r="AH146" s="107">
        <f>'2009'!S146</f>
        <v>4.2878599633333323</v>
      </c>
      <c r="AI146" s="107">
        <f>'2010'!S146</f>
        <v>8.5102400944913708</v>
      </c>
      <c r="AJ146" s="107">
        <f>'2011'!S146</f>
        <v>9.5819787462367039</v>
      </c>
      <c r="AK146" s="107">
        <f>'2012'!S146</f>
        <v>7.588814948845183</v>
      </c>
      <c r="AL146" s="107">
        <f>'2013'!S146</f>
        <v>12.91926245635916</v>
      </c>
      <c r="AM146" s="107">
        <f>'2014'!S146</f>
        <v>3.0477357499402848</v>
      </c>
      <c r="AN146" s="107">
        <f>'2015'!S146</f>
        <v>4.3348082741461988</v>
      </c>
      <c r="AO146" s="107">
        <f>'2016'!S146</f>
        <v>9.1980857720921883</v>
      </c>
      <c r="AP146" s="107">
        <f>'2017'!S146</f>
        <v>5.8859389775471334</v>
      </c>
      <c r="AQ146" s="117">
        <f t="shared" si="115"/>
        <v>7.3714816180974667</v>
      </c>
      <c r="AR146" s="36"/>
      <c r="AS146" s="38"/>
    </row>
    <row r="147" spans="2:55">
      <c r="B147" s="4">
        <f>'2008'!G147</f>
        <v>2008</v>
      </c>
      <c r="C147" s="4">
        <v>5</v>
      </c>
      <c r="D147" s="2">
        <f t="shared" si="106"/>
        <v>23</v>
      </c>
      <c r="E147" s="2">
        <f t="shared" si="116"/>
        <v>143</v>
      </c>
      <c r="F147" s="35">
        <f>'2008'!R147</f>
        <v>5.3386041575429992</v>
      </c>
      <c r="G147" s="35">
        <f>'2009'!R147</f>
        <v>2.8664216068319992</v>
      </c>
      <c r="H147" s="35">
        <f>'2010'!R147</f>
        <v>4.3680131502210005</v>
      </c>
      <c r="I147" s="35">
        <f>'2011'!R147</f>
        <v>6.3207974948998489</v>
      </c>
      <c r="J147" s="35">
        <f>'2012'!R147</f>
        <v>5.150926210644899</v>
      </c>
      <c r="K147" s="35">
        <f>'2013'!R147</f>
        <v>7.1900852575230001</v>
      </c>
      <c r="L147" s="35">
        <f>'2014'!R147</f>
        <v>1.7160810465311997</v>
      </c>
      <c r="M147" s="35">
        <f>'2015'!R147</f>
        <v>0.35973313183274996</v>
      </c>
      <c r="N147" s="35">
        <f>'2016'!R147</f>
        <v>6.1237160298095992</v>
      </c>
      <c r="O147" s="35">
        <f>'2017'!R147</f>
        <v>3.9562731087303744</v>
      </c>
      <c r="P147" s="118">
        <f t="shared" si="114"/>
        <v>4.3390651194567669</v>
      </c>
      <c r="Q147" s="105"/>
      <c r="R147" s="105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5"/>
      <c r="AD147" s="36"/>
      <c r="AE147" s="36"/>
      <c r="AF147" s="36"/>
      <c r="AG147" s="107">
        <f>'2008'!S147</f>
        <v>7.2528045452527383</v>
      </c>
      <c r="AH147" s="107">
        <f>'2009'!S147</f>
        <v>5.9340161386464532</v>
      </c>
      <c r="AI147" s="107">
        <f>'2010'!S147</f>
        <v>6.5585042421983601</v>
      </c>
      <c r="AJ147" s="107">
        <f>'2011'!S147</f>
        <v>10.32918501109426</v>
      </c>
      <c r="AK147" s="107">
        <f>'2012'!S147</f>
        <v>8.233360992012976</v>
      </c>
      <c r="AL147" s="107">
        <f>'2013'!S147</f>
        <v>13.496392910975862</v>
      </c>
      <c r="AM147" s="107">
        <f>'2014'!S147</f>
        <v>2.974102556606125</v>
      </c>
      <c r="AN147" s="107">
        <f>'2015'!S147</f>
        <v>0.8911700393972477</v>
      </c>
      <c r="AO147" s="107">
        <f>'2016'!S147</f>
        <v>9.2475173690047043</v>
      </c>
      <c r="AP147" s="107">
        <f>'2017'!S147</f>
        <v>5.1598408465903596</v>
      </c>
      <c r="AQ147" s="117">
        <f t="shared" si="115"/>
        <v>7.0076894651779087</v>
      </c>
      <c r="AR147" s="36"/>
      <c r="AS147" s="38"/>
    </row>
    <row r="148" spans="2:55">
      <c r="B148" s="4">
        <f>'2008'!G148</f>
        <v>2008</v>
      </c>
      <c r="C148" s="4">
        <v>5</v>
      </c>
      <c r="D148" s="2">
        <f t="shared" si="106"/>
        <v>24</v>
      </c>
      <c r="E148" s="2">
        <f t="shared" si="116"/>
        <v>144</v>
      </c>
      <c r="F148" s="35">
        <f>'2008'!R148</f>
        <v>5.1907479356879991</v>
      </c>
      <c r="G148" s="35">
        <f>'2009'!R148</f>
        <v>2.8159280072009993</v>
      </c>
      <c r="H148" s="35">
        <f>'2010'!R148</f>
        <v>4.7856204144000003</v>
      </c>
      <c r="I148" s="35">
        <f>'2011'!R148</f>
        <v>6.5573632752194992</v>
      </c>
      <c r="J148" s="35">
        <f>'2012'!R148</f>
        <v>5.5301144316263988</v>
      </c>
      <c r="K148" s="35">
        <f>'2013'!R148</f>
        <v>7.5023076987545991</v>
      </c>
      <c r="L148" s="35">
        <f>'2014'!R148</f>
        <v>0.20974415580599998</v>
      </c>
      <c r="M148" s="35">
        <f>'2015'!R148</f>
        <v>3.1063585384780499</v>
      </c>
      <c r="N148" s="35">
        <f>'2016'!R148</f>
        <v>5.5359663063428997</v>
      </c>
      <c r="O148" s="35">
        <f>'2017'!R148</f>
        <v>6.0863396664293967</v>
      </c>
      <c r="P148" s="118">
        <f t="shared" si="114"/>
        <v>4.7320490429945838</v>
      </c>
      <c r="Q148" s="105"/>
      <c r="R148" s="105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5"/>
      <c r="AD148" s="36"/>
      <c r="AE148" s="36"/>
      <c r="AF148" s="36"/>
      <c r="AG148" s="107">
        <f>'2008'!S148</f>
        <v>8.1910059934503821</v>
      </c>
      <c r="AH148" s="107">
        <f>'2009'!S148</f>
        <v>5.0004674726057612</v>
      </c>
      <c r="AI148" s="107">
        <f>'2010'!S148</f>
        <v>7.6345262827027227</v>
      </c>
      <c r="AJ148" s="107">
        <f>'2011'!S148</f>
        <v>9.7904211370594059</v>
      </c>
      <c r="AK148" s="107">
        <f>'2012'!S148</f>
        <v>8.2057826245475951</v>
      </c>
      <c r="AL148" s="107">
        <f>'2013'!S148</f>
        <v>11.419989789655791</v>
      </c>
      <c r="AM148" s="107">
        <f>'2014'!S148</f>
        <v>0.82685542318367222</v>
      </c>
      <c r="AN148" s="107">
        <f>'2015'!S148</f>
        <v>4.9793512300725551</v>
      </c>
      <c r="AO148" s="107">
        <f>'2016'!S148</f>
        <v>6.8344529772273326</v>
      </c>
      <c r="AP148" s="107">
        <f>'2017'!S148</f>
        <v>8.8984430755964041</v>
      </c>
      <c r="AQ148" s="117">
        <f t="shared" si="115"/>
        <v>7.1781296006101609</v>
      </c>
      <c r="AR148" s="36"/>
      <c r="AS148" s="38"/>
    </row>
    <row r="149" spans="2:55">
      <c r="B149" s="4">
        <f>'2008'!G149</f>
        <v>2008</v>
      </c>
      <c r="C149" s="4">
        <v>5</v>
      </c>
      <c r="D149" s="2">
        <f t="shared" si="106"/>
        <v>25</v>
      </c>
      <c r="E149" s="2">
        <f t="shared" si="116"/>
        <v>145</v>
      </c>
      <c r="F149" s="35">
        <f>'2008'!R149</f>
        <v>4.8448513074599999</v>
      </c>
      <c r="G149" s="35">
        <f>'2009'!R149</f>
        <v>2.6349594569039994</v>
      </c>
      <c r="H149" s="35">
        <f>'2010'!R149</f>
        <v>5.0699876372999988</v>
      </c>
      <c r="I149" s="35">
        <f>'2011'!R149</f>
        <v>6.8707966100401494</v>
      </c>
      <c r="J149" s="35">
        <f>'2012'!R149</f>
        <v>6.1207562041294485</v>
      </c>
      <c r="K149" s="35">
        <f>'2013'!R149</f>
        <v>7.5790318418063993</v>
      </c>
      <c r="L149" s="35">
        <f>'2014'!R149</f>
        <v>1.1829989571266251</v>
      </c>
      <c r="M149" s="35">
        <f>'2015'!R149</f>
        <v>2.9526229383409488</v>
      </c>
      <c r="N149" s="35">
        <f>'2016'!R149</f>
        <v>5.375598908950499</v>
      </c>
      <c r="O149" s="35">
        <f>'2017'!R149</f>
        <v>5.4514581630912007</v>
      </c>
      <c r="P149" s="118">
        <f t="shared" si="114"/>
        <v>4.8083062025149284</v>
      </c>
      <c r="Q149" s="105"/>
      <c r="R149" s="105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5"/>
      <c r="AD149" s="36"/>
      <c r="AE149" s="36"/>
      <c r="AF149" s="36"/>
      <c r="AG149" s="107">
        <f>'2008'!S149</f>
        <v>7.5333163130138043</v>
      </c>
      <c r="AH149" s="107">
        <f>'2009'!S149</f>
        <v>5.2285897911351356</v>
      </c>
      <c r="AI149" s="107">
        <f>'2010'!S149</f>
        <v>9.2582082416993945</v>
      </c>
      <c r="AJ149" s="107">
        <f>'2011'!S149</f>
        <v>9.4474962869567989</v>
      </c>
      <c r="AK149" s="107">
        <f>'2012'!S149</f>
        <v>8.0717419907668013</v>
      </c>
      <c r="AL149" s="107">
        <f>'2013'!S149</f>
        <v>11.198418476190456</v>
      </c>
      <c r="AM149" s="107">
        <f>'2014'!S149</f>
        <v>2.2241264922479447</v>
      </c>
      <c r="AN149" s="107">
        <f>'2015'!S149</f>
        <v>5.0458427288111496</v>
      </c>
      <c r="AO149" s="107">
        <f>'2016'!S149</f>
        <v>7.7974813382830845</v>
      </c>
      <c r="AP149" s="107">
        <f>'2017'!S149</f>
        <v>8.4208246665640605</v>
      </c>
      <c r="AQ149" s="117">
        <f t="shared" si="115"/>
        <v>7.4226046325668635</v>
      </c>
      <c r="AR149" s="36"/>
      <c r="AS149" s="38"/>
    </row>
    <row r="150" spans="2:55">
      <c r="B150" s="4">
        <f>'2008'!G150</f>
        <v>2008</v>
      </c>
      <c r="C150" s="4">
        <v>5</v>
      </c>
      <c r="D150" s="2">
        <f t="shared" si="106"/>
        <v>26</v>
      </c>
      <c r="E150" s="2">
        <f t="shared" si="116"/>
        <v>146</v>
      </c>
      <c r="F150" s="35">
        <f>'2008'!R150</f>
        <v>4.9131804782474999</v>
      </c>
      <c r="G150" s="35">
        <f>'2009'!R150</f>
        <v>2.5868429511569992</v>
      </c>
      <c r="H150" s="35">
        <f>'2010'!R150</f>
        <v>5.2156042830989993</v>
      </c>
      <c r="I150" s="35">
        <f>'2011'!R150</f>
        <v>6.8472681691557735</v>
      </c>
      <c r="J150" s="35">
        <f>'2012'!R150</f>
        <v>5.3685271774293746</v>
      </c>
      <c r="K150" s="35">
        <f>'2013'!R150</f>
        <v>6.9686695216330508</v>
      </c>
      <c r="L150" s="35">
        <f>'2014'!R150</f>
        <v>0.64444292146499993</v>
      </c>
      <c r="M150" s="35">
        <f>'2015'!R150</f>
        <v>1.6353649573865994</v>
      </c>
      <c r="N150" s="35">
        <f>'2016'!R150</f>
        <v>4.9105025641147488</v>
      </c>
      <c r="O150" s="35">
        <f>'2017'!R150</f>
        <v>6.1564907028703502</v>
      </c>
      <c r="P150" s="118">
        <f t="shared" si="114"/>
        <v>4.5246893726558399</v>
      </c>
      <c r="Q150" s="105"/>
      <c r="R150" s="105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5"/>
      <c r="AD150" s="36"/>
      <c r="AE150" s="36"/>
      <c r="AF150" s="36"/>
      <c r="AG150" s="107">
        <f>'2008'!S150</f>
        <v>7.9647208048015825</v>
      </c>
      <c r="AH150" s="107">
        <f>'2009'!S150</f>
        <v>4.4044887354692976</v>
      </c>
      <c r="AI150" s="107">
        <f>'2010'!S150</f>
        <v>8.9712723719212324</v>
      </c>
      <c r="AJ150" s="107">
        <f>'2011'!S150</f>
        <v>10.672336316349631</v>
      </c>
      <c r="AK150" s="107">
        <f>'2012'!S150</f>
        <v>7.3540311278480868</v>
      </c>
      <c r="AL150" s="107">
        <f>'2013'!S150</f>
        <v>12.957951664738337</v>
      </c>
      <c r="AM150" s="107">
        <f>'2014'!S150</f>
        <v>1.6519346762096976</v>
      </c>
      <c r="AN150" s="107">
        <f>'2015'!S150</f>
        <v>3.2012655295920327</v>
      </c>
      <c r="AO150" s="107">
        <f>'2016'!S150</f>
        <v>6.5382024176618074</v>
      </c>
      <c r="AP150" s="107">
        <f>'2017'!S150</f>
        <v>10.03062415456329</v>
      </c>
      <c r="AQ150" s="117">
        <f t="shared" si="115"/>
        <v>7.3746827799155001</v>
      </c>
      <c r="AR150" s="36"/>
      <c r="AS150" s="38"/>
    </row>
    <row r="151" spans="2:55">
      <c r="B151" s="4">
        <f>'2008'!G151</f>
        <v>2008</v>
      </c>
      <c r="C151" s="4">
        <v>5</v>
      </c>
      <c r="D151" s="2">
        <f t="shared" si="106"/>
        <v>27</v>
      </c>
      <c r="E151" s="2">
        <f t="shared" si="116"/>
        <v>147</v>
      </c>
      <c r="F151" s="35">
        <f>'2008'!R151</f>
        <v>4.435649820517499</v>
      </c>
      <c r="G151" s="35">
        <f>'2009'!R151</f>
        <v>2.6159721739379997</v>
      </c>
      <c r="H151" s="35">
        <f>'2010'!R151</f>
        <v>5.8847439330675</v>
      </c>
      <c r="I151" s="35">
        <f>'2011'!R151</f>
        <v>6.1700680099260747</v>
      </c>
      <c r="J151" s="35">
        <f>'2012'!R151</f>
        <v>6.5749772216621247</v>
      </c>
      <c r="K151" s="35">
        <f>'2013'!R151</f>
        <v>6.9146962298185493</v>
      </c>
      <c r="L151" s="35">
        <f>'2014'!R151</f>
        <v>1.6159896776915998</v>
      </c>
      <c r="M151" s="35">
        <f>'2015'!R151</f>
        <v>2.8962249125377491</v>
      </c>
      <c r="N151" s="35">
        <f>'2016'!R151</f>
        <v>4.3201974647227495</v>
      </c>
      <c r="O151" s="35">
        <f>'2017'!R151</f>
        <v>6.8048369205425994</v>
      </c>
      <c r="P151" s="118">
        <f t="shared" si="114"/>
        <v>4.8233356364424456</v>
      </c>
      <c r="Q151" s="105"/>
      <c r="R151" s="105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5"/>
      <c r="AD151" s="36"/>
      <c r="AE151" s="36"/>
      <c r="AF151" s="36"/>
      <c r="AG151" s="107">
        <f>'2008'!S151</f>
        <v>6.7127201292073444</v>
      </c>
      <c r="AH151" s="107">
        <f>'2009'!S151</f>
        <v>4.0766519525623046</v>
      </c>
      <c r="AI151" s="107">
        <f>'2010'!S151</f>
        <v>8.9359573030900172</v>
      </c>
      <c r="AJ151" s="107">
        <f>'2011'!S151</f>
        <v>9.6340435868487333</v>
      </c>
      <c r="AK151" s="107">
        <f>'2012'!S151</f>
        <v>10.82341258660964</v>
      </c>
      <c r="AL151" s="107">
        <f>'2013'!S151</f>
        <v>12.843301001020093</v>
      </c>
      <c r="AM151" s="107">
        <f>'2014'!S151</f>
        <v>2.8459093636761974</v>
      </c>
      <c r="AN151" s="107">
        <f>'2015'!S151</f>
        <v>4.6782614373805274</v>
      </c>
      <c r="AO151" s="107">
        <f>'2016'!S151</f>
        <v>6.5101690263927656</v>
      </c>
      <c r="AP151" s="107">
        <f>'2017'!S151</f>
        <v>10.440368273872979</v>
      </c>
      <c r="AQ151" s="117">
        <f t="shared" si="115"/>
        <v>7.7500794660660599</v>
      </c>
      <c r="AR151" s="36"/>
      <c r="AS151" s="38"/>
    </row>
    <row r="152" spans="2:55">
      <c r="B152" s="4">
        <f>'2008'!G152</f>
        <v>2008</v>
      </c>
      <c r="C152" s="4">
        <v>5</v>
      </c>
      <c r="D152" s="2">
        <f t="shared" si="106"/>
        <v>28</v>
      </c>
      <c r="E152" s="2">
        <f t="shared" si="116"/>
        <v>148</v>
      </c>
      <c r="F152" s="35">
        <f>'2008'!R152</f>
        <v>5.2543253743829998</v>
      </c>
      <c r="G152" s="35">
        <f>'2009'!R152</f>
        <v>2.5310745605520002</v>
      </c>
      <c r="H152" s="35">
        <f>'2010'!R152</f>
        <v>4.7618985890700003</v>
      </c>
      <c r="I152" s="35">
        <f>'2011'!R152</f>
        <v>5.7681437945440486</v>
      </c>
      <c r="J152" s="35">
        <f>'2012'!R152</f>
        <v>7.0281117255698247</v>
      </c>
      <c r="K152" s="35">
        <f>'2013'!R152</f>
        <v>6.9873435831890225</v>
      </c>
      <c r="L152" s="35">
        <f>'2014'!R152</f>
        <v>0.33266544863399999</v>
      </c>
      <c r="M152" s="35">
        <f>'2015'!R152</f>
        <v>3.6760578191819993</v>
      </c>
      <c r="N152" s="35">
        <f>'2016'!R152</f>
        <v>4.9994085766193983</v>
      </c>
      <c r="O152" s="35">
        <f>'2017'!R152</f>
        <v>6.9329200432715989</v>
      </c>
      <c r="P152" s="118">
        <f t="shared" si="114"/>
        <v>4.8271949515014905</v>
      </c>
      <c r="Q152" s="105"/>
      <c r="R152" s="105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5"/>
      <c r="AD152" s="36"/>
      <c r="AE152" s="36"/>
      <c r="AF152" s="36"/>
      <c r="AG152" s="107">
        <f>'2008'!S152</f>
        <v>8.4883222762578647</v>
      </c>
      <c r="AH152" s="107">
        <f>'2009'!S152</f>
        <v>4.0226240824155113</v>
      </c>
      <c r="AI152" s="107">
        <f>'2010'!S152</f>
        <v>8.1780278517724554</v>
      </c>
      <c r="AJ152" s="107">
        <f>'2011'!S152</f>
        <v>6.9159049037549609</v>
      </c>
      <c r="AK152" s="107">
        <f>'2012'!S152</f>
        <v>10.577636041923958</v>
      </c>
      <c r="AL152" s="107">
        <f>'2013'!S152</f>
        <v>12.486569296542019</v>
      </c>
      <c r="AM152" s="107">
        <f>'2014'!S152</f>
        <v>0.91163351046519103</v>
      </c>
      <c r="AN152" s="107">
        <f>'2015'!S152</f>
        <v>6.6407473445714933</v>
      </c>
      <c r="AO152" s="107">
        <f>'2016'!S152</f>
        <v>7.2487874537461456</v>
      </c>
      <c r="AP152" s="107">
        <f>'2017'!S152</f>
        <v>13.564472760274054</v>
      </c>
      <c r="AQ152" s="117">
        <f t="shared" si="115"/>
        <v>7.9034725521723654</v>
      </c>
      <c r="AR152" s="36"/>
      <c r="AS152" s="38"/>
    </row>
    <row r="153" spans="2:55">
      <c r="B153" s="4">
        <f>'2008'!G153</f>
        <v>2008</v>
      </c>
      <c r="C153" s="4">
        <v>5</v>
      </c>
      <c r="D153" s="2">
        <f t="shared" si="106"/>
        <v>29</v>
      </c>
      <c r="E153" s="2">
        <f t="shared" si="116"/>
        <v>149</v>
      </c>
      <c r="F153" s="35">
        <f>'2008'!R153</f>
        <v>5.587867499170498</v>
      </c>
      <c r="G153" s="35">
        <f>'2009'!R153</f>
        <v>2.2062181600079995</v>
      </c>
      <c r="H153" s="35">
        <f>'2010'!R153</f>
        <v>5.3778409406819989</v>
      </c>
      <c r="I153" s="35">
        <f>'2011'!R153</f>
        <v>5.7826656771808489</v>
      </c>
      <c r="J153" s="35">
        <f>'2012'!R153</f>
        <v>6.1920840002699995</v>
      </c>
      <c r="K153" s="35">
        <f>'2013'!R153</f>
        <v>7.0427008937153239</v>
      </c>
      <c r="L153" s="35">
        <f>'2014'!R153</f>
        <v>2.44156887209025</v>
      </c>
      <c r="M153" s="35">
        <f>'2015'!R153</f>
        <v>1.4184891515772751</v>
      </c>
      <c r="N153" s="35">
        <f>'2016'!R153</f>
        <v>5.4659666622965242</v>
      </c>
      <c r="O153" s="35">
        <f>'2017'!R153</f>
        <v>7.5036442001454748</v>
      </c>
      <c r="P153" s="118">
        <f t="shared" si="114"/>
        <v>4.9019046057136197</v>
      </c>
      <c r="Q153" s="105"/>
      <c r="R153" s="105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5"/>
      <c r="AD153" s="36"/>
      <c r="AE153" s="36"/>
      <c r="AF153" s="36"/>
      <c r="AG153" s="107">
        <f>'2008'!S153</f>
        <v>8.7439277239460527</v>
      </c>
      <c r="AH153" s="107">
        <f>'2009'!S153</f>
        <v>3.6285353822933888</v>
      </c>
      <c r="AI153" s="107">
        <f>'2010'!S153</f>
        <v>8.2912620571482289</v>
      </c>
      <c r="AJ153" s="107">
        <f>'2011'!S153</f>
        <v>8.7566612503277916</v>
      </c>
      <c r="AK153" s="107">
        <f>'2012'!S153</f>
        <v>9.2299963603491175</v>
      </c>
      <c r="AL153" s="107">
        <f>'2013'!S153</f>
        <v>13.479104378643903</v>
      </c>
      <c r="AM153" s="107">
        <f>'2014'!S153</f>
        <v>3.6650014625043066</v>
      </c>
      <c r="AN153" s="107">
        <f>'2015'!S153</f>
        <v>2.0795442666138801</v>
      </c>
      <c r="AO153" s="107">
        <f>'2016'!S153</f>
        <v>7.0507316192011391</v>
      </c>
      <c r="AP153" s="107">
        <f>'2017'!S153</f>
        <v>13.728968243586838</v>
      </c>
      <c r="AQ153" s="117">
        <f t="shared" si="115"/>
        <v>7.8653732744614642</v>
      </c>
      <c r="AR153" s="36"/>
      <c r="AS153" s="38"/>
    </row>
    <row r="154" spans="2:55">
      <c r="B154" s="4">
        <f>'2008'!G154</f>
        <v>2008</v>
      </c>
      <c r="C154" s="4">
        <v>5</v>
      </c>
      <c r="D154" s="2">
        <f t="shared" si="106"/>
        <v>30</v>
      </c>
      <c r="E154" s="2">
        <f t="shared" si="116"/>
        <v>150</v>
      </c>
      <c r="F154" s="35">
        <f>'2008'!R154</f>
        <v>5.5344418229925001</v>
      </c>
      <c r="G154" s="35">
        <f>'2009'!R154</f>
        <v>2.8040228923769992</v>
      </c>
      <c r="H154" s="35">
        <f>'2010'!R154</f>
        <v>5.3315723307487488</v>
      </c>
      <c r="I154" s="35">
        <f>'2011'!R154</f>
        <v>5.749401342425398</v>
      </c>
      <c r="J154" s="35">
        <f>'2012'!R154</f>
        <v>7.6886713681250995</v>
      </c>
      <c r="K154" s="35">
        <f>'2013'!R154</f>
        <v>7.485942708871276</v>
      </c>
      <c r="L154" s="35">
        <f>'2014'!R154</f>
        <v>2.5367088624192</v>
      </c>
      <c r="M154" s="35">
        <f>'2015'!R154</f>
        <v>0.96999697941854979</v>
      </c>
      <c r="N154" s="35">
        <f>'2016'!R154</f>
        <v>5.6363538296478</v>
      </c>
      <c r="O154" s="35">
        <f>'2017'!R154</f>
        <v>7.2254193583736237</v>
      </c>
      <c r="P154" s="118">
        <f t="shared" si="114"/>
        <v>5.096253149539919</v>
      </c>
      <c r="Q154" s="105"/>
      <c r="AC154" s="105"/>
      <c r="AD154" s="36"/>
      <c r="AE154" s="36"/>
      <c r="AF154" s="36"/>
      <c r="AG154" s="107">
        <f>'2008'!S154</f>
        <v>8.9482412281782295</v>
      </c>
      <c r="AH154" s="107">
        <f>'2009'!S154</f>
        <v>4.5507994196484125</v>
      </c>
      <c r="AI154" s="107">
        <f>'2010'!S154</f>
        <v>8.5483511626030886</v>
      </c>
      <c r="AJ154" s="107">
        <f>'2011'!S154</f>
        <v>9.3210534348826748</v>
      </c>
      <c r="AK154" s="107">
        <f>'2012'!S154</f>
        <v>13.039777205655996</v>
      </c>
      <c r="AL154" s="107">
        <f>'2013'!S154</f>
        <v>14.797335218383594</v>
      </c>
      <c r="AM154" s="107">
        <f>'2014'!S154</f>
        <v>4.6446014880141799</v>
      </c>
      <c r="AN154" s="107">
        <f>'2015'!S154</f>
        <v>1.6049602716146882</v>
      </c>
      <c r="AO154" s="107">
        <f>'2016'!S154</f>
        <v>8.44548983830874</v>
      </c>
      <c r="AP154" s="107">
        <f>'2017'!S154</f>
        <v>12.506931835641135</v>
      </c>
      <c r="AQ154" s="117">
        <f t="shared" si="115"/>
        <v>8.6407541102930754</v>
      </c>
      <c r="AR154" s="36"/>
    </row>
    <row r="155" spans="2:55">
      <c r="B155" s="4">
        <f>'2008'!G155</f>
        <v>2008</v>
      </c>
      <c r="C155" s="1">
        <v>5</v>
      </c>
      <c r="D155" s="1">
        <f t="shared" si="106"/>
        <v>31</v>
      </c>
      <c r="E155" s="1">
        <f t="shared" si="116"/>
        <v>151</v>
      </c>
      <c r="F155" s="50">
        <f>'2008'!R155</f>
        <v>5.3719988886674992</v>
      </c>
      <c r="G155" s="50">
        <f>'2009'!R155</f>
        <v>3.4419263499854988</v>
      </c>
      <c r="H155" s="50">
        <f>'2010'!R155</f>
        <v>6.1843866854152516</v>
      </c>
      <c r="I155" s="50">
        <f>'2011'!R155</f>
        <v>6.1816188935591985</v>
      </c>
      <c r="J155" s="50">
        <f>'2012'!R155</f>
        <v>7.3418008189938018</v>
      </c>
      <c r="K155" s="50">
        <f>'2013'!R155</f>
        <v>7.7279971695009744</v>
      </c>
      <c r="L155" s="50">
        <f>'2014'!R155</f>
        <v>1.9239333499319999</v>
      </c>
      <c r="M155" s="50">
        <f>'2015'!R155</f>
        <v>1.5991883142719248</v>
      </c>
      <c r="N155" s="50">
        <f>'2016'!R155</f>
        <v>5.4892716367103995</v>
      </c>
      <c r="O155" s="50">
        <f>'2017'!R155</f>
        <v>6.9201334637268728</v>
      </c>
      <c r="P155" s="118">
        <f t="shared" si="114"/>
        <v>5.2182255570763427</v>
      </c>
      <c r="Q155" s="105"/>
      <c r="AC155" s="105"/>
      <c r="AD155" s="36"/>
      <c r="AE155" s="36"/>
      <c r="AF155" s="36"/>
      <c r="AG155" s="108">
        <f>'2008'!S155</f>
        <v>7.7544722929894778</v>
      </c>
      <c r="AH155" s="108">
        <f>'2009'!S155</f>
        <v>6.173468097738934</v>
      </c>
      <c r="AI155" s="108">
        <f>'2010'!S155</f>
        <v>8.5465013625674189</v>
      </c>
      <c r="AJ155" s="108">
        <f>'2011'!S155</f>
        <v>10.726564861620973</v>
      </c>
      <c r="AK155" s="108">
        <f>'2012'!S155</f>
        <v>9.8083651396318565</v>
      </c>
      <c r="AL155" s="108">
        <f>'2013'!S155</f>
        <v>14.643017318982066</v>
      </c>
      <c r="AM155" s="108">
        <f>'2014'!S155</f>
        <v>3.7901938011756569</v>
      </c>
      <c r="AN155" s="108">
        <f>'2015'!S155</f>
        <v>2.76662649651779</v>
      </c>
      <c r="AO155" s="108">
        <f>'2016'!S155</f>
        <v>8.5838222458156537</v>
      </c>
      <c r="AP155" s="108">
        <f>'2017'!S155</f>
        <v>9.86330427313775</v>
      </c>
      <c r="AQ155" s="122">
        <f t="shared" si="115"/>
        <v>8.2656335890177584</v>
      </c>
      <c r="AR155" s="36"/>
    </row>
    <row r="156" spans="2:55" ht="15.5">
      <c r="B156" s="4">
        <f>'2008'!G156</f>
        <v>2008</v>
      </c>
      <c r="C156" s="4">
        <v>6</v>
      </c>
      <c r="D156" s="2">
        <v>1</v>
      </c>
      <c r="E156" s="2">
        <f>E155+1</f>
        <v>152</v>
      </c>
      <c r="F156" s="35">
        <f>'2008'!R156</f>
        <v>5.3727724264499974</v>
      </c>
      <c r="G156" s="35">
        <f>'2009'!R156</f>
        <v>3.0503136388117493</v>
      </c>
      <c r="H156" s="35">
        <f>'2010'!R156</f>
        <v>5.2181385402149987</v>
      </c>
      <c r="I156" s="35">
        <f>'2011'!R156</f>
        <v>6.5196858460229992</v>
      </c>
      <c r="J156" s="35">
        <f>'2012'!R156</f>
        <v>7.0637958829629746</v>
      </c>
      <c r="K156" s="35">
        <f>'2013'!R156</f>
        <v>7.2144154764581234</v>
      </c>
      <c r="L156" s="35">
        <f>'2014'!R156</f>
        <v>5.0652543227737503</v>
      </c>
      <c r="M156" s="35">
        <f>'2015'!R156</f>
        <v>1.8987052132502995</v>
      </c>
      <c r="N156" s="35">
        <f>'2016'!R156</f>
        <v>5.517083635153198</v>
      </c>
      <c r="O156" s="35">
        <f>'2017'!R156</f>
        <v>6.9758206942565995</v>
      </c>
      <c r="P156" s="118">
        <f t="shared" si="114"/>
        <v>5.3895985676354687</v>
      </c>
      <c r="Q156" s="105"/>
      <c r="R156" s="64" t="s">
        <v>58</v>
      </c>
      <c r="S156" s="47">
        <f t="shared" ref="S156:AB156" si="117">AVERAGE(F125:F155)</f>
        <v>4.3136377019357051</v>
      </c>
      <c r="T156" s="47">
        <f t="shared" si="117"/>
        <v>2.1071114140639597</v>
      </c>
      <c r="U156" s="47">
        <f t="shared" si="117"/>
        <v>5.0717320382737263</v>
      </c>
      <c r="V156" s="47">
        <f t="shared" si="117"/>
        <v>6.0223833090832137</v>
      </c>
      <c r="W156" s="47">
        <f t="shared" si="117"/>
        <v>6.5625759336425826</v>
      </c>
      <c r="X156" s="47">
        <f t="shared" si="117"/>
        <v>6.9517224693231876</v>
      </c>
      <c r="Y156" s="47">
        <f t="shared" si="117"/>
        <v>3.0037959798143636</v>
      </c>
      <c r="Z156" s="47">
        <f t="shared" si="117"/>
        <v>2.1732137703865253</v>
      </c>
      <c r="AA156" s="47">
        <f t="shared" si="117"/>
        <v>5.832933992349326</v>
      </c>
      <c r="AB156" s="47">
        <f t="shared" si="117"/>
        <v>5.7195825105132609</v>
      </c>
      <c r="AC156" s="105"/>
      <c r="AD156" s="36"/>
      <c r="AE156" s="36"/>
      <c r="AF156" s="36"/>
      <c r="AG156" s="107">
        <f>'2008'!S156</f>
        <v>8.5602807310781746</v>
      </c>
      <c r="AH156" s="107">
        <f>'2009'!S156</f>
        <v>4.6761223858782417</v>
      </c>
      <c r="AI156" s="107">
        <f>'2010'!S156</f>
        <v>7.149719770711739</v>
      </c>
      <c r="AJ156" s="107">
        <f>'2011'!S156</f>
        <v>9.5314772428216159</v>
      </c>
      <c r="AK156" s="107">
        <f>'2012'!S156</f>
        <v>10.481088483975224</v>
      </c>
      <c r="AL156" s="107">
        <f>'2013'!S156</f>
        <v>11.183404575459702</v>
      </c>
      <c r="AM156" s="107">
        <f>'2014'!S156</f>
        <v>6.8024697193065888</v>
      </c>
      <c r="AN156" s="107">
        <f>'2015'!S156</f>
        <v>4.358239864363739</v>
      </c>
      <c r="AO156" s="107">
        <f>'2016'!S156</f>
        <v>9.9569254114634678</v>
      </c>
      <c r="AP156" s="107">
        <f>'2017'!S156</f>
        <v>10.122574916830265</v>
      </c>
      <c r="AQ156" s="117">
        <f t="shared" si="115"/>
        <v>8.2822303101888757</v>
      </c>
      <c r="AR156" s="36"/>
      <c r="AS156" s="64" t="s">
        <v>58</v>
      </c>
      <c r="AT156" s="109">
        <f t="shared" ref="AT156:BC156" si="118">AVERAGE(AG125:AG155)</f>
        <v>6.5092130207547978</v>
      </c>
      <c r="AU156" s="109">
        <f t="shared" si="118"/>
        <v>3.7400444779150375</v>
      </c>
      <c r="AV156" s="109">
        <f t="shared" si="118"/>
        <v>7.9074843110701281</v>
      </c>
      <c r="AW156" s="109">
        <f t="shared" si="118"/>
        <v>8.7475610341871963</v>
      </c>
      <c r="AX156" s="109">
        <f t="shared" si="118"/>
        <v>9.4730859152484346</v>
      </c>
      <c r="AY156" s="109">
        <f t="shared" si="118"/>
        <v>11.056209678382285</v>
      </c>
      <c r="AZ156" s="109">
        <f t="shared" si="118"/>
        <v>5.1916112571883373</v>
      </c>
      <c r="BA156" s="109">
        <f t="shared" si="118"/>
        <v>3.7695965149599622</v>
      </c>
      <c r="BB156" s="109">
        <f t="shared" si="118"/>
        <v>8.887342273406805</v>
      </c>
      <c r="BC156" s="109">
        <f t="shared" si="118"/>
        <v>9.4273091906269215</v>
      </c>
    </row>
    <row r="157" spans="2:55" ht="15.5">
      <c r="B157" s="4">
        <f>'2008'!G157</f>
        <v>2008</v>
      </c>
      <c r="C157" s="4">
        <v>6</v>
      </c>
      <c r="D157" s="2">
        <f t="shared" ref="D157:D185" si="119">D156+1</f>
        <v>2</v>
      </c>
      <c r="E157" s="2">
        <f t="shared" si="116"/>
        <v>153</v>
      </c>
      <c r="F157" s="35">
        <f>'2008'!R157</f>
        <v>5.6778778289474987</v>
      </c>
      <c r="G157" s="35">
        <f>'2009'!R157</f>
        <v>3.3167532027239988</v>
      </c>
      <c r="H157" s="35">
        <f>'2010'!R157</f>
        <v>5.584747563447749</v>
      </c>
      <c r="I157" s="35">
        <f>'2011'!R157</f>
        <v>6.3678934219090477</v>
      </c>
      <c r="J157" s="35">
        <f>'2012'!R157</f>
        <v>6.7806379574629503</v>
      </c>
      <c r="K157" s="35">
        <f>'2013'!R157</f>
        <v>7.1564906344127994</v>
      </c>
      <c r="L157" s="35">
        <f>'2014'!R157</f>
        <v>5.0414035744799994</v>
      </c>
      <c r="M157" s="35">
        <f>'2015'!R157</f>
        <v>1.3395095933624999</v>
      </c>
      <c r="N157" s="35">
        <f>'2016'!R157</f>
        <v>4.6338670355264986</v>
      </c>
      <c r="O157" s="35">
        <f>'2017'!R157</f>
        <v>7.4742314696279992</v>
      </c>
      <c r="P157" s="118">
        <f t="shared" si="114"/>
        <v>5.3373412281901045</v>
      </c>
      <c r="Q157" s="105"/>
      <c r="R157" s="65" t="s">
        <v>59</v>
      </c>
      <c r="S157" s="66">
        <f t="shared" ref="S157:AB157" si="120">SUM(F125:F155)</f>
        <v>133.72276876000686</v>
      </c>
      <c r="T157" s="66">
        <f t="shared" si="120"/>
        <v>65.320453835982747</v>
      </c>
      <c r="U157" s="66">
        <f t="shared" si="120"/>
        <v>157.22369318648552</v>
      </c>
      <c r="V157" s="66">
        <f t="shared" si="120"/>
        <v>186.69388258157963</v>
      </c>
      <c r="W157" s="66">
        <f t="shared" si="120"/>
        <v>203.43985394292005</v>
      </c>
      <c r="X157" s="66">
        <f t="shared" si="120"/>
        <v>215.50339654901882</v>
      </c>
      <c r="Y157" s="66">
        <f t="shared" si="120"/>
        <v>93.117675374245266</v>
      </c>
      <c r="Z157" s="66">
        <f t="shared" si="120"/>
        <v>67.369626881982285</v>
      </c>
      <c r="AA157" s="66">
        <f t="shared" si="120"/>
        <v>180.82095376282911</v>
      </c>
      <c r="AB157" s="66">
        <f t="shared" si="120"/>
        <v>177.3070578259111</v>
      </c>
      <c r="AC157" s="105"/>
      <c r="AD157" s="36"/>
      <c r="AE157" s="36"/>
      <c r="AF157" s="36"/>
      <c r="AG157" s="107">
        <f>'2008'!S157</f>
        <v>8.9115259052520095</v>
      </c>
      <c r="AH157" s="107">
        <f>'2009'!S157</f>
        <v>5.2080601514810025</v>
      </c>
      <c r="AI157" s="107">
        <f>'2010'!S157</f>
        <v>8.1934131235095524</v>
      </c>
      <c r="AJ157" s="107">
        <f>'2011'!S157</f>
        <v>9.6597912702376583</v>
      </c>
      <c r="AK157" s="107">
        <f>'2012'!S157</f>
        <v>10.568240129484975</v>
      </c>
      <c r="AL157" s="107">
        <f>'2013'!S157</f>
        <v>13.383325044550315</v>
      </c>
      <c r="AM157" s="107">
        <f>'2014'!S157</f>
        <v>6.4169491706896551</v>
      </c>
      <c r="AN157" s="107">
        <f>'2015'!S157</f>
        <v>2.2210846839234279</v>
      </c>
      <c r="AO157" s="107">
        <f>'2016'!S157</f>
        <v>7.6283296703740122</v>
      </c>
      <c r="AP157" s="107">
        <f>'2017'!S157</f>
        <v>13.566739494080064</v>
      </c>
      <c r="AQ157" s="117">
        <f t="shared" si="115"/>
        <v>8.575745864358268</v>
      </c>
      <c r="AR157" s="36"/>
      <c r="AS157" s="65" t="s">
        <v>59</v>
      </c>
      <c r="AT157" s="110">
        <f t="shared" ref="AT157:BC157" si="121">SUM(AG125:AG155)</f>
        <v>201.78560364339873</v>
      </c>
      <c r="AU157" s="110">
        <f t="shared" si="121"/>
        <v>115.94137881536616</v>
      </c>
      <c r="AV157" s="110">
        <f t="shared" si="121"/>
        <v>245.13201364317396</v>
      </c>
      <c r="AW157" s="110">
        <f t="shared" si="121"/>
        <v>271.1743920598031</v>
      </c>
      <c r="AX157" s="110">
        <f t="shared" si="121"/>
        <v>293.66566337270149</v>
      </c>
      <c r="AY157" s="110">
        <f t="shared" si="121"/>
        <v>342.74250002985082</v>
      </c>
      <c r="AZ157" s="110">
        <f t="shared" si="121"/>
        <v>160.93994897283847</v>
      </c>
      <c r="BA157" s="110">
        <f t="shared" si="121"/>
        <v>116.85749196375883</v>
      </c>
      <c r="BB157" s="110">
        <f t="shared" si="121"/>
        <v>275.50761047561093</v>
      </c>
      <c r="BC157" s="110">
        <f t="shared" si="121"/>
        <v>292.24658490943455</v>
      </c>
    </row>
    <row r="158" spans="2:55">
      <c r="B158" s="4">
        <f>'2008'!G158</f>
        <v>2008</v>
      </c>
      <c r="C158" s="4">
        <v>6</v>
      </c>
      <c r="D158" s="2">
        <f t="shared" si="119"/>
        <v>3</v>
      </c>
      <c r="E158" s="2">
        <f t="shared" si="116"/>
        <v>154</v>
      </c>
      <c r="F158" s="35">
        <f>'2008'!R158</f>
        <v>5.3444830446899987</v>
      </c>
      <c r="G158" s="35">
        <f>'2009'!R158</f>
        <v>2.800678262346</v>
      </c>
      <c r="H158" s="35">
        <f>'2010'!R158</f>
        <v>4.7212510203562488</v>
      </c>
      <c r="I158" s="35">
        <f>'2011'!R158</f>
        <v>6.6638524154392496</v>
      </c>
      <c r="J158" s="35">
        <f>'2012'!R158</f>
        <v>7.6115587372092</v>
      </c>
      <c r="K158" s="35">
        <f>'2013'!R158</f>
        <v>7.4123248725431994</v>
      </c>
      <c r="L158" s="35">
        <f>'2014'!R158</f>
        <v>5.434380413393999</v>
      </c>
      <c r="M158" s="35">
        <f>'2015'!R158</f>
        <v>1.6011163878907499</v>
      </c>
      <c r="N158" s="35">
        <f>'2016'!R158</f>
        <v>6.5306892368034006</v>
      </c>
      <c r="O158" s="35">
        <f>'2017'!R158</f>
        <v>7.8677632912050006</v>
      </c>
      <c r="P158" s="118">
        <f t="shared" si="114"/>
        <v>5.5988097681877056</v>
      </c>
      <c r="Q158" s="105"/>
      <c r="R158" s="120" t="s">
        <v>60</v>
      </c>
      <c r="S158" s="121">
        <f t="shared" ref="S158:AB158" si="122">STDEV(F125:F155)</f>
        <v>0.88601903367618728</v>
      </c>
      <c r="T158" s="121">
        <f t="shared" si="122"/>
        <v>1.1076318203856654</v>
      </c>
      <c r="U158" s="121">
        <f t="shared" si="122"/>
        <v>0.68152568259392521</v>
      </c>
      <c r="V158" s="121">
        <f t="shared" si="122"/>
        <v>0.42602064103010467</v>
      </c>
      <c r="W158" s="121">
        <f t="shared" si="122"/>
        <v>0.67969418384177638</v>
      </c>
      <c r="X158" s="121">
        <f t="shared" si="122"/>
        <v>0.65030113394447164</v>
      </c>
      <c r="Y158" s="121">
        <f t="shared" si="122"/>
        <v>1.5607259193354279</v>
      </c>
      <c r="Z158" s="121">
        <f t="shared" si="122"/>
        <v>0.84472851528699922</v>
      </c>
      <c r="AA158" s="121">
        <f t="shared" si="122"/>
        <v>0.66203700718747893</v>
      </c>
      <c r="AB158" s="121">
        <f t="shared" si="122"/>
        <v>1.5585755581658707</v>
      </c>
      <c r="AC158" s="105"/>
      <c r="AD158" s="36"/>
      <c r="AE158" s="36"/>
      <c r="AF158" s="36"/>
      <c r="AG158" s="107">
        <f>'2008'!S158</f>
        <v>8.1223133468160285</v>
      </c>
      <c r="AH158" s="107">
        <f>'2009'!S158</f>
        <v>4.3879873552638706</v>
      </c>
      <c r="AI158" s="107">
        <f>'2010'!S158</f>
        <v>7.2987502942411124</v>
      </c>
      <c r="AJ158" s="107">
        <f>'2011'!S158</f>
        <v>9.7402077506748643</v>
      </c>
      <c r="AK158" s="107">
        <f>'2012'!S158</f>
        <v>13.494984906788345</v>
      </c>
      <c r="AL158" s="107">
        <f>'2013'!S158</f>
        <v>11.800333370722241</v>
      </c>
      <c r="AM158" s="107">
        <f>'2014'!S158</f>
        <v>7.3983833909637919</v>
      </c>
      <c r="AN158" s="107">
        <f>'2015'!S158</f>
        <v>2.6132423135274783</v>
      </c>
      <c r="AO158" s="107">
        <f>'2016'!S158</f>
        <v>12.548156324139315</v>
      </c>
      <c r="AP158" s="107">
        <f>'2017'!S158</f>
        <v>13.462524007294057</v>
      </c>
      <c r="AQ158" s="117">
        <f t="shared" si="115"/>
        <v>9.0866883060431096</v>
      </c>
      <c r="AR158" s="36"/>
      <c r="AS158" s="120" t="s">
        <v>60</v>
      </c>
      <c r="AT158" s="121">
        <f t="shared" ref="AT158:BC158" si="123">STDEV(AG125:AG155)</f>
        <v>1.6708846641969481</v>
      </c>
      <c r="AU158" s="121">
        <f t="shared" si="123"/>
        <v>1.9082256446131791</v>
      </c>
      <c r="AV158" s="121">
        <f t="shared" si="123"/>
        <v>1.3285695626664344</v>
      </c>
      <c r="AW158" s="121">
        <f t="shared" si="123"/>
        <v>1.0546522670470355</v>
      </c>
      <c r="AX158" s="121">
        <f t="shared" si="123"/>
        <v>1.6282962869468405</v>
      </c>
      <c r="AY158" s="121">
        <f t="shared" si="123"/>
        <v>2.3599224868704392</v>
      </c>
      <c r="AZ158" s="121">
        <f t="shared" si="123"/>
        <v>2.647313545237838</v>
      </c>
      <c r="BA158" s="121">
        <f t="shared" si="123"/>
        <v>1.5357397183170096</v>
      </c>
      <c r="BB158" s="121">
        <f t="shared" si="123"/>
        <v>1.6107791577965893</v>
      </c>
      <c r="BC158" s="121">
        <f t="shared" si="123"/>
        <v>3.4727040806948737</v>
      </c>
    </row>
    <row r="159" spans="2:55">
      <c r="B159" s="4">
        <f>'2008'!G159</f>
        <v>2008</v>
      </c>
      <c r="C159" s="4">
        <v>6</v>
      </c>
      <c r="D159" s="2">
        <f t="shared" si="119"/>
        <v>4</v>
      </c>
      <c r="E159" s="2">
        <f t="shared" ref="E159:E173" si="124">E158+1</f>
        <v>155</v>
      </c>
      <c r="F159" s="35">
        <f>'2008'!R159</f>
        <v>4.5941513956650004</v>
      </c>
      <c r="G159" s="35">
        <f>'2009'!R159</f>
        <v>2.6945304610207494</v>
      </c>
      <c r="H159" s="35">
        <f>'2010'!R159</f>
        <v>5.6532130242254999</v>
      </c>
      <c r="I159" s="35">
        <f>'2011'!R159</f>
        <v>6.9831602171910001</v>
      </c>
      <c r="J159" s="35">
        <f>'2012'!R159</f>
        <v>7.2598694160442481</v>
      </c>
      <c r="K159" s="35">
        <f>'2013'!R159</f>
        <v>7.0405287259517992</v>
      </c>
      <c r="L159" s="35">
        <f>'2014'!R159</f>
        <v>5.8731998025419987</v>
      </c>
      <c r="M159" s="35">
        <f>'2015'!R159</f>
        <v>3.4088321935421981</v>
      </c>
      <c r="N159" s="35">
        <f>'2016'!R159</f>
        <v>6.3072142942229243</v>
      </c>
      <c r="O159" s="35">
        <f>'2017'!R159</f>
        <v>7.7301423248339987</v>
      </c>
      <c r="P159" s="118">
        <f t="shared" si="114"/>
        <v>5.7544841855239408</v>
      </c>
      <c r="Q159" s="105"/>
      <c r="R159" s="120" t="s">
        <v>54</v>
      </c>
      <c r="S159" s="121">
        <f t="shared" ref="S159:AB159" si="125">(STDEV(F125:F155))/SQRT(31)</f>
        <v>0.15913371614488286</v>
      </c>
      <c r="T159" s="121">
        <f t="shared" si="125"/>
        <v>0.19893654763483395</v>
      </c>
      <c r="U159" s="121">
        <f t="shared" si="125"/>
        <v>0.12240562606128587</v>
      </c>
      <c r="V159" s="121">
        <f t="shared" si="125"/>
        <v>7.6515565901852212E-2</v>
      </c>
      <c r="W159" s="121">
        <f t="shared" si="125"/>
        <v>0.12207667917474452</v>
      </c>
      <c r="X159" s="121">
        <f t="shared" si="125"/>
        <v>0.11679753157045104</v>
      </c>
      <c r="Y159" s="121">
        <f t="shared" si="125"/>
        <v>0.28031465012325546</v>
      </c>
      <c r="Z159" s="121">
        <f t="shared" si="125"/>
        <v>0.15171772011875065</v>
      </c>
      <c r="AA159" s="121">
        <f t="shared" si="125"/>
        <v>0.11890535662880931</v>
      </c>
      <c r="AB159" s="121">
        <f t="shared" si="125"/>
        <v>0.27992843385593047</v>
      </c>
      <c r="AC159" s="105"/>
      <c r="AD159" s="36"/>
      <c r="AE159" s="36"/>
      <c r="AF159" s="36"/>
      <c r="AG159" s="107">
        <f>'2008'!S159</f>
        <v>7.2094845519980373</v>
      </c>
      <c r="AH159" s="107">
        <f>'2009'!S159</f>
        <v>4.0360620191856462</v>
      </c>
      <c r="AI159" s="107">
        <f>'2010'!S159</f>
        <v>9.500152718505662</v>
      </c>
      <c r="AJ159" s="107">
        <f>'2011'!S159</f>
        <v>11.003125873463572</v>
      </c>
      <c r="AK159" s="107">
        <f>'2012'!S159</f>
        <v>13.146573952911664</v>
      </c>
      <c r="AL159" s="107">
        <f>'2013'!S159</f>
        <v>11.57199263819493</v>
      </c>
      <c r="AM159" s="107">
        <f>'2014'!S159</f>
        <v>11.219041062626605</v>
      </c>
      <c r="AN159" s="107">
        <f>'2015'!S159</f>
        <v>5.6668626784992195</v>
      </c>
      <c r="AO159" s="107">
        <f>'2016'!S159</f>
        <v>12.849735667841054</v>
      </c>
      <c r="AP159" s="107">
        <f>'2017'!S159</f>
        <v>13.91374243780932</v>
      </c>
      <c r="AQ159" s="117">
        <f t="shared" si="115"/>
        <v>10.011677360103572</v>
      </c>
      <c r="AR159" s="36"/>
      <c r="AS159" s="120" t="s">
        <v>54</v>
      </c>
      <c r="AT159" s="121">
        <f t="shared" ref="AT159:BC159" si="126">(STDEV(AG125:AG155))/SQRT(31)</f>
        <v>0.30009974476499923</v>
      </c>
      <c r="AU159" s="121">
        <f t="shared" si="126"/>
        <v>0.34272744323598731</v>
      </c>
      <c r="AV159" s="121">
        <f t="shared" si="126"/>
        <v>0.23861813756628522</v>
      </c>
      <c r="AW159" s="121">
        <f t="shared" si="126"/>
        <v>0.18942113895620569</v>
      </c>
      <c r="AX159" s="121">
        <f t="shared" si="126"/>
        <v>0.29245064640616342</v>
      </c>
      <c r="AY159" s="121">
        <f t="shared" si="126"/>
        <v>0.42385459101414297</v>
      </c>
      <c r="AZ159" s="121">
        <f t="shared" si="126"/>
        <v>0.47547154885201415</v>
      </c>
      <c r="BA159" s="121">
        <f t="shared" si="126"/>
        <v>0.27582699594284077</v>
      </c>
      <c r="BB159" s="121">
        <f t="shared" si="126"/>
        <v>0.28930447713449053</v>
      </c>
      <c r="BC159" s="121">
        <f t="shared" si="126"/>
        <v>0.62371606526281653</v>
      </c>
    </row>
    <row r="160" spans="2:55">
      <c r="B160" s="4">
        <f>'2008'!G160</f>
        <v>2008</v>
      </c>
      <c r="C160" s="4">
        <v>6</v>
      </c>
      <c r="D160" s="2">
        <f t="shared" si="119"/>
        <v>5</v>
      </c>
      <c r="E160" s="2">
        <f t="shared" si="124"/>
        <v>156</v>
      </c>
      <c r="F160" s="35">
        <f>'2008'!R160</f>
        <v>5.3714463616799994</v>
      </c>
      <c r="G160" s="35">
        <f>'2009'!R160</f>
        <v>2.5592018677289992</v>
      </c>
      <c r="H160" s="35">
        <f>'2010'!R160</f>
        <v>5.7893925090779996</v>
      </c>
      <c r="I160" s="35">
        <f>'2011'!R160</f>
        <v>6.8785420561346999</v>
      </c>
      <c r="J160" s="35">
        <f>'2012'!R160</f>
        <v>7.9482266913406487</v>
      </c>
      <c r="K160" s="35">
        <f>'2013'!R160</f>
        <v>6.8555333589699003</v>
      </c>
      <c r="L160" s="35">
        <f>'2014'!R160</f>
        <v>5.910801105797999</v>
      </c>
      <c r="M160" s="35">
        <f>'2015'!R160</f>
        <v>3.9419288942159998</v>
      </c>
      <c r="N160" s="35">
        <f>'2016'!R160</f>
        <v>5.5125120268586238</v>
      </c>
      <c r="O160" s="35">
        <f>'2017'!R160</f>
        <v>7.8234975302095489</v>
      </c>
      <c r="P160" s="118">
        <f t="shared" si="114"/>
        <v>5.8591082402014418</v>
      </c>
      <c r="Q160" s="105"/>
      <c r="R160" s="105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5"/>
      <c r="AD160" s="36"/>
      <c r="AE160" s="36"/>
      <c r="AF160" s="36"/>
      <c r="AG160" s="107">
        <f>'2008'!S160</f>
        <v>8.6150626453637926</v>
      </c>
      <c r="AH160" s="107">
        <f>'2009'!S160</f>
        <v>4.6275599526552016</v>
      </c>
      <c r="AI160" s="107">
        <f>'2010'!S160</f>
        <v>11.518794272932031</v>
      </c>
      <c r="AJ160" s="107">
        <f>'2011'!S160</f>
        <v>10.361398017221044</v>
      </c>
      <c r="AK160" s="107">
        <f>'2012'!S160</f>
        <v>15.452913699160485</v>
      </c>
      <c r="AL160" s="107">
        <f>'2013'!S160</f>
        <v>11.770638997798422</v>
      </c>
      <c r="AM160" s="107">
        <f>'2014'!S160</f>
        <v>8.3967786572753944</v>
      </c>
      <c r="AN160" s="107">
        <f>'2015'!S160</f>
        <v>6.5930048158740613</v>
      </c>
      <c r="AO160" s="107">
        <f>'2016'!S160</f>
        <v>8.9163524333691875</v>
      </c>
      <c r="AP160" s="107">
        <f>'2017'!S160</f>
        <v>14.256727411139165</v>
      </c>
      <c r="AQ160" s="117">
        <f t="shared" si="115"/>
        <v>10.050923090278879</v>
      </c>
      <c r="AR160" s="36"/>
      <c r="AS160" s="38"/>
    </row>
    <row r="161" spans="2:45">
      <c r="B161" s="4">
        <f>'2008'!G161</f>
        <v>2008</v>
      </c>
      <c r="C161" s="4">
        <v>6</v>
      </c>
      <c r="D161" s="2">
        <f t="shared" si="119"/>
        <v>6</v>
      </c>
      <c r="E161" s="2">
        <f t="shared" si="124"/>
        <v>157</v>
      </c>
      <c r="F161" s="35">
        <f>'2008'!R161</f>
        <v>5.4247836335400006</v>
      </c>
      <c r="G161" s="35">
        <f>'2009'!R161</f>
        <v>2.054090904539625</v>
      </c>
      <c r="H161" s="35">
        <f>'2010'!R161</f>
        <v>5.4395176865399986</v>
      </c>
      <c r="I161" s="35">
        <f>'2011'!R161</f>
        <v>6.6747488615516239</v>
      </c>
      <c r="J161" s="35">
        <f>'2012'!R161</f>
        <v>7.6085459917220231</v>
      </c>
      <c r="K161" s="35">
        <f>'2013'!R161</f>
        <v>6.694892153759251</v>
      </c>
      <c r="L161" s="35">
        <f>'2014'!R161</f>
        <v>5.3618986953359995</v>
      </c>
      <c r="M161" s="35">
        <f>'2015'!R161</f>
        <v>4.6503411801857988</v>
      </c>
      <c r="N161" s="35">
        <f>'2016'!R161</f>
        <v>5.7896540385187496</v>
      </c>
      <c r="O161" s="35">
        <f>'2017'!R161</f>
        <v>7.5375908443385979</v>
      </c>
      <c r="P161" s="118">
        <f t="shared" si="114"/>
        <v>5.7236063990031658</v>
      </c>
      <c r="Q161" s="105"/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36"/>
      <c r="AE161" s="36"/>
      <c r="AF161" s="36"/>
      <c r="AG161" s="107">
        <f>'2008'!S161</f>
        <v>8.339948121406545</v>
      </c>
      <c r="AH161" s="107">
        <f>'2009'!S161</f>
        <v>3.6829758545215854</v>
      </c>
      <c r="AI161" s="107">
        <f>'2010'!S161</f>
        <v>9.079775602029061</v>
      </c>
      <c r="AJ161" s="107">
        <f>'2011'!S161</f>
        <v>10.636472183067188</v>
      </c>
      <c r="AK161" s="107">
        <f>'2012'!S161</f>
        <v>12.720476876271215</v>
      </c>
      <c r="AL161" s="107">
        <f>'2013'!S161</f>
        <v>12.842995917227457</v>
      </c>
      <c r="AM161" s="107">
        <f>'2014'!S161</f>
        <v>7.051368237116753</v>
      </c>
      <c r="AN161" s="107">
        <f>'2015'!S161</f>
        <v>6.5912772368741965</v>
      </c>
      <c r="AO161" s="107">
        <f>'2016'!S161</f>
        <v>10.723810070220159</v>
      </c>
      <c r="AP161" s="107">
        <f>'2017'!S161</f>
        <v>11.239766386296258</v>
      </c>
      <c r="AQ161" s="117">
        <f t="shared" si="115"/>
        <v>9.2908866485030401</v>
      </c>
      <c r="AR161" s="36"/>
      <c r="AS161" s="38"/>
    </row>
    <row r="162" spans="2:45">
      <c r="B162" s="4">
        <f>'2008'!G162</f>
        <v>2008</v>
      </c>
      <c r="C162" s="4">
        <v>6</v>
      </c>
      <c r="D162" s="2">
        <f t="shared" si="119"/>
        <v>7</v>
      </c>
      <c r="E162" s="2">
        <f t="shared" si="124"/>
        <v>158</v>
      </c>
      <c r="F162" s="35">
        <f>'2008'!R162</f>
        <v>5.130014169222</v>
      </c>
      <c r="G162" s="35">
        <f>'2009'!R162</f>
        <v>2.5614267097319998</v>
      </c>
      <c r="H162" s="35">
        <f>'2010'!R162</f>
        <v>5.9112431273879995</v>
      </c>
      <c r="I162" s="35">
        <f>'2011'!R162</f>
        <v>6.8951927638624495</v>
      </c>
      <c r="J162" s="35">
        <f>'2012'!R162</f>
        <v>7.4441999088845243</v>
      </c>
      <c r="K162" s="35">
        <f>'2013'!R162</f>
        <v>6.7391849271851987</v>
      </c>
      <c r="L162" s="35">
        <f>'2014'!R162</f>
        <v>5.6946728076108739</v>
      </c>
      <c r="M162" s="35">
        <f>'2015'!R162</f>
        <v>4.1451237634634985</v>
      </c>
      <c r="N162" s="35">
        <f>'2016'!R162</f>
        <v>5.7578478838751996</v>
      </c>
      <c r="O162" s="35">
        <f>'2017'!R162</f>
        <v>7.8870894573899983</v>
      </c>
      <c r="P162" s="118">
        <f t="shared" si="114"/>
        <v>5.8165995518613736</v>
      </c>
      <c r="Q162" s="105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36"/>
      <c r="AE162" s="36"/>
      <c r="AF162" s="36"/>
      <c r="AG162" s="107">
        <f>'2008'!S162</f>
        <v>8.1430485373370178</v>
      </c>
      <c r="AH162" s="107">
        <f>'2009'!S162</f>
        <v>4.542769150006686</v>
      </c>
      <c r="AI162" s="107">
        <f>'2010'!S162</f>
        <v>7.8215403318498984</v>
      </c>
      <c r="AJ162" s="107">
        <f>'2011'!S162</f>
        <v>11.406841850021673</v>
      </c>
      <c r="AK162" s="107">
        <f>'2012'!S162</f>
        <v>11.407366512676997</v>
      </c>
      <c r="AL162" s="107">
        <f>'2013'!S162</f>
        <v>12.353084921411734</v>
      </c>
      <c r="AM162" s="107">
        <f>'2014'!S162</f>
        <v>8.7260264304123254</v>
      </c>
      <c r="AN162" s="107">
        <f>'2015'!S162</f>
        <v>6.9205581968298731</v>
      </c>
      <c r="AO162" s="107">
        <f>'2016'!S162</f>
        <v>12.996260601966274</v>
      </c>
      <c r="AP162" s="107">
        <f>'2017'!S162</f>
        <v>14.24392751980419</v>
      </c>
      <c r="AQ162" s="117">
        <f t="shared" si="115"/>
        <v>9.8561424052316653</v>
      </c>
      <c r="AR162" s="36"/>
      <c r="AS162" s="38"/>
    </row>
    <row r="163" spans="2:45">
      <c r="B163" s="4">
        <f>'2008'!G163</f>
        <v>2008</v>
      </c>
      <c r="C163" s="4">
        <v>6</v>
      </c>
      <c r="D163" s="2">
        <f t="shared" si="119"/>
        <v>8</v>
      </c>
      <c r="E163" s="2">
        <f t="shared" si="124"/>
        <v>159</v>
      </c>
      <c r="F163" s="35">
        <f>'2008'!R163</f>
        <v>5.0883315332849977</v>
      </c>
      <c r="G163" s="35">
        <f>'2009'!R163</f>
        <v>1.9215341549684999</v>
      </c>
      <c r="H163" s="35">
        <f>'2010'!R163</f>
        <v>5.4882874019699992</v>
      </c>
      <c r="I163" s="35">
        <f>'2011'!R163</f>
        <v>6.5978124253528492</v>
      </c>
      <c r="J163" s="35">
        <f>'2012'!R163</f>
        <v>7.1154544550511751</v>
      </c>
      <c r="K163" s="35">
        <f>'2013'!R163</f>
        <v>6.9069409610219994</v>
      </c>
      <c r="L163" s="35">
        <f>'2014'!R163</f>
        <v>6.2602854759314983</v>
      </c>
      <c r="M163" s="35">
        <f>'2015'!R163</f>
        <v>0.61475429580509988</v>
      </c>
      <c r="N163" s="35">
        <f>'2016'!R163</f>
        <v>5.4998528968723486</v>
      </c>
      <c r="O163" s="35">
        <f>'2017'!R163</f>
        <v>8.4594705813074995</v>
      </c>
      <c r="P163" s="118">
        <f t="shared" si="114"/>
        <v>5.3952724181565959</v>
      </c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36"/>
      <c r="AE163" s="36"/>
      <c r="AF163" s="36"/>
      <c r="AG163" s="107">
        <f>'2008'!S163</f>
        <v>7.4287333831173976</v>
      </c>
      <c r="AH163" s="107">
        <f>'2009'!S163</f>
        <v>3.5302085077040788</v>
      </c>
      <c r="AI163" s="107">
        <f>'2010'!S163</f>
        <v>7.5511609843563017</v>
      </c>
      <c r="AJ163" s="107">
        <f>'2011'!S163</f>
        <v>10.303572908181682</v>
      </c>
      <c r="AK163" s="107">
        <f>'2012'!S163</f>
        <v>10.277717263331153</v>
      </c>
      <c r="AL163" s="107">
        <f>'2013'!S163</f>
        <v>12.416158858788817</v>
      </c>
      <c r="AM163" s="107">
        <f>'2014'!S163</f>
        <v>11.493446479118164</v>
      </c>
      <c r="AN163" s="107">
        <f>'2015'!S163</f>
        <v>1.2872439411369212</v>
      </c>
      <c r="AO163" s="107">
        <f>'2016'!S163</f>
        <v>10.610447090789384</v>
      </c>
      <c r="AP163" s="107">
        <f>'2017'!S163</f>
        <v>15.580707942517153</v>
      </c>
      <c r="AQ163" s="117">
        <f t="shared" si="115"/>
        <v>9.0479397359041052</v>
      </c>
      <c r="AR163" s="36"/>
      <c r="AS163" s="38"/>
    </row>
    <row r="164" spans="2:45">
      <c r="B164" s="4">
        <f>'2008'!G164</f>
        <v>2008</v>
      </c>
      <c r="C164" s="4">
        <v>6</v>
      </c>
      <c r="D164" s="2">
        <f t="shared" si="119"/>
        <v>9</v>
      </c>
      <c r="E164" s="2">
        <f t="shared" si="124"/>
        <v>160</v>
      </c>
      <c r="F164" s="35">
        <f>'2008'!R164</f>
        <v>5.2964500319099992</v>
      </c>
      <c r="G164" s="35">
        <f>'2009'!R164</f>
        <v>3.4594083038699996</v>
      </c>
      <c r="H164" s="35">
        <f>'2010'!R164</f>
        <v>5.8025647524600004</v>
      </c>
      <c r="I164" s="35">
        <f>'2011'!R164</f>
        <v>6.5911617193962</v>
      </c>
      <c r="J164" s="35">
        <f>'2012'!R164</f>
        <v>6.8342706470855985</v>
      </c>
      <c r="K164" s="35">
        <f>'2013'!R164</f>
        <v>7.3229606309902486</v>
      </c>
      <c r="L164" s="35">
        <f>'2014'!R164</f>
        <v>6.1336057717507488</v>
      </c>
      <c r="M164" s="35">
        <f>'2015'!R164</f>
        <v>1.0283622468647999</v>
      </c>
      <c r="N164" s="35">
        <f>'2016'!R164</f>
        <v>5.6722478245124242</v>
      </c>
      <c r="O164" s="35">
        <f>'2017'!R164</f>
        <v>8.3644504279429466</v>
      </c>
      <c r="P164" s="118">
        <f t="shared" si="114"/>
        <v>5.650548235678297</v>
      </c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5"/>
      <c r="AD164" s="36"/>
      <c r="AE164" s="36"/>
      <c r="AF164" s="36"/>
      <c r="AG164" s="107">
        <f>'2008'!S164</f>
        <v>8.9910345439825345</v>
      </c>
      <c r="AH164" s="107">
        <f>'2009'!S164</f>
        <v>6.1580092723308528</v>
      </c>
      <c r="AI164" s="107">
        <f>'2010'!S164</f>
        <v>9.0361340233513516</v>
      </c>
      <c r="AJ164" s="107">
        <f>'2011'!S164</f>
        <v>11.235811551838989</v>
      </c>
      <c r="AK164" s="107">
        <f>'2012'!S164</f>
        <v>11.334204757019068</v>
      </c>
      <c r="AL164" s="107">
        <f>'2013'!S164</f>
        <v>14.445751865498094</v>
      </c>
      <c r="AM164" s="107">
        <f>'2014'!S164</f>
        <v>11.347016951842095</v>
      </c>
      <c r="AN164" s="107">
        <f>'2015'!S164</f>
        <v>2.4514905483097298</v>
      </c>
      <c r="AO164" s="107">
        <f>'2016'!S164</f>
        <v>12.612896951464929</v>
      </c>
      <c r="AP164" s="107">
        <f>'2017'!S164</f>
        <v>15.3166727611426</v>
      </c>
      <c r="AQ164" s="117">
        <f t="shared" si="115"/>
        <v>10.292902322678025</v>
      </c>
      <c r="AR164" s="36"/>
      <c r="AS164" s="38"/>
    </row>
    <row r="165" spans="2:45">
      <c r="B165" s="4">
        <f>'2008'!G165</f>
        <v>2008</v>
      </c>
      <c r="C165" s="4">
        <v>6</v>
      </c>
      <c r="D165" s="2">
        <f t="shared" si="119"/>
        <v>10</v>
      </c>
      <c r="E165" s="2">
        <f t="shared" si="124"/>
        <v>161</v>
      </c>
      <c r="F165" s="35">
        <f>'2008'!R165</f>
        <v>5.3093699546343736</v>
      </c>
      <c r="G165" s="35">
        <f>'2009'!R165</f>
        <v>3.6546345061199994</v>
      </c>
      <c r="H165" s="35">
        <f>'2010'!R165</f>
        <v>5.7281909364292503</v>
      </c>
      <c r="I165" s="35">
        <f>'2011'!R165</f>
        <v>5.5668503548362001</v>
      </c>
      <c r="J165" s="35">
        <f>'2012'!R165</f>
        <v>7.3587371217821991</v>
      </c>
      <c r="K165" s="35">
        <f>'2013'!R165</f>
        <v>7.2529230467574015</v>
      </c>
      <c r="L165" s="35">
        <f>'2014'!R165</f>
        <v>6.3007525524959984</v>
      </c>
      <c r="M165" s="35">
        <f>'2015'!R165</f>
        <v>5.3354324070671995</v>
      </c>
      <c r="N165" s="35">
        <f>'2016'!R165</f>
        <v>5.5913913935129989</v>
      </c>
      <c r="O165" s="35">
        <f>'2017'!R165</f>
        <v>7.5130085503133985</v>
      </c>
      <c r="P165" s="118">
        <f t="shared" si="114"/>
        <v>5.961129082394903</v>
      </c>
      <c r="Q165" s="105"/>
      <c r="R165" s="105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5"/>
      <c r="AD165" s="36"/>
      <c r="AE165" s="36"/>
      <c r="AF165" s="36"/>
      <c r="AG165" s="107">
        <f>'2008'!S165</f>
        <v>10.049528627050153</v>
      </c>
      <c r="AH165" s="107">
        <f>'2009'!S165</f>
        <v>6.356058455617652</v>
      </c>
      <c r="AI165" s="107">
        <f>'2010'!S165</f>
        <v>8.3548821808377927</v>
      </c>
      <c r="AJ165" s="107">
        <f>'2011'!S165</f>
        <v>9.7823198526593877</v>
      </c>
      <c r="AK165" s="107">
        <f>'2012'!S165</f>
        <v>13.242130272001695</v>
      </c>
      <c r="AL165" s="107">
        <f>'2013'!S165</f>
        <v>13.73554022513934</v>
      </c>
      <c r="AM165" s="107">
        <f>'2014'!S165</f>
        <v>12.48713235228308</v>
      </c>
      <c r="AN165" s="107">
        <f>'2015'!S165</f>
        <v>7.3500390222152845</v>
      </c>
      <c r="AO165" s="107">
        <f>'2016'!S165</f>
        <v>9.0152413959684949</v>
      </c>
      <c r="AP165" s="107">
        <f>'2017'!S165</f>
        <v>9.9092640718851577</v>
      </c>
      <c r="AQ165" s="117">
        <f t="shared" si="115"/>
        <v>10.028213645565804</v>
      </c>
      <c r="AR165" s="36"/>
      <c r="AS165" s="38"/>
    </row>
    <row r="166" spans="2:45">
      <c r="B166" s="4">
        <f>'2008'!G166</f>
        <v>2008</v>
      </c>
      <c r="C166" s="4">
        <v>6</v>
      </c>
      <c r="D166" s="2">
        <f t="shared" si="119"/>
        <v>11</v>
      </c>
      <c r="E166" s="2">
        <f t="shared" si="124"/>
        <v>162</v>
      </c>
      <c r="F166" s="35">
        <f>'2008'!R166</f>
        <v>4.9560455219377486</v>
      </c>
      <c r="G166" s="35">
        <f>'2009'!R166</f>
        <v>2.8461770180099997</v>
      </c>
      <c r="H166" s="35">
        <f>'2010'!R166</f>
        <v>5.9095634453459995</v>
      </c>
      <c r="I166" s="35">
        <f>'2011'!R166</f>
        <v>5.7418334416694981</v>
      </c>
      <c r="J166" s="35">
        <f>'2012'!R166</f>
        <v>7.4836988353831488</v>
      </c>
      <c r="K166" s="35">
        <f>'2013'!R166</f>
        <v>7.0236092445405749</v>
      </c>
      <c r="L166" s="35">
        <f>'2014'!R166</f>
        <v>6.3610056204828744</v>
      </c>
      <c r="M166" s="35">
        <f>'2015'!R166</f>
        <v>4.9671525422242491</v>
      </c>
      <c r="N166" s="35">
        <f>'2016'!R166</f>
        <v>5.3903662363535236</v>
      </c>
      <c r="O166" s="35">
        <f>'2017'!R166</f>
        <v>7.6041858170879983</v>
      </c>
      <c r="P166" s="118">
        <f t="shared" si="114"/>
        <v>5.8283637723035611</v>
      </c>
      <c r="Q166" s="105"/>
      <c r="R166" s="105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5"/>
      <c r="AD166" s="36"/>
      <c r="AE166" s="36"/>
      <c r="AF166" s="36"/>
      <c r="AG166" s="107">
        <f>'2008'!S166</f>
        <v>8.0077172067295788</v>
      </c>
      <c r="AH166" s="107">
        <f>'2009'!S166</f>
        <v>4.6039294584221793</v>
      </c>
      <c r="AI166" s="107">
        <f>'2010'!S166</f>
        <v>9.5767665640605788</v>
      </c>
      <c r="AJ166" s="107">
        <f>'2011'!S166</f>
        <v>9.0923862205765857</v>
      </c>
      <c r="AK166" s="107">
        <f>'2012'!S166</f>
        <v>14.257928810213564</v>
      </c>
      <c r="AL166" s="107">
        <f>'2013'!S166</f>
        <v>13.155623947378629</v>
      </c>
      <c r="AM166" s="107">
        <f>'2014'!S166</f>
        <v>10.754027603049499</v>
      </c>
      <c r="AN166" s="107">
        <f>'2015'!S166</f>
        <v>7.1892331371436518</v>
      </c>
      <c r="AO166" s="107">
        <f>'2016'!S166</f>
        <v>10.918283563931713</v>
      </c>
      <c r="AP166" s="107">
        <f>'2017'!S166</f>
        <v>10.866151115837322</v>
      </c>
      <c r="AQ166" s="117">
        <f t="shared" si="115"/>
        <v>9.8422047627343296</v>
      </c>
      <c r="AR166" s="36"/>
      <c r="AS166" s="38"/>
    </row>
    <row r="167" spans="2:45">
      <c r="B167" s="4">
        <f>'2008'!G167</f>
        <v>2008</v>
      </c>
      <c r="C167" s="4">
        <v>6</v>
      </c>
      <c r="D167" s="2">
        <f t="shared" si="119"/>
        <v>12</v>
      </c>
      <c r="E167" s="2">
        <f t="shared" si="124"/>
        <v>163</v>
      </c>
      <c r="F167" s="35">
        <f>'2008'!R167</f>
        <v>4.4515994328900002</v>
      </c>
      <c r="G167" s="35">
        <f>'2009'!R167</f>
        <v>2.4725619525757492</v>
      </c>
      <c r="H167" s="35">
        <f>'2010'!R167</f>
        <v>6.6378713686492494</v>
      </c>
      <c r="I167" s="35">
        <f>'2011'!R167</f>
        <v>6.0357991633963488</v>
      </c>
      <c r="J167" s="35">
        <f>'2012'!R167</f>
        <v>7.7284196684707469</v>
      </c>
      <c r="K167" s="35">
        <f>'2013'!R167</f>
        <v>7.1977469650830006</v>
      </c>
      <c r="L167" s="35">
        <f>'2014'!R167</f>
        <v>6.2820108370799987</v>
      </c>
      <c r="M167" s="35">
        <f>'2015'!R167</f>
        <v>3.5217280683576746</v>
      </c>
      <c r="N167" s="35">
        <f>'2016'!R167</f>
        <v>5.5106942130697494</v>
      </c>
      <c r="O167" s="35">
        <f>'2017'!R167</f>
        <v>8.0398422961919973</v>
      </c>
      <c r="P167" s="118">
        <f t="shared" si="114"/>
        <v>5.7878273965764517</v>
      </c>
      <c r="Q167" s="105"/>
      <c r="R167" s="105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5"/>
      <c r="AD167" s="36"/>
      <c r="AE167" s="36"/>
      <c r="AF167" s="36"/>
      <c r="AG167" s="107">
        <f>'2008'!S167</f>
        <v>6.8987113367537658</v>
      </c>
      <c r="AH167" s="107">
        <f>'2009'!S167</f>
        <v>4.1728426579508744</v>
      </c>
      <c r="AI167" s="107">
        <f>'2010'!S167</f>
        <v>10.677956609828883</v>
      </c>
      <c r="AJ167" s="107">
        <f>'2011'!S167</f>
        <v>9.0760101323060951</v>
      </c>
      <c r="AK167" s="107">
        <f>'2012'!S167</f>
        <v>13.635791592058903</v>
      </c>
      <c r="AL167" s="107">
        <f>'2013'!S167</f>
        <v>13.575107834690879</v>
      </c>
      <c r="AM167" s="107">
        <f>'2014'!S167</f>
        <v>10.031767162417411</v>
      </c>
      <c r="AN167" s="107">
        <f>'2015'!S167</f>
        <v>5.4464896768765865</v>
      </c>
      <c r="AO167" s="107">
        <f>'2016'!S167</f>
        <v>11.725006662443512</v>
      </c>
      <c r="AP167" s="107">
        <f>'2017'!S167</f>
        <v>13.613113017567331</v>
      </c>
      <c r="AQ167" s="117">
        <f t="shared" si="115"/>
        <v>9.8852796682894244</v>
      </c>
      <c r="AR167" s="36"/>
      <c r="AS167" s="38"/>
    </row>
    <row r="168" spans="2:45">
      <c r="B168" s="4">
        <f>'2008'!G168</f>
        <v>2008</v>
      </c>
      <c r="C168" s="4">
        <v>6</v>
      </c>
      <c r="D168" s="2">
        <f t="shared" si="119"/>
        <v>13</v>
      </c>
      <c r="E168" s="2">
        <f t="shared" si="124"/>
        <v>164</v>
      </c>
      <c r="F168" s="35">
        <f>'2008'!R168</f>
        <v>5.1915435745499989</v>
      </c>
      <c r="G168" s="35">
        <f>'2009'!R168</f>
        <v>2.8376938869952499</v>
      </c>
      <c r="H168" s="35">
        <f>'2010'!R168</f>
        <v>7.0689529242967497</v>
      </c>
      <c r="I168" s="35">
        <f>'2011'!R168</f>
        <v>6.1043601499510496</v>
      </c>
      <c r="J168" s="35">
        <f>'2012'!R168</f>
        <v>7.8377323443803979</v>
      </c>
      <c r="K168" s="35">
        <f>'2013'!R168</f>
        <v>6.9362555873032496</v>
      </c>
      <c r="L168" s="35">
        <f>'2014'!R168</f>
        <v>6.0410796024239994</v>
      </c>
      <c r="M168" s="35">
        <f>'2015'!R168</f>
        <v>4.2965062125527247</v>
      </c>
      <c r="N168" s="35">
        <f>'2016'!R168</f>
        <v>5.7564137693832</v>
      </c>
      <c r="O168" s="35">
        <f>'2017'!R168</f>
        <v>7.7741179477691249</v>
      </c>
      <c r="P168" s="118">
        <f t="shared" si="114"/>
        <v>5.9844655999605747</v>
      </c>
      <c r="Q168" s="105"/>
      <c r="R168" s="105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5"/>
      <c r="AD168" s="36"/>
      <c r="AE168" s="36"/>
      <c r="AF168" s="36"/>
      <c r="AG168" s="107">
        <f>'2008'!S168</f>
        <v>8.9933500843436711</v>
      </c>
      <c r="AH168" s="107">
        <f>'2009'!S168</f>
        <v>4.6003909777805436</v>
      </c>
      <c r="AI168" s="107">
        <f>'2010'!S168</f>
        <v>7.8130605768402352</v>
      </c>
      <c r="AJ168" s="107">
        <f>'2011'!S168</f>
        <v>9.5781113343476392</v>
      </c>
      <c r="AK168" s="107">
        <f>'2012'!S168</f>
        <v>13.281653689830817</v>
      </c>
      <c r="AL168" s="107">
        <f>'2013'!S168</f>
        <v>12.933752165262383</v>
      </c>
      <c r="AM168" s="107">
        <f>'2014'!S168</f>
        <v>11.598519499919892</v>
      </c>
      <c r="AN168" s="107">
        <f>'2015'!S168</f>
        <v>6.8923373947709301</v>
      </c>
      <c r="AO168" s="107">
        <f>'2016'!S168</f>
        <v>11.771870770743899</v>
      </c>
      <c r="AP168" s="107">
        <f>'2017'!S168</f>
        <v>11.628568557565133</v>
      </c>
      <c r="AQ168" s="117">
        <f t="shared" si="115"/>
        <v>9.9091615051405135</v>
      </c>
      <c r="AR168" s="36"/>
      <c r="AS168" s="38"/>
    </row>
    <row r="169" spans="2:45">
      <c r="B169" s="4">
        <f>'2008'!G169</f>
        <v>2008</v>
      </c>
      <c r="C169" s="4">
        <v>6</v>
      </c>
      <c r="D169" s="2">
        <f t="shared" si="119"/>
        <v>14</v>
      </c>
      <c r="E169" s="2">
        <f t="shared" si="124"/>
        <v>165</v>
      </c>
      <c r="F169" s="35">
        <f>'2008'!R169</f>
        <v>5.240917386152999</v>
      </c>
      <c r="G169" s="35">
        <f>'2009'!R169</f>
        <v>3.2228530829549995</v>
      </c>
      <c r="H169" s="35">
        <f>'2010'!R169</f>
        <v>6.1597771333919979</v>
      </c>
      <c r="I169" s="35">
        <f>'2011'!R169</f>
        <v>5.8505756641604991</v>
      </c>
      <c r="J169" s="35">
        <f>'2012'!R169</f>
        <v>8.2854884278079979</v>
      </c>
      <c r="K169" s="35">
        <f>'2013'!R169</f>
        <v>6.5810875562249986</v>
      </c>
      <c r="L169" s="35">
        <f>'2014'!R169</f>
        <v>6.3906744779549971</v>
      </c>
      <c r="M169" s="35">
        <f>'2015'!R169</f>
        <v>4.9828074735367487</v>
      </c>
      <c r="N169" s="35">
        <f>'2016'!R169</f>
        <v>6.3653737760622739</v>
      </c>
      <c r="O169" s="35">
        <f>'2017'!R169</f>
        <v>4.9454692959105753</v>
      </c>
      <c r="P169" s="118">
        <f t="shared" si="114"/>
        <v>5.8025024274158081</v>
      </c>
      <c r="Q169" s="105"/>
      <c r="R169" s="105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5"/>
      <c r="AD169" s="36"/>
      <c r="AE169" s="36"/>
      <c r="AF169" s="36"/>
      <c r="AG169" s="107">
        <f>'2008'!S169</f>
        <v>9.7274373423105907</v>
      </c>
      <c r="AH169" s="107">
        <f>'2009'!S169</f>
        <v>5.2012573394632575</v>
      </c>
      <c r="AI169" s="107">
        <f>'2010'!S169</f>
        <v>9.4744130580054637</v>
      </c>
      <c r="AJ169" s="107">
        <f>'2011'!S169</f>
        <v>9.1861741764338429</v>
      </c>
      <c r="AK169" s="107">
        <f>'2012'!S169</f>
        <v>14.825053404444029</v>
      </c>
      <c r="AL169" s="107">
        <f>'2013'!S169</f>
        <v>12.73593195003585</v>
      </c>
      <c r="AM169" s="107">
        <f>'2014'!S169</f>
        <v>12.365527496730483</v>
      </c>
      <c r="AN169" s="107">
        <f>'2015'!S169</f>
        <v>7.8078552935014027</v>
      </c>
      <c r="AO169" s="107">
        <f>'2016'!S169</f>
        <v>11.932761386979472</v>
      </c>
      <c r="AP169" s="107">
        <f>'2017'!S169</f>
        <v>6.2242703006480244</v>
      </c>
      <c r="AQ169" s="117">
        <f t="shared" si="115"/>
        <v>9.9480681748552406</v>
      </c>
      <c r="AR169" s="36"/>
      <c r="AS169" s="38"/>
    </row>
    <row r="170" spans="2:45">
      <c r="B170" s="4">
        <f>'2008'!G170</f>
        <v>2008</v>
      </c>
      <c r="C170" s="4">
        <v>6</v>
      </c>
      <c r="D170" s="2">
        <f t="shared" si="119"/>
        <v>15</v>
      </c>
      <c r="E170" s="2">
        <f t="shared" si="124"/>
        <v>166</v>
      </c>
      <c r="F170" s="35">
        <f>'2008'!R170</f>
        <v>4.8186246931199985</v>
      </c>
      <c r="G170" s="35">
        <f>'2009'!R170</f>
        <v>2.67202051155</v>
      </c>
      <c r="H170" s="35">
        <f>'2010'!R170</f>
        <v>6.0969327138337492</v>
      </c>
      <c r="I170" s="35">
        <f>'2011'!R170</f>
        <v>4.1715323433580487</v>
      </c>
      <c r="J170" s="35">
        <f>'2012'!R170</f>
        <v>8.6290398859334978</v>
      </c>
      <c r="K170" s="35">
        <f>'2013'!R170</f>
        <v>6.539924418440024</v>
      </c>
      <c r="L170" s="35">
        <f>'2014'!R170</f>
        <v>6.4248501138884997</v>
      </c>
      <c r="M170" s="35">
        <f>'2015'!R170</f>
        <v>1.138467492042075</v>
      </c>
      <c r="N170" s="35">
        <f>'2016'!R170</f>
        <v>6.1024615444382242</v>
      </c>
      <c r="O170" s="35">
        <f>'2017'!R170</f>
        <v>7.4349799524359987</v>
      </c>
      <c r="P170" s="118">
        <f t="shared" si="114"/>
        <v>5.4028833669040113</v>
      </c>
      <c r="Q170" s="105"/>
      <c r="R170" s="105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5"/>
      <c r="AD170" s="36"/>
      <c r="AE170" s="36"/>
      <c r="AF170" s="36"/>
      <c r="AG170" s="107">
        <f>'2008'!S170</f>
        <v>7.7104630592425227</v>
      </c>
      <c r="AH170" s="107">
        <f>'2009'!S170</f>
        <v>4.759238172313899</v>
      </c>
      <c r="AI170" s="107">
        <f>'2010'!S170</f>
        <v>10.118921299391278</v>
      </c>
      <c r="AJ170" s="107">
        <f>'2011'!S170</f>
        <v>7.6030824923429012</v>
      </c>
      <c r="AK170" s="107">
        <f>'2012'!S170</f>
        <v>15.900669909734008</v>
      </c>
      <c r="AL170" s="107">
        <f>'2013'!S170</f>
        <v>11.717096392187971</v>
      </c>
      <c r="AM170" s="107">
        <f>'2014'!S170</f>
        <v>12.01235100428139</v>
      </c>
      <c r="AN170" s="107">
        <f>'2015'!S170</f>
        <v>1.9644203228306349</v>
      </c>
      <c r="AO170" s="107">
        <f>'2016'!S170</f>
        <v>10.379048386477839</v>
      </c>
      <c r="AP170" s="107">
        <f>'2017'!S170</f>
        <v>12.911495815931316</v>
      </c>
      <c r="AQ170" s="117">
        <f t="shared" si="115"/>
        <v>9.5076786854733761</v>
      </c>
      <c r="AR170" s="36"/>
      <c r="AS170" s="38"/>
    </row>
    <row r="171" spans="2:45">
      <c r="B171" s="4">
        <f>'2008'!G171</f>
        <v>2008</v>
      </c>
      <c r="C171" s="4">
        <v>6</v>
      </c>
      <c r="D171" s="2">
        <f t="shared" si="119"/>
        <v>16</v>
      </c>
      <c r="E171" s="2">
        <f t="shared" si="124"/>
        <v>167</v>
      </c>
      <c r="F171" s="35">
        <f>'2008'!R171</f>
        <v>5.5439526542039967</v>
      </c>
      <c r="G171" s="35">
        <f>'2009'!R171</f>
        <v>2.9285796650879989</v>
      </c>
      <c r="H171" s="35">
        <f>'2010'!R171</f>
        <v>6.4880813023379984</v>
      </c>
      <c r="I171" s="35">
        <f>'2011'!R171</f>
        <v>6.2478148190398484</v>
      </c>
      <c r="J171" s="35">
        <f>'2012'!R171</f>
        <v>8.6927536146187485</v>
      </c>
      <c r="K171" s="35">
        <f>'2013'!R171</f>
        <v>6.8618537765717988</v>
      </c>
      <c r="L171" s="35">
        <f>'2014'!R171</f>
        <v>6.0905491853714988</v>
      </c>
      <c r="M171" s="35">
        <f>'2015'!R171</f>
        <v>3.0649973504639996</v>
      </c>
      <c r="N171" s="35">
        <f>'2016'!R171</f>
        <v>5.7387574625382003</v>
      </c>
      <c r="O171" s="35">
        <f>'2017'!R171</f>
        <v>8.0358213731282984</v>
      </c>
      <c r="P171" s="118">
        <f t="shared" si="114"/>
        <v>5.9693161203362397</v>
      </c>
      <c r="Q171" s="105"/>
      <c r="R171" s="105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5"/>
      <c r="AD171" s="36"/>
      <c r="AE171" s="36"/>
      <c r="AF171" s="36"/>
      <c r="AG171" s="107">
        <f>'2008'!S171</f>
        <v>9.4077590223168581</v>
      </c>
      <c r="AH171" s="107">
        <f>'2009'!S171</f>
        <v>5.4836181745714283</v>
      </c>
      <c r="AI171" s="107">
        <f>'2010'!S171</f>
        <v>11.383336832646437</v>
      </c>
      <c r="AJ171" s="107">
        <f>'2011'!S171</f>
        <v>10.890569832342283</v>
      </c>
      <c r="AK171" s="107">
        <f>'2012'!S171</f>
        <v>18.244165948141532</v>
      </c>
      <c r="AL171" s="107">
        <f>'2013'!S171</f>
        <v>13.326437744126455</v>
      </c>
      <c r="AM171" s="107">
        <f>'2014'!S171</f>
        <v>9.3566964743210974</v>
      </c>
      <c r="AN171" s="107">
        <f>'2015'!S171</f>
        <v>4.6394695029911164</v>
      </c>
      <c r="AO171" s="107">
        <f>'2016'!S171</f>
        <v>8.9839176654224868</v>
      </c>
      <c r="AP171" s="107">
        <f>'2017'!S171</f>
        <v>13.502694613012698</v>
      </c>
      <c r="AQ171" s="117">
        <f t="shared" si="115"/>
        <v>10.521866580989236</v>
      </c>
      <c r="AR171" s="36"/>
      <c r="AS171" s="38"/>
    </row>
    <row r="172" spans="2:45">
      <c r="B172" s="4">
        <f>'2008'!G172</f>
        <v>2008</v>
      </c>
      <c r="C172" s="4">
        <v>6</v>
      </c>
      <c r="D172" s="2">
        <f t="shared" si="119"/>
        <v>17</v>
      </c>
      <c r="E172" s="2">
        <f t="shared" si="124"/>
        <v>168</v>
      </c>
      <c r="F172" s="35">
        <f>'2008'!R172</f>
        <v>5.5949324775839981</v>
      </c>
      <c r="G172" s="35">
        <f>'2009'!R172</f>
        <v>2.5739469712687497</v>
      </c>
      <c r="H172" s="35">
        <f>'2010'!R172</f>
        <v>6.3431203218974987</v>
      </c>
      <c r="I172" s="35">
        <f>'2011'!R172</f>
        <v>6.30335237614785</v>
      </c>
      <c r="J172" s="35">
        <f>'2012'!R172</f>
        <v>9.2141980122612743</v>
      </c>
      <c r="K172" s="35">
        <f>'2013'!R172</f>
        <v>6.9970669531150484</v>
      </c>
      <c r="L172" s="35">
        <f>'2014'!R172</f>
        <v>6.4537583258745004</v>
      </c>
      <c r="M172" s="35">
        <f>'2015'!R172</f>
        <v>4.2674801281427248</v>
      </c>
      <c r="N172" s="35">
        <f>'2016'!R172</f>
        <v>5.4605210790914995</v>
      </c>
      <c r="O172" s="35">
        <f>'2017'!R172</f>
        <v>7.8045217889183984</v>
      </c>
      <c r="P172" s="118">
        <f t="shared" si="114"/>
        <v>6.1012898434301546</v>
      </c>
      <c r="Q172" s="105"/>
      <c r="R172" s="105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5"/>
      <c r="AD172" s="36"/>
      <c r="AE172" s="36"/>
      <c r="AF172" s="36"/>
      <c r="AG172" s="107">
        <f>'2008'!S172</f>
        <v>10.179491401431084</v>
      </c>
      <c r="AH172" s="107">
        <f>'2009'!S172</f>
        <v>4.5001810086458427</v>
      </c>
      <c r="AI172" s="107">
        <f>'2010'!S172</f>
        <v>11.0794600916817</v>
      </c>
      <c r="AJ172" s="107">
        <f>'2011'!S172</f>
        <v>11.314122022261733</v>
      </c>
      <c r="AK172" s="107">
        <f>'2012'!S172</f>
        <v>17.838624227171444</v>
      </c>
      <c r="AL172" s="107">
        <f>'2013'!S172</f>
        <v>11.965373965721437</v>
      </c>
      <c r="AM172" s="107">
        <f>'2014'!S172</f>
        <v>11.111549822562282</v>
      </c>
      <c r="AN172" s="107">
        <f>'2015'!S172</f>
        <v>7.895091808124457</v>
      </c>
      <c r="AO172" s="107">
        <f>'2016'!S172</f>
        <v>7.543824509369121</v>
      </c>
      <c r="AP172" s="107">
        <f>'2017'!S172</f>
        <v>12.024621963515724</v>
      </c>
      <c r="AQ172" s="117">
        <f t="shared" si="115"/>
        <v>10.545234082048484</v>
      </c>
      <c r="AR172" s="36"/>
      <c r="AS172" s="38"/>
    </row>
    <row r="173" spans="2:45">
      <c r="B173" s="4">
        <f>'2008'!G173</f>
        <v>2008</v>
      </c>
      <c r="C173" s="4">
        <v>6</v>
      </c>
      <c r="D173" s="2">
        <f t="shared" si="119"/>
        <v>18</v>
      </c>
      <c r="E173" s="2">
        <f t="shared" si="124"/>
        <v>169</v>
      </c>
      <c r="F173" s="35">
        <f>'2008'!R173</f>
        <v>5.336688730653</v>
      </c>
      <c r="G173" s="35">
        <f>'2009'!R173</f>
        <v>2.5104616204049996</v>
      </c>
      <c r="H173" s="35">
        <f>'2010'!R173</f>
        <v>6.4622451404024988</v>
      </c>
      <c r="I173" s="35">
        <f>'2011'!R173</f>
        <v>6.493927160649525</v>
      </c>
      <c r="J173" s="35">
        <f>'2012'!R173</f>
        <v>9.0983288055503966</v>
      </c>
      <c r="K173" s="35">
        <f>'2013'!R173</f>
        <v>6.8378529865049993</v>
      </c>
      <c r="L173" s="35">
        <f>'2014'!R173</f>
        <v>6.7427078392574993</v>
      </c>
      <c r="M173" s="35">
        <f>'2015'!R173</f>
        <v>7.3989640332827999</v>
      </c>
      <c r="N173" s="35">
        <f>'2016'!R173</f>
        <v>6.2381269336248009</v>
      </c>
      <c r="O173" s="35">
        <f>'2017'!R173</f>
        <v>7.3278044509139999</v>
      </c>
      <c r="P173" s="118">
        <f t="shared" si="114"/>
        <v>6.4447107701244519</v>
      </c>
      <c r="Q173" s="105"/>
      <c r="R173" s="105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5"/>
      <c r="AD173" s="36"/>
      <c r="AE173" s="36"/>
      <c r="AF173" s="36"/>
      <c r="AG173" s="107">
        <f>'2008'!S173</f>
        <v>9.3546286782647385</v>
      </c>
      <c r="AH173" s="107">
        <f>'2009'!S173</f>
        <v>5.0762337072025163</v>
      </c>
      <c r="AI173" s="107">
        <f>'2010'!S173</f>
        <v>10.498441625722446</v>
      </c>
      <c r="AJ173" s="107">
        <f>'2011'!S173</f>
        <v>11.029816842384159</v>
      </c>
      <c r="AK173" s="107">
        <f>'2012'!S173</f>
        <v>16.850141645713165</v>
      </c>
      <c r="AL173" s="107">
        <f>'2013'!S173</f>
        <v>12.577754662465365</v>
      </c>
      <c r="AM173" s="107">
        <f>'2014'!S173</f>
        <v>11.648599539350137</v>
      </c>
      <c r="AN173" s="107">
        <f>'2015'!S173</f>
        <v>12.018017425403746</v>
      </c>
      <c r="AO173" s="107">
        <f>'2016'!S173</f>
        <v>8.8003911989488053</v>
      </c>
      <c r="AP173" s="107">
        <f>'2017'!S173</f>
        <v>9.5978605843493145</v>
      </c>
      <c r="AQ173" s="117">
        <f t="shared" si="115"/>
        <v>10.745188590980439</v>
      </c>
      <c r="AR173" s="36"/>
      <c r="AS173" s="38"/>
    </row>
    <row r="174" spans="2:45">
      <c r="B174" s="4">
        <f>'2008'!G174</f>
        <v>2008</v>
      </c>
      <c r="C174" s="4">
        <v>6</v>
      </c>
      <c r="D174" s="2">
        <f t="shared" si="119"/>
        <v>19</v>
      </c>
      <c r="E174" s="2">
        <f t="shared" ref="E174:E189" si="127">E173+1</f>
        <v>170</v>
      </c>
      <c r="F174" s="35">
        <f>'2008'!R174</f>
        <v>6.1356685391707506</v>
      </c>
      <c r="G174" s="35">
        <f>'2009'!R174</f>
        <v>2.1506118439860002</v>
      </c>
      <c r="H174" s="35">
        <f>'2010'!R174</f>
        <v>6.3363426575174984</v>
      </c>
      <c r="I174" s="35">
        <f>'2011'!R174</f>
        <v>6.8518761214477486</v>
      </c>
      <c r="J174" s="35">
        <f>'2012'!R174</f>
        <v>8.4617478519824232</v>
      </c>
      <c r="K174" s="35">
        <f>'2013'!R174</f>
        <v>7.0949369178973489</v>
      </c>
      <c r="L174" s="35">
        <f>'2014'!R174</f>
        <v>5.9433338948219996</v>
      </c>
      <c r="M174" s="35">
        <f>'2015'!R174</f>
        <v>5.8988444217884979</v>
      </c>
      <c r="N174" s="35">
        <f>'2016'!R174</f>
        <v>6.4762079885117245</v>
      </c>
      <c r="O174" s="35">
        <f>'2017'!R174</f>
        <v>6.9284741655626227</v>
      </c>
      <c r="P174" s="118">
        <f t="shared" si="114"/>
        <v>6.2278044402686605</v>
      </c>
      <c r="Q174" s="105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36"/>
      <c r="AE174" s="36"/>
      <c r="AF174" s="36"/>
      <c r="AG174" s="107">
        <f>'2008'!S174</f>
        <v>10.401989605096237</v>
      </c>
      <c r="AH174" s="107">
        <f>'2009'!S174</f>
        <v>4.4061430836093356</v>
      </c>
      <c r="AI174" s="107">
        <f>'2010'!S174</f>
        <v>10.482951785503486</v>
      </c>
      <c r="AJ174" s="107">
        <f>'2011'!S174</f>
        <v>11.382003808235174</v>
      </c>
      <c r="AK174" s="107">
        <f>'2012'!S174</f>
        <v>17.464995168083199</v>
      </c>
      <c r="AL174" s="107">
        <f>'2013'!S174</f>
        <v>12.744728055326098</v>
      </c>
      <c r="AM174" s="107">
        <f>'2014'!S174</f>
        <v>11.266991206808084</v>
      </c>
      <c r="AN174" s="107">
        <f>'2015'!S174</f>
        <v>8.2753927890130594</v>
      </c>
      <c r="AO174" s="107">
        <f>'2016'!S174</f>
        <v>7.9872547625311254</v>
      </c>
      <c r="AP174" s="107">
        <f>'2017'!S174</f>
        <v>9.269427487397035</v>
      </c>
      <c r="AQ174" s="117">
        <f t="shared" si="115"/>
        <v>10.368187775160283</v>
      </c>
      <c r="AR174" s="36"/>
      <c r="AS174" s="38"/>
    </row>
    <row r="175" spans="2:45">
      <c r="B175" s="4">
        <f>'2008'!G175</f>
        <v>2008</v>
      </c>
      <c r="C175" s="4">
        <v>6</v>
      </c>
      <c r="D175" s="2">
        <f t="shared" si="119"/>
        <v>20</v>
      </c>
      <c r="E175" s="2">
        <f t="shared" si="127"/>
        <v>171</v>
      </c>
      <c r="F175" s="35">
        <f>'2008'!R175</f>
        <v>5.7693099948389994</v>
      </c>
      <c r="G175" s="35">
        <f>'2009'!R175</f>
        <v>2.8191645875099995</v>
      </c>
      <c r="H175" s="35">
        <f>'2010'!R175</f>
        <v>6.167122058812498</v>
      </c>
      <c r="I175" s="35">
        <f>'2011'!R175</f>
        <v>6.7855662526238998</v>
      </c>
      <c r="J175" s="35">
        <f>'2012'!R175</f>
        <v>7.8274201034694748</v>
      </c>
      <c r="K175" s="35">
        <f>'2013'!R175</f>
        <v>7.2066328268797495</v>
      </c>
      <c r="L175" s="35">
        <f>'2014'!R175</f>
        <v>6.7206067597574997</v>
      </c>
      <c r="M175" s="35">
        <f>'2015'!R175</f>
        <v>3.8405497691441988</v>
      </c>
      <c r="N175" s="35">
        <f>'2016'!R175</f>
        <v>6.3008260999772245</v>
      </c>
      <c r="O175" s="35">
        <f>'2017'!R175</f>
        <v>6.9288475510223977</v>
      </c>
      <c r="P175" s="118">
        <f t="shared" si="114"/>
        <v>6.036604600403594</v>
      </c>
      <c r="Q175" s="105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36"/>
      <c r="AE175" s="36"/>
      <c r="AF175" s="36"/>
      <c r="AG175" s="107">
        <f>'2008'!S175</f>
        <v>10.011041890806847</v>
      </c>
      <c r="AH175" s="107">
        <f>'2009'!S175</f>
        <v>5.5624816654139702</v>
      </c>
      <c r="AI175" s="107">
        <f>'2010'!S175</f>
        <v>11.270620622409673</v>
      </c>
      <c r="AJ175" s="107">
        <f>'2011'!S175</f>
        <v>12.084356107326434</v>
      </c>
      <c r="AK175" s="107">
        <f>'2012'!S175</f>
        <v>17.173441065018139</v>
      </c>
      <c r="AL175" s="107">
        <f>'2013'!S175</f>
        <v>13.204378778379235</v>
      </c>
      <c r="AM175" s="107">
        <f>'2014'!S175</f>
        <v>13.022451212585196</v>
      </c>
      <c r="AN175" s="107">
        <f>'2015'!S175</f>
        <v>5.1863398807629526</v>
      </c>
      <c r="AO175" s="107">
        <f>'2016'!S175</f>
        <v>7.6053067438993525</v>
      </c>
      <c r="AP175" s="107">
        <f>'2017'!S175</f>
        <v>8.8088990881959734</v>
      </c>
      <c r="AQ175" s="117">
        <f t="shared" si="115"/>
        <v>10.392931705479777</v>
      </c>
      <c r="AR175" s="36"/>
      <c r="AS175" s="38"/>
    </row>
    <row r="176" spans="2:45">
      <c r="B176" s="4">
        <f>'2008'!G176</f>
        <v>2008</v>
      </c>
      <c r="C176" s="4">
        <v>6</v>
      </c>
      <c r="D176" s="2">
        <f t="shared" si="119"/>
        <v>21</v>
      </c>
      <c r="E176" s="2">
        <f t="shared" si="127"/>
        <v>172</v>
      </c>
      <c r="F176" s="35">
        <f>'2008'!R176</f>
        <v>6.4734945898679976</v>
      </c>
      <c r="G176" s="35">
        <f>'2009'!R176</f>
        <v>2.8596586765050001</v>
      </c>
      <c r="H176" s="35">
        <f>'2010'!R176</f>
        <v>6.0529847172480009</v>
      </c>
      <c r="I176" s="35">
        <f>'2011'!R176</f>
        <v>7.2228803126903989</v>
      </c>
      <c r="J176" s="35">
        <f>'2012'!R176</f>
        <v>8.2168292142332984</v>
      </c>
      <c r="K176" s="35">
        <f>'2013'!R176</f>
        <v>7.3106945318677496</v>
      </c>
      <c r="L176" s="35">
        <f>'2014'!R176</f>
        <v>5.6485054942920012</v>
      </c>
      <c r="M176" s="35">
        <f>'2015'!R176</f>
        <v>7.3429795432337999</v>
      </c>
      <c r="N176" s="35">
        <f>'2016'!R176</f>
        <v>5.8789740779126998</v>
      </c>
      <c r="O176" s="35">
        <f>'2017'!R176</f>
        <v>5.734169278433999</v>
      </c>
      <c r="P176" s="118">
        <f t="shared" si="114"/>
        <v>6.274117043628495</v>
      </c>
      <c r="Q176" s="105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36"/>
      <c r="AE176" s="36"/>
      <c r="AF176" s="36"/>
      <c r="AG176" s="107">
        <f>'2008'!S176</f>
        <v>10.122655749331072</v>
      </c>
      <c r="AH176" s="107">
        <f>'2009'!S176</f>
        <v>5.6815856564282203</v>
      </c>
      <c r="AI176" s="107">
        <f>'2010'!S176</f>
        <v>12.067847635248588</v>
      </c>
      <c r="AJ176" s="107">
        <f>'2011'!S176</f>
        <v>12.275017657929331</v>
      </c>
      <c r="AK176" s="107">
        <f>'2012'!S176</f>
        <v>13.289609432230831</v>
      </c>
      <c r="AL176" s="107">
        <f>'2013'!S176</f>
        <v>13.823502718998723</v>
      </c>
      <c r="AM176" s="107">
        <f>'2014'!S176</f>
        <v>10.783534110608471</v>
      </c>
      <c r="AN176" s="107">
        <f>'2015'!S176</f>
        <v>10.653043659797703</v>
      </c>
      <c r="AO176" s="107">
        <f>'2016'!S176</f>
        <v>8.9693590779392789</v>
      </c>
      <c r="AP176" s="107">
        <f>'2017'!S176</f>
        <v>7.8625132352199882</v>
      </c>
      <c r="AQ176" s="117">
        <f t="shared" si="115"/>
        <v>10.552866893373221</v>
      </c>
      <c r="AR176" s="36"/>
      <c r="AS176" s="38"/>
    </row>
    <row r="177" spans="2:55">
      <c r="B177" s="4">
        <f>'2008'!G177</f>
        <v>2008</v>
      </c>
      <c r="C177" s="4">
        <v>6</v>
      </c>
      <c r="D177" s="2">
        <f t="shared" si="119"/>
        <v>22</v>
      </c>
      <c r="E177" s="2">
        <f t="shared" si="127"/>
        <v>173</v>
      </c>
      <c r="F177" s="35">
        <f>'2008'!R177</f>
        <v>5.819523647462999</v>
      </c>
      <c r="G177" s="35">
        <f>'2009'!R177</f>
        <v>2.892471412536</v>
      </c>
      <c r="H177" s="35">
        <f>'2010'!R177</f>
        <v>6.11345327076</v>
      </c>
      <c r="I177" s="35">
        <f>'2011'!R177</f>
        <v>7.3141555609174489</v>
      </c>
      <c r="J177" s="35">
        <f>'2012'!R177</f>
        <v>7.6338492720740234</v>
      </c>
      <c r="K177" s="35">
        <f>'2013'!R177</f>
        <v>7.2307713803420981</v>
      </c>
      <c r="L177" s="35">
        <f>'2014'!R177</f>
        <v>6.1852596780555009</v>
      </c>
      <c r="M177" s="35">
        <f>'2015'!R177</f>
        <v>7.8803903746259998</v>
      </c>
      <c r="N177" s="35">
        <f>'2016'!R177</f>
        <v>5.919009815075623</v>
      </c>
      <c r="O177" s="35">
        <f>'2017'!R177</f>
        <v>7.5531599497923727</v>
      </c>
      <c r="P177" s="118">
        <f t="shared" si="114"/>
        <v>6.4542044361642068</v>
      </c>
      <c r="Q177" s="105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36"/>
      <c r="AE177" s="36"/>
      <c r="AF177" s="36"/>
      <c r="AG177" s="107">
        <f>'2008'!S177</f>
        <v>8.8977304225517511</v>
      </c>
      <c r="AH177" s="107">
        <f>'2009'!S177</f>
        <v>6.3276308511660533</v>
      </c>
      <c r="AI177" s="107">
        <f>'2010'!S177</f>
        <v>13.468028173681935</v>
      </c>
      <c r="AJ177" s="107">
        <f>'2011'!S177</f>
        <v>11.823225858393384</v>
      </c>
      <c r="AK177" s="107">
        <f>'2012'!S177</f>
        <v>11.938169565221699</v>
      </c>
      <c r="AL177" s="107">
        <f>'2013'!S177</f>
        <v>13.482270480340661</v>
      </c>
      <c r="AM177" s="107">
        <f>'2014'!S177</f>
        <v>13.939342909343935</v>
      </c>
      <c r="AN177" s="107">
        <f>'2015'!S177</f>
        <v>11.754466979450006</v>
      </c>
      <c r="AO177" s="107">
        <f>'2016'!S177</f>
        <v>8.4201108156910589</v>
      </c>
      <c r="AP177" s="107">
        <f>'2017'!S177</f>
        <v>11.620719113029411</v>
      </c>
      <c r="AQ177" s="117">
        <f t="shared" si="115"/>
        <v>11.16716951688699</v>
      </c>
      <c r="AR177" s="36"/>
      <c r="AS177" s="38"/>
    </row>
    <row r="178" spans="2:55">
      <c r="B178" s="4">
        <f>'2008'!G178</f>
        <v>2008</v>
      </c>
      <c r="C178" s="4">
        <v>6</v>
      </c>
      <c r="D178" s="2">
        <f t="shared" si="119"/>
        <v>23</v>
      </c>
      <c r="E178" s="2">
        <f t="shared" si="127"/>
        <v>174</v>
      </c>
      <c r="F178" s="35">
        <f>'2008'!R178</f>
        <v>5.9332558025699988</v>
      </c>
      <c r="G178" s="35">
        <f>'2009'!R178</f>
        <v>3.2267428729469998</v>
      </c>
      <c r="H178" s="35">
        <f>'2010'!R178</f>
        <v>5.2937610672375</v>
      </c>
      <c r="I178" s="35">
        <f>'2011'!R178</f>
        <v>6.7782537421199978</v>
      </c>
      <c r="J178" s="35">
        <f>'2012'!R178</f>
        <v>6.7748737503618006</v>
      </c>
      <c r="K178" s="35">
        <f>'2013'!R178</f>
        <v>7.2495279525948728</v>
      </c>
      <c r="L178" s="35">
        <f>'2014'!R178</f>
        <v>6.3271338743924987</v>
      </c>
      <c r="M178" s="35">
        <f>'2015'!R178</f>
        <v>7.6750556297477992</v>
      </c>
      <c r="N178" s="35">
        <f>'2016'!R178</f>
        <v>6.7680302738784004</v>
      </c>
      <c r="O178" s="35">
        <f>'2017'!R178</f>
        <v>8.1729397855082233</v>
      </c>
      <c r="P178" s="118">
        <f t="shared" si="114"/>
        <v>6.4199574751358099</v>
      </c>
      <c r="Q178" s="105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36"/>
      <c r="AE178" s="36"/>
      <c r="AF178" s="36"/>
      <c r="AG178" s="107">
        <f>'2008'!S178</f>
        <v>8.8626648719373691</v>
      </c>
      <c r="AH178" s="107">
        <f>'2009'!S178</f>
        <v>7.2771669073424974</v>
      </c>
      <c r="AI178" s="107">
        <f>'2010'!S178</f>
        <v>8.5780447029552409</v>
      </c>
      <c r="AJ178" s="107">
        <f>'2011'!S178</f>
        <v>10.948169362668784</v>
      </c>
      <c r="AK178" s="107">
        <f>'2012'!S178</f>
        <v>10.600204843859341</v>
      </c>
      <c r="AL178" s="107">
        <f>'2013'!S178</f>
        <v>13.637599311048046</v>
      </c>
      <c r="AM178" s="107">
        <f>'2014'!S178</f>
        <v>13.600995043959607</v>
      </c>
      <c r="AN178" s="107">
        <f>'2015'!S178</f>
        <v>10.689083598024054</v>
      </c>
      <c r="AO178" s="107">
        <f>'2016'!S178</f>
        <v>8.5063752963818899</v>
      </c>
      <c r="AP178" s="107">
        <f>'2017'!S178</f>
        <v>15.148251632177589</v>
      </c>
      <c r="AQ178" s="117">
        <f t="shared" si="115"/>
        <v>10.784855557035444</v>
      </c>
      <c r="AR178" s="36"/>
      <c r="AS178" s="38"/>
    </row>
    <row r="179" spans="2:55">
      <c r="B179" s="4">
        <f>'2008'!G179</f>
        <v>2008</v>
      </c>
      <c r="C179" s="4">
        <v>6</v>
      </c>
      <c r="D179" s="2">
        <f t="shared" si="119"/>
        <v>24</v>
      </c>
      <c r="E179" s="2">
        <f t="shared" si="127"/>
        <v>175</v>
      </c>
      <c r="F179" s="35">
        <f>'2008'!R179</f>
        <v>5.8254614708219989</v>
      </c>
      <c r="G179" s="35">
        <f>'2009'!R179</f>
        <v>3.2312097466814995</v>
      </c>
      <c r="H179" s="35">
        <f>'2010'!R179</f>
        <v>5.0925859910887494</v>
      </c>
      <c r="I179" s="35">
        <f>'2011'!R179</f>
        <v>7.0460628362585984</v>
      </c>
      <c r="J179" s="35">
        <f>'2012'!R179</f>
        <v>7.0129618039238988</v>
      </c>
      <c r="K179" s="35">
        <f>'2013'!R179</f>
        <v>7.0759709993081987</v>
      </c>
      <c r="L179" s="35">
        <f>'2014'!R179</f>
        <v>6.569722690011</v>
      </c>
      <c r="M179" s="35">
        <f>'2015'!R179</f>
        <v>7.0391103277829981</v>
      </c>
      <c r="N179" s="35">
        <f>'2016'!R179</f>
        <v>6.1639601310386993</v>
      </c>
      <c r="O179" s="35">
        <f>'2017'!R179</f>
        <v>8.6034118424966248</v>
      </c>
      <c r="P179" s="118">
        <f t="shared" si="114"/>
        <v>6.3660457839412263</v>
      </c>
      <c r="Q179" s="105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36"/>
      <c r="AE179" s="36"/>
      <c r="AF179" s="36"/>
      <c r="AG179" s="107">
        <f>'2008'!S179</f>
        <v>9.8146090783871518</v>
      </c>
      <c r="AH179" s="107">
        <f>'2009'!S179</f>
        <v>7.9766162871163608</v>
      </c>
      <c r="AI179" s="107">
        <f>'2010'!S179</f>
        <v>9.0866138466465518</v>
      </c>
      <c r="AJ179" s="107">
        <f>'2011'!S179</f>
        <v>12.336776695235956</v>
      </c>
      <c r="AK179" s="107">
        <f>'2012'!S179</f>
        <v>9.4483591044356867</v>
      </c>
      <c r="AL179" s="107">
        <f>'2013'!S179</f>
        <v>12.751007674064438</v>
      </c>
      <c r="AM179" s="107">
        <f>'2014'!S179</f>
        <v>13.779949988591904</v>
      </c>
      <c r="AN179" s="107">
        <f>'2015'!S179</f>
        <v>10.587458556441772</v>
      </c>
      <c r="AO179" s="107">
        <f>'2016'!S179</f>
        <v>7.5115585646440763</v>
      </c>
      <c r="AP179" s="107">
        <f>'2017'!S179</f>
        <v>14.94138625936778</v>
      </c>
      <c r="AQ179" s="117">
        <f t="shared" si="115"/>
        <v>10.823433605493168</v>
      </c>
      <c r="AR179" s="36"/>
      <c r="AS179" s="38"/>
    </row>
    <row r="180" spans="2:55">
      <c r="B180" s="4">
        <f>'2008'!G180</f>
        <v>2008</v>
      </c>
      <c r="C180" s="4">
        <v>6</v>
      </c>
      <c r="D180" s="2">
        <f t="shared" si="119"/>
        <v>25</v>
      </c>
      <c r="E180" s="2">
        <f t="shared" si="127"/>
        <v>176</v>
      </c>
      <c r="F180" s="35">
        <f>'2008'!R180</f>
        <v>5.8680723520979976</v>
      </c>
      <c r="G180" s="35">
        <f>'2009'!R180</f>
        <v>3.0312459324731247</v>
      </c>
      <c r="H180" s="35">
        <f>'2010'!R180</f>
        <v>5.4831304834200001</v>
      </c>
      <c r="I180" s="35">
        <f>'2011'!R180</f>
        <v>6.8647389497167506</v>
      </c>
      <c r="J180" s="35">
        <f>'2012'!R180</f>
        <v>7.3618054883194475</v>
      </c>
      <c r="K180" s="35">
        <f>'2013'!R180</f>
        <v>6.0283633779823518</v>
      </c>
      <c r="L180" s="35">
        <f>'2014'!R180</f>
        <v>6.7694611959922488</v>
      </c>
      <c r="M180" s="35">
        <f>'2015'!R180</f>
        <v>7.4210043348141737</v>
      </c>
      <c r="N180" s="35">
        <f>'2016'!R180</f>
        <v>6.2368097092865993</v>
      </c>
      <c r="O180" s="35">
        <f>'2017'!R180</f>
        <v>8.843903020103026</v>
      </c>
      <c r="P180" s="118">
        <f t="shared" si="114"/>
        <v>6.390853484420572</v>
      </c>
      <c r="Q180" s="105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36"/>
      <c r="AE180" s="36"/>
      <c r="AF180" s="36"/>
      <c r="AG180" s="107">
        <f>'2008'!S180</f>
        <v>10.265189892536714</v>
      </c>
      <c r="AH180" s="107">
        <f>'2009'!S180</f>
        <v>6.3799332853429025</v>
      </c>
      <c r="AI180" s="107">
        <f>'2010'!S180</f>
        <v>10.068920941086777</v>
      </c>
      <c r="AJ180" s="107">
        <f>'2011'!S180</f>
        <v>11.79597386921596</v>
      </c>
      <c r="AK180" s="107">
        <f>'2012'!S180</f>
        <v>10.305538783607256</v>
      </c>
      <c r="AL180" s="107">
        <f>'2013'!S180</f>
        <v>12.948456737927753</v>
      </c>
      <c r="AM180" s="107">
        <f>'2014'!S180</f>
        <v>13.622373540280584</v>
      </c>
      <c r="AN180" s="107">
        <f>'2015'!S180</f>
        <v>9.9280524031063582</v>
      </c>
      <c r="AO180" s="107">
        <f>'2016'!S180</f>
        <v>8.1509298028512553</v>
      </c>
      <c r="AP180" s="107">
        <f>'2017'!S180</f>
        <v>16.765236727751738</v>
      </c>
      <c r="AQ180" s="117">
        <f t="shared" si="115"/>
        <v>11.02306059837073</v>
      </c>
      <c r="AR180" s="36"/>
      <c r="AS180" s="38"/>
    </row>
    <row r="181" spans="2:55">
      <c r="B181" s="4">
        <f>'2008'!G181</f>
        <v>2008</v>
      </c>
      <c r="C181" s="4">
        <v>6</v>
      </c>
      <c r="D181" s="2">
        <f t="shared" si="119"/>
        <v>26</v>
      </c>
      <c r="E181" s="2">
        <f t="shared" si="127"/>
        <v>177</v>
      </c>
      <c r="F181" s="35">
        <f>'2008'!R181</f>
        <v>5.9108011057979999</v>
      </c>
      <c r="G181" s="35">
        <f>'2009'!R181</f>
        <v>3.1431123881189991</v>
      </c>
      <c r="H181" s="35">
        <f>'2010'!R181</f>
        <v>5.3246510093519976</v>
      </c>
      <c r="I181" s="35">
        <f>'2011'!R181</f>
        <v>6.125111099061149</v>
      </c>
      <c r="J181" s="35">
        <f>'2012'!R181</f>
        <v>7.1120721304012511</v>
      </c>
      <c r="K181" s="35">
        <f>'2013'!R181</f>
        <v>7.0109339070959988</v>
      </c>
      <c r="L181" s="35">
        <f>'2014'!R181</f>
        <v>6.2851049882100014</v>
      </c>
      <c r="M181" s="35">
        <f>'2015'!R181</f>
        <v>7.6837619816654978</v>
      </c>
      <c r="N181" s="35">
        <f>'2016'!R181</f>
        <v>6.3570362666046725</v>
      </c>
      <c r="O181" s="35">
        <f>'2017'!R181</f>
        <v>8.8623107636510241</v>
      </c>
      <c r="P181" s="118">
        <f t="shared" si="114"/>
        <v>6.3814895639958591</v>
      </c>
      <c r="Q181" s="105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36"/>
      <c r="AE181" s="36"/>
      <c r="AF181" s="36"/>
      <c r="AG181" s="107">
        <f>'2008'!S181</f>
        <v>10.136969921373874</v>
      </c>
      <c r="AH181" s="107">
        <f>'2009'!S181</f>
        <v>7.2732752875831919</v>
      </c>
      <c r="AI181" s="107">
        <f>'2010'!S181</f>
        <v>10.448034572932897</v>
      </c>
      <c r="AJ181" s="107">
        <f>'2011'!S181</f>
        <v>10.922491449820647</v>
      </c>
      <c r="AK181" s="107">
        <f>'2012'!S181</f>
        <v>11.068338377161369</v>
      </c>
      <c r="AL181" s="107">
        <f>'2013'!S181</f>
        <v>14.309754381810519</v>
      </c>
      <c r="AM181" s="107">
        <f>'2014'!S181</f>
        <v>9.5040663602011985</v>
      </c>
      <c r="AN181" s="107">
        <f>'2015'!S181</f>
        <v>10.830627692248969</v>
      </c>
      <c r="AO181" s="107">
        <f>'2016'!S181</f>
        <v>7.9188270777623737</v>
      </c>
      <c r="AP181" s="107">
        <f>'2017'!S181</f>
        <v>15.59954800615794</v>
      </c>
      <c r="AQ181" s="117">
        <f t="shared" si="115"/>
        <v>10.801193312705298</v>
      </c>
      <c r="AR181" s="36"/>
      <c r="AS181" s="38"/>
    </row>
    <row r="182" spans="2:55">
      <c r="B182" s="4">
        <f>'2008'!G182</f>
        <v>2008</v>
      </c>
      <c r="C182" s="4">
        <v>6</v>
      </c>
      <c r="D182" s="2">
        <f t="shared" si="119"/>
        <v>27</v>
      </c>
      <c r="E182" s="2">
        <f t="shared" si="127"/>
        <v>178</v>
      </c>
      <c r="F182" s="35">
        <f>'2008'!R182</f>
        <v>5.9967595709999992</v>
      </c>
      <c r="G182" s="35">
        <f>'2009'!R182</f>
        <v>2.9406591328724998</v>
      </c>
      <c r="H182" s="35">
        <f>'2010'!R182</f>
        <v>5.5046495678265002</v>
      </c>
      <c r="I182" s="35">
        <f>'2011'!R182</f>
        <v>6.0724199154252005</v>
      </c>
      <c r="J182" s="35">
        <f>'2012'!R182</f>
        <v>6.9266276203703985</v>
      </c>
      <c r="K182" s="35">
        <f>'2013'!R182</f>
        <v>7.063787902017598</v>
      </c>
      <c r="L182" s="35">
        <f>'2014'!R182</f>
        <v>6.9451979296364987</v>
      </c>
      <c r="M182" s="35">
        <f>'2015'!R182</f>
        <v>5.7346997043419998</v>
      </c>
      <c r="N182" s="35">
        <f>'2016'!R182</f>
        <v>5.9975581566725999</v>
      </c>
      <c r="O182" s="35">
        <f>'2017'!R182</f>
        <v>8.6700237594069733</v>
      </c>
      <c r="P182" s="118">
        <f t="shared" si="114"/>
        <v>6.1852383259570258</v>
      </c>
      <c r="Q182" s="105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36"/>
      <c r="AE182" s="36"/>
      <c r="AF182" s="36"/>
      <c r="AG182" s="107">
        <f>'2008'!S182</f>
        <v>10.62407981293082</v>
      </c>
      <c r="AH182" s="107">
        <f>'2009'!S182</f>
        <v>5.8726878390152217</v>
      </c>
      <c r="AI182" s="107">
        <f>'2010'!S182</f>
        <v>10.760314290044084</v>
      </c>
      <c r="AJ182" s="107">
        <f>'2011'!S182</f>
        <v>10.98958769334584</v>
      </c>
      <c r="AK182" s="107">
        <f>'2012'!S182</f>
        <v>9.9273378424319318</v>
      </c>
      <c r="AL182" s="107">
        <f>'2013'!S182</f>
        <v>13.778890652419451</v>
      </c>
      <c r="AM182" s="107">
        <f>'2014'!S182</f>
        <v>9.6414616718706689</v>
      </c>
      <c r="AN182" s="107">
        <f>'2015'!S182</f>
        <v>9.4665381118111807</v>
      </c>
      <c r="AO182" s="107">
        <f>'2016'!S182</f>
        <v>8.7369949549068959</v>
      </c>
      <c r="AP182" s="107">
        <f>'2017'!S182</f>
        <v>16.545525801091944</v>
      </c>
      <c r="AQ182" s="117">
        <f t="shared" si="115"/>
        <v>10.634341866986802</v>
      </c>
      <c r="AR182" s="36"/>
      <c r="AS182" s="38"/>
    </row>
    <row r="183" spans="2:55">
      <c r="B183" s="4">
        <f>'2008'!G183</f>
        <v>2008</v>
      </c>
      <c r="C183" s="4">
        <v>6</v>
      </c>
      <c r="D183" s="2">
        <f t="shared" si="119"/>
        <v>28</v>
      </c>
      <c r="E183" s="2">
        <f t="shared" si="127"/>
        <v>179</v>
      </c>
      <c r="F183" s="35">
        <f>'2008'!R183</f>
        <v>5.1994557610109986</v>
      </c>
      <c r="G183" s="35">
        <f>'2009'!R183</f>
        <v>2.8947330896714996</v>
      </c>
      <c r="H183" s="35">
        <f>'2010'!R183</f>
        <v>5.5247173480124987</v>
      </c>
      <c r="I183" s="35">
        <f>'2011'!R183</f>
        <v>5.9002495593096</v>
      </c>
      <c r="J183" s="35">
        <f>'2012'!R183</f>
        <v>7.1647548419567233</v>
      </c>
      <c r="K183" s="35">
        <f>'2013'!R183</f>
        <v>7.1422038827051244</v>
      </c>
      <c r="L183" s="35">
        <f>'2014'!R183</f>
        <v>6.8968849698494958</v>
      </c>
      <c r="M183" s="35">
        <f>'2015'!R183</f>
        <v>6.9663633967709977</v>
      </c>
      <c r="N183" s="35">
        <f>'2016'!R183</f>
        <v>5.1544076218012496</v>
      </c>
      <c r="O183" s="35">
        <f>'2017'!R183</f>
        <v>8.3571867853814972</v>
      </c>
      <c r="P183" s="118">
        <f t="shared" si="114"/>
        <v>6.1200957256469675</v>
      </c>
      <c r="Q183" s="105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36"/>
      <c r="AE183" s="36"/>
      <c r="AF183" s="36"/>
      <c r="AG183" s="107">
        <f>'2008'!S183</f>
        <v>12.279633455294116</v>
      </c>
      <c r="AH183" s="107">
        <f>'2009'!S183</f>
        <v>6.5099169046448573</v>
      </c>
      <c r="AI183" s="107">
        <f>'2010'!S183</f>
        <v>11.419592998550995</v>
      </c>
      <c r="AJ183" s="107">
        <f>'2011'!S183</f>
        <v>9.5056773532411931</v>
      </c>
      <c r="AK183" s="107">
        <f>'2012'!S183</f>
        <v>10.440234556606653</v>
      </c>
      <c r="AL183" s="107">
        <f>'2013'!S183</f>
        <v>14.008713904631218</v>
      </c>
      <c r="AM183" s="107">
        <f>'2014'!S183</f>
        <v>10.012920551247678</v>
      </c>
      <c r="AN183" s="107">
        <f>'2015'!S183</f>
        <v>10.861885031896065</v>
      </c>
      <c r="AO183" s="107">
        <f>'2016'!S183</f>
        <v>8.7213283762946823</v>
      </c>
      <c r="AP183" s="107">
        <f>'2017'!S183</f>
        <v>14.633638168680433</v>
      </c>
      <c r="AQ183" s="117">
        <f t="shared" si="115"/>
        <v>10.83935413010879</v>
      </c>
      <c r="AR183" s="36"/>
      <c r="AS183" s="38"/>
    </row>
    <row r="184" spans="2:55">
      <c r="B184" s="4">
        <f>'2008'!G184</f>
        <v>2008</v>
      </c>
      <c r="C184" s="4">
        <v>6</v>
      </c>
      <c r="D184" s="2">
        <f t="shared" si="119"/>
        <v>29</v>
      </c>
      <c r="E184" s="2">
        <f t="shared" si="127"/>
        <v>180</v>
      </c>
      <c r="F184" s="35">
        <f>'2008'!R184</f>
        <v>5.3128048307399993</v>
      </c>
      <c r="G184" s="35">
        <f>'2009'!R184</f>
        <v>2.8746726765119996</v>
      </c>
      <c r="H184" s="35">
        <f>'2010'!R184</f>
        <v>4.9596295803299988</v>
      </c>
      <c r="I184" s="35">
        <f>'2011'!R184</f>
        <v>5.813690190312748</v>
      </c>
      <c r="J184" s="35">
        <f>'2012'!R184</f>
        <v>5.7575970366228733</v>
      </c>
      <c r="K184" s="35">
        <f>'2013'!R184</f>
        <v>7.0112565828566993</v>
      </c>
      <c r="L184" s="35">
        <f>'2014'!R184</f>
        <v>7.0858418325479988</v>
      </c>
      <c r="M184" s="35">
        <f>'2015'!R184</f>
        <v>6.6923628079942494</v>
      </c>
      <c r="N184" s="35">
        <f>'2016'!R184</f>
        <v>4.9937235650531244</v>
      </c>
      <c r="O184" s="35">
        <f>'2017'!R184</f>
        <v>8.469859562077799</v>
      </c>
      <c r="P184" s="118">
        <f t="shared" si="114"/>
        <v>5.8971438665047486</v>
      </c>
      <c r="Q184" s="105"/>
      <c r="AC184" s="105"/>
      <c r="AD184" s="36"/>
      <c r="AE184" s="36"/>
      <c r="AF184" s="36"/>
      <c r="AG184" s="107">
        <f>'2008'!S184</f>
        <v>10.096498244453365</v>
      </c>
      <c r="AH184" s="107">
        <f>'2009'!S184</f>
        <v>6.2401521247560794</v>
      </c>
      <c r="AI184" s="107">
        <f>'2010'!S184</f>
        <v>10.682538292673607</v>
      </c>
      <c r="AJ184" s="107">
        <f>'2011'!S184</f>
        <v>10.090568159395735</v>
      </c>
      <c r="AK184" s="107">
        <f>'2012'!S184</f>
        <v>8.5843871074475704</v>
      </c>
      <c r="AL184" s="107">
        <f>'2013'!S184</f>
        <v>13.750919044778597</v>
      </c>
      <c r="AM184" s="107">
        <f>'2014'!S184</f>
        <v>13.16277200981756</v>
      </c>
      <c r="AN184" s="107">
        <f>'2015'!S184</f>
        <v>9.5129447715736664</v>
      </c>
      <c r="AO184" s="107">
        <f>'2016'!S184</f>
        <v>9.0771843064746314</v>
      </c>
      <c r="AP184" s="107">
        <f>'2017'!S184</f>
        <v>15.195877191472746</v>
      </c>
      <c r="AQ184" s="117">
        <f t="shared" si="115"/>
        <v>10.639384125284357</v>
      </c>
      <c r="AR184" s="36"/>
    </row>
    <row r="185" spans="2:55">
      <c r="B185" s="4">
        <f>'2008'!G185</f>
        <v>2008</v>
      </c>
      <c r="C185" s="1">
        <v>6</v>
      </c>
      <c r="D185" s="1">
        <f t="shared" si="119"/>
        <v>30</v>
      </c>
      <c r="E185" s="1">
        <f t="shared" si="127"/>
        <v>181</v>
      </c>
      <c r="F185" s="50">
        <f>'2008'!R185</f>
        <v>5.585502683664</v>
      </c>
      <c r="G185" s="50">
        <f>'2009'!R185</f>
        <v>2.6891562151889996</v>
      </c>
      <c r="H185" s="50">
        <f>'2010'!R185</f>
        <v>5.4977982331814985</v>
      </c>
      <c r="I185" s="50">
        <f>'2011'!R185</f>
        <v>5.7597741157373985</v>
      </c>
      <c r="J185" s="50">
        <f>'2012'!R185</f>
        <v>0.28323748938622495</v>
      </c>
      <c r="K185" s="50">
        <f>'2013'!R185</f>
        <v>7.1054141802018753</v>
      </c>
      <c r="L185" s="50">
        <f>'2014'!R185</f>
        <v>6.9359817794849992</v>
      </c>
      <c r="M185" s="50">
        <f>'2015'!R185</f>
        <v>6.4187347451908483</v>
      </c>
      <c r="N185" s="50">
        <f>'2016'!R185</f>
        <v>4.0411271338762491</v>
      </c>
      <c r="O185" s="50">
        <f>'2017'!R185</f>
        <v>8.9833933694483985</v>
      </c>
      <c r="P185" s="118">
        <f t="shared" si="114"/>
        <v>5.3300119945360489</v>
      </c>
      <c r="Q185" s="105"/>
      <c r="AC185" s="105"/>
      <c r="AD185" s="36"/>
      <c r="AE185" s="36"/>
      <c r="AF185" s="36"/>
      <c r="AG185" s="108">
        <f>'2008'!S185</f>
        <v>11.349616177319703</v>
      </c>
      <c r="AH185" s="108">
        <f>'2009'!S185</f>
        <v>5.4487032588215669</v>
      </c>
      <c r="AI185" s="108">
        <f>'2010'!S185</f>
        <v>10.108777572894462</v>
      </c>
      <c r="AJ185" s="108">
        <f>'2011'!S185</f>
        <v>11.180181490211742</v>
      </c>
      <c r="AK185" s="108">
        <f>'2012'!S185</f>
        <v>0.89006039824093641</v>
      </c>
      <c r="AL185" s="108">
        <f>'2013'!S185</f>
        <v>13.549946714880797</v>
      </c>
      <c r="AM185" s="108">
        <f>'2014'!S185</f>
        <v>10.054039355907836</v>
      </c>
      <c r="AN185" s="108">
        <f>'2015'!S185</f>
        <v>10.093546151713351</v>
      </c>
      <c r="AO185" s="108">
        <f>'2016'!S185</f>
        <v>7.9280373397010235</v>
      </c>
      <c r="AP185" s="108">
        <f>'2017'!S185</f>
        <v>16.902739088293782</v>
      </c>
      <c r="AQ185" s="122">
        <f t="shared" si="115"/>
        <v>9.7505647547985212</v>
      </c>
      <c r="AR185" s="36"/>
    </row>
    <row r="186" spans="2:55" ht="15.5">
      <c r="B186" s="4">
        <f>'2008'!G186</f>
        <v>2008</v>
      </c>
      <c r="C186" s="4">
        <v>7</v>
      </c>
      <c r="D186" s="2">
        <v>1</v>
      </c>
      <c r="E186" s="2">
        <f>E185+1</f>
        <v>182</v>
      </c>
      <c r="F186" s="35">
        <f>'2008'!R186</f>
        <v>5.7996768780719998</v>
      </c>
      <c r="G186" s="35">
        <f>'2009'!R186</f>
        <v>2.7922209159239997</v>
      </c>
      <c r="H186" s="35">
        <f>'2010'!R186</f>
        <v>5.7090108829364992</v>
      </c>
      <c r="I186" s="35">
        <f>'2011'!R186</f>
        <v>6.004689806675926</v>
      </c>
      <c r="J186" s="35">
        <f>'2012'!R186</f>
        <v>6.7744929978755239</v>
      </c>
      <c r="K186" s="35">
        <f>'2013'!R186</f>
        <v>6.4604612149355241</v>
      </c>
      <c r="L186" s="35">
        <f>'2014'!R186</f>
        <v>6.4881862824656249</v>
      </c>
      <c r="M186" s="35">
        <f>'2015'!R186</f>
        <v>3.4816884021139503</v>
      </c>
      <c r="N186" s="35">
        <f>'2016'!R186</f>
        <v>4.8047371114648492</v>
      </c>
      <c r="O186" s="35">
        <f>'2017'!R186</f>
        <v>9.1094291955130497</v>
      </c>
      <c r="P186" s="118">
        <f t="shared" si="114"/>
        <v>5.7424593687976948</v>
      </c>
      <c r="Q186" s="105"/>
      <c r="R186" s="64" t="s">
        <v>58</v>
      </c>
      <c r="S186" s="47">
        <f t="shared" ref="S186:AB186" si="128">AVERAGE(F155:F185)</f>
        <v>5.449874002865382</v>
      </c>
      <c r="T186" s="47">
        <f t="shared" si="128"/>
        <v>2.8494268272805647</v>
      </c>
      <c r="U186" s="47">
        <f t="shared" si="128"/>
        <v>5.8076872123376626</v>
      </c>
      <c r="V186" s="47">
        <f t="shared" si="128"/>
        <v>6.3678868628790033</v>
      </c>
      <c r="W186" s="47">
        <f t="shared" si="128"/>
        <v>7.3506623814854013</v>
      </c>
      <c r="X186" s="47">
        <f t="shared" si="128"/>
        <v>7.0267768995833615</v>
      </c>
      <c r="Y186" s="47">
        <f t="shared" si="128"/>
        <v>6.0677373858525971</v>
      </c>
      <c r="Z186" s="47">
        <f t="shared" si="128"/>
        <v>4.6385566073427134</v>
      </c>
      <c r="AA186" s="47">
        <f t="shared" si="128"/>
        <v>5.7790973469941003</v>
      </c>
      <c r="AB186" s="47">
        <f t="shared" si="128"/>
        <v>7.7299232706578618</v>
      </c>
      <c r="AC186" s="105"/>
      <c r="AD186" s="36"/>
      <c r="AE186" s="36"/>
      <c r="AF186" s="36"/>
      <c r="AG186" s="107">
        <f>'2008'!S186</f>
        <v>10.683753548807857</v>
      </c>
      <c r="AH186" s="107">
        <f>'2009'!S186</f>
        <v>6.0416898648457744</v>
      </c>
      <c r="AI186" s="107">
        <f>'2010'!S186</f>
        <v>11.227461243554012</v>
      </c>
      <c r="AJ186" s="107">
        <f>'2011'!S186</f>
        <v>10.679741621232813</v>
      </c>
      <c r="AK186" s="107">
        <f>'2012'!S186</f>
        <v>12.911508242239311</v>
      </c>
      <c r="AL186" s="107">
        <f>'2013'!S186</f>
        <v>11.307236912507713</v>
      </c>
      <c r="AM186" s="107">
        <f>'2014'!S186</f>
        <v>10.275717480794787</v>
      </c>
      <c r="AN186" s="107">
        <f>'2015'!S186</f>
        <v>6.2203531930285196</v>
      </c>
      <c r="AO186" s="107">
        <f>'2016'!S186</f>
        <v>9.9531854724626534</v>
      </c>
      <c r="AP186" s="107">
        <f>'2017'!S186</f>
        <v>18.793671809274006</v>
      </c>
      <c r="AQ186" s="117">
        <f t="shared" si="115"/>
        <v>10.809431938874743</v>
      </c>
      <c r="AR186" s="36"/>
      <c r="AS186" s="64" t="s">
        <v>58</v>
      </c>
      <c r="AT186" s="109">
        <f t="shared" ref="AT186:BC186" si="129">AVERAGE(AG155:AG185)</f>
        <v>9.2021829012839671</v>
      </c>
      <c r="AU186" s="109">
        <f t="shared" si="129"/>
        <v>5.3784924467733726</v>
      </c>
      <c r="AV186" s="109">
        <f t="shared" si="129"/>
        <v>9.7779182825063611</v>
      </c>
      <c r="AW186" s="109">
        <f t="shared" si="129"/>
        <v>10.564254384510454</v>
      </c>
      <c r="AX186" s="109">
        <f t="shared" si="129"/>
        <v>12.512863466609828</v>
      </c>
      <c r="AY186" s="109">
        <f t="shared" si="129"/>
        <v>13.036241640330569</v>
      </c>
      <c r="AZ186" s="109">
        <f t="shared" si="129"/>
        <v>10.528991703763388</v>
      </c>
      <c r="BA186" s="109">
        <f t="shared" si="129"/>
        <v>7.1132891608243032</v>
      </c>
      <c r="BB186" s="109">
        <f t="shared" si="129"/>
        <v>9.6138822298969835</v>
      </c>
      <c r="BC186" s="109">
        <f t="shared" si="129"/>
        <v>12.746402870619328</v>
      </c>
    </row>
    <row r="187" spans="2:55" ht="15.5">
      <c r="B187" s="4">
        <f>'2008'!G187</f>
        <v>2008</v>
      </c>
      <c r="C187" s="4">
        <v>7</v>
      </c>
      <c r="D187" s="2">
        <f t="shared" ref="D187:D216" si="130">D186+1</f>
        <v>2</v>
      </c>
      <c r="E187" s="2">
        <f t="shared" si="127"/>
        <v>183</v>
      </c>
      <c r="F187" s="35">
        <f>'2008'!R187</f>
        <v>5.4633868523999993</v>
      </c>
      <c r="G187" s="35">
        <f>'2009'!R187</f>
        <v>0.72067936736249982</v>
      </c>
      <c r="H187" s="35">
        <f>'2010'!R187</f>
        <v>5.5459933205444987</v>
      </c>
      <c r="I187" s="35">
        <f>'2011'!R187</f>
        <v>6.2802495038276236</v>
      </c>
      <c r="J187" s="35">
        <f>'2012'!R187</f>
        <v>7.3186177688684966</v>
      </c>
      <c r="K187" s="35">
        <f>'2013'!R187</f>
        <v>6.621978482380797</v>
      </c>
      <c r="L187" s="35">
        <f>'2014'!R187</f>
        <v>6.8603518854359997</v>
      </c>
      <c r="M187" s="35">
        <f>'2015'!R187</f>
        <v>7.663527215545499</v>
      </c>
      <c r="N187" s="35">
        <f>'2016'!R187</f>
        <v>4.8107492190077235</v>
      </c>
      <c r="O187" s="35">
        <f>'2017'!R187</f>
        <v>9.3734763175694216</v>
      </c>
      <c r="P187" s="118">
        <f t="shared" si="114"/>
        <v>6.0659009932942558</v>
      </c>
      <c r="Q187" s="105"/>
      <c r="R187" s="65" t="s">
        <v>59</v>
      </c>
      <c r="S187" s="66">
        <f t="shared" ref="S187:AB187" si="131">SUM(F155:F185)</f>
        <v>168.94609408882684</v>
      </c>
      <c r="T187" s="66">
        <f t="shared" si="131"/>
        <v>88.332231645697505</v>
      </c>
      <c r="U187" s="66">
        <f t="shared" si="131"/>
        <v>180.03830358246753</v>
      </c>
      <c r="V187" s="66">
        <f t="shared" si="131"/>
        <v>197.4044927492491</v>
      </c>
      <c r="W187" s="66">
        <f t="shared" si="131"/>
        <v>227.87053382604745</v>
      </c>
      <c r="X187" s="66">
        <f t="shared" si="131"/>
        <v>217.83008388708421</v>
      </c>
      <c r="Y187" s="66">
        <f t="shared" si="131"/>
        <v>188.0998589614305</v>
      </c>
      <c r="Z187" s="66">
        <f t="shared" si="131"/>
        <v>143.79525482762412</v>
      </c>
      <c r="AA187" s="66">
        <f t="shared" si="131"/>
        <v>179.15201775681712</v>
      </c>
      <c r="AB187" s="66">
        <f t="shared" si="131"/>
        <v>239.62762139039373</v>
      </c>
      <c r="AC187" s="105"/>
      <c r="AD187" s="36"/>
      <c r="AE187" s="36"/>
      <c r="AF187" s="36"/>
      <c r="AG187" s="107">
        <f>'2008'!S187</f>
        <v>9.8851665685101047</v>
      </c>
      <c r="AH187" s="107">
        <f>'2009'!S187</f>
        <v>1.8048315762724578</v>
      </c>
      <c r="AI187" s="107">
        <f>'2010'!S187</f>
        <v>9.5515723686658021</v>
      </c>
      <c r="AJ187" s="107">
        <f>'2011'!S187</f>
        <v>11.316746029102699</v>
      </c>
      <c r="AK187" s="107">
        <f>'2012'!S187</f>
        <v>14.34221703524727</v>
      </c>
      <c r="AL187" s="107">
        <f>'2013'!S187</f>
        <v>12.037336104617983</v>
      </c>
      <c r="AM187" s="107">
        <f>'2014'!S187</f>
        <v>12.123111115810334</v>
      </c>
      <c r="AN187" s="107">
        <f>'2015'!S187</f>
        <v>12.310349880256162</v>
      </c>
      <c r="AO187" s="107">
        <f>'2016'!S187</f>
        <v>9.5612877012370916</v>
      </c>
      <c r="AP187" s="107">
        <f>'2017'!S187</f>
        <v>15.764162437120957</v>
      </c>
      <c r="AQ187" s="117">
        <f t="shared" si="115"/>
        <v>10.869678081684087</v>
      </c>
      <c r="AR187" s="36"/>
      <c r="AS187" s="65" t="s">
        <v>59</v>
      </c>
      <c r="AT187" s="110">
        <f t="shared" ref="AT187:BC187" si="132">SUM(AG155:AG185)</f>
        <v>285.267669939803</v>
      </c>
      <c r="AU187" s="110">
        <f t="shared" si="132"/>
        <v>166.73326584997454</v>
      </c>
      <c r="AV187" s="110">
        <f t="shared" si="132"/>
        <v>303.11546675769722</v>
      </c>
      <c r="AW187" s="110">
        <f t="shared" si="132"/>
        <v>327.49188591982409</v>
      </c>
      <c r="AX187" s="110">
        <f t="shared" si="132"/>
        <v>387.89876746490467</v>
      </c>
      <c r="AY187" s="110">
        <f t="shared" si="132"/>
        <v>404.12349085024766</v>
      </c>
      <c r="AZ187" s="110">
        <f t="shared" si="132"/>
        <v>326.39874281666505</v>
      </c>
      <c r="BA187" s="110">
        <f t="shared" si="132"/>
        <v>220.51196398555339</v>
      </c>
      <c r="BB187" s="110">
        <f t="shared" si="132"/>
        <v>298.03034912680647</v>
      </c>
      <c r="BC187" s="110">
        <f t="shared" si="132"/>
        <v>395.13848898919917</v>
      </c>
    </row>
    <row r="188" spans="2:55">
      <c r="B188" s="4">
        <f>'2008'!G188</f>
        <v>2008</v>
      </c>
      <c r="C188" s="4">
        <v>7</v>
      </c>
      <c r="D188" s="2">
        <f t="shared" si="130"/>
        <v>3</v>
      </c>
      <c r="E188" s="2">
        <f t="shared" si="127"/>
        <v>184</v>
      </c>
      <c r="F188" s="35">
        <f>'2008'!R188</f>
        <v>5.8695752255039988</v>
      </c>
      <c r="G188" s="35">
        <f>'2009'!R188</f>
        <v>1.4071904658179999</v>
      </c>
      <c r="H188" s="35">
        <f>'2010'!R188</f>
        <v>5.0438531107912494</v>
      </c>
      <c r="I188" s="35">
        <f>'2011'!R188</f>
        <v>6.3830776002281997</v>
      </c>
      <c r="J188" s="35">
        <f>'2012'!R188</f>
        <v>7.372343528592598</v>
      </c>
      <c r="K188" s="35">
        <f>'2013'!R188</f>
        <v>6.9157145984483996</v>
      </c>
      <c r="L188" s="35">
        <f>'2014'!R188</f>
        <v>6.9975038177864999</v>
      </c>
      <c r="M188" s="35">
        <f>'2015'!R188</f>
        <v>7.9674421065605996</v>
      </c>
      <c r="N188" s="35">
        <f>'2016'!R188</f>
        <v>4.2768938373881991</v>
      </c>
      <c r="O188" s="35">
        <f>'2017'!R188</f>
        <v>9.3370754712815991</v>
      </c>
      <c r="P188" s="118">
        <f t="shared" si="114"/>
        <v>6.1570669762399346</v>
      </c>
      <c r="Q188" s="105"/>
      <c r="R188" s="120" t="s">
        <v>60</v>
      </c>
      <c r="S188" s="121">
        <f t="shared" ref="S188:AB188" si="133">STDEV(F155:F185)</f>
        <v>0.43970748309087726</v>
      </c>
      <c r="T188" s="121">
        <f t="shared" si="133"/>
        <v>0.39844815068968242</v>
      </c>
      <c r="U188" s="121">
        <f t="shared" si="133"/>
        <v>0.52719527179430725</v>
      </c>
      <c r="V188" s="121">
        <f t="shared" si="133"/>
        <v>0.62051502107616885</v>
      </c>
      <c r="W188" s="121">
        <f t="shared" si="133"/>
        <v>1.5051874971171604</v>
      </c>
      <c r="X188" s="121">
        <f t="shared" si="133"/>
        <v>0.30737143034948616</v>
      </c>
      <c r="Y188" s="121">
        <f t="shared" si="133"/>
        <v>0.93334078509102725</v>
      </c>
      <c r="Z188" s="121">
        <f t="shared" si="133"/>
        <v>2.3017006217639944</v>
      </c>
      <c r="AA188" s="121">
        <f t="shared" si="133"/>
        <v>0.57800484241303851</v>
      </c>
      <c r="AB188" s="121">
        <f t="shared" si="133"/>
        <v>0.87087622515156693</v>
      </c>
      <c r="AC188" s="105"/>
      <c r="AD188" s="36"/>
      <c r="AE188" s="36"/>
      <c r="AF188" s="36"/>
      <c r="AG188" s="107">
        <f>'2008'!S188</f>
        <v>10.224569628357401</v>
      </c>
      <c r="AH188" s="107">
        <f>'2009'!S188</f>
        <v>2.959390828527154</v>
      </c>
      <c r="AI188" s="107">
        <f>'2010'!S188</f>
        <v>8.300890510184507</v>
      </c>
      <c r="AJ188" s="107">
        <f>'2011'!S188</f>
        <v>11.263904469603901</v>
      </c>
      <c r="AK188" s="107">
        <f>'2012'!S188</f>
        <v>14.538597633223761</v>
      </c>
      <c r="AL188" s="107">
        <f>'2013'!S188</f>
        <v>13.088655520392427</v>
      </c>
      <c r="AM188" s="107">
        <f>'2014'!S188</f>
        <v>13.001237879094257</v>
      </c>
      <c r="AN188" s="107">
        <f>'2015'!S188</f>
        <v>13.181095494350107</v>
      </c>
      <c r="AO188" s="107">
        <f>'2016'!S188</f>
        <v>7.4035537689777282</v>
      </c>
      <c r="AP188" s="107">
        <f>'2017'!S188</f>
        <v>16.878146463375774</v>
      </c>
      <c r="AQ188" s="117">
        <f t="shared" si="115"/>
        <v>11.084004219608701</v>
      </c>
      <c r="AR188" s="36"/>
      <c r="AS188" s="120" t="s">
        <v>60</v>
      </c>
      <c r="AT188" s="121">
        <f t="shared" ref="AT188:BC188" si="134">STDEV(AG155:AG185)</f>
        <v>1.2460167615359734</v>
      </c>
      <c r="AU188" s="121">
        <f t="shared" si="134"/>
        <v>1.0983914550078584</v>
      </c>
      <c r="AV188" s="121">
        <f t="shared" si="134"/>
        <v>1.531583917111051</v>
      </c>
      <c r="AW188" s="121">
        <f t="shared" si="134"/>
        <v>1.0940348653449741</v>
      </c>
      <c r="AX188" s="121">
        <f t="shared" si="134"/>
        <v>3.4825768542619904</v>
      </c>
      <c r="AY188" s="121">
        <f t="shared" si="134"/>
        <v>0.8876141340230892</v>
      </c>
      <c r="AZ188" s="121">
        <f t="shared" si="134"/>
        <v>2.4432896334469612</v>
      </c>
      <c r="BA188" s="121">
        <f t="shared" si="134"/>
        <v>3.2127179742087244</v>
      </c>
      <c r="BB188" s="121">
        <f t="shared" si="134"/>
        <v>1.7673364474180815</v>
      </c>
      <c r="BC188" s="121">
        <f t="shared" si="134"/>
        <v>2.7999805431646738</v>
      </c>
    </row>
    <row r="189" spans="2:55">
      <c r="B189" s="4">
        <f>'2008'!G189</f>
        <v>2008</v>
      </c>
      <c r="C189" s="4">
        <v>7</v>
      </c>
      <c r="D189" s="2">
        <f t="shared" si="130"/>
        <v>4</v>
      </c>
      <c r="E189" s="2">
        <f t="shared" si="127"/>
        <v>185</v>
      </c>
      <c r="F189" s="35">
        <f>'2008'!R189</f>
        <v>5.5456028681400014</v>
      </c>
      <c r="G189" s="35">
        <f>'2009'!R189</f>
        <v>0.49256675881649997</v>
      </c>
      <c r="H189" s="35">
        <f>'2010'!R189</f>
        <v>6.0652876515029979</v>
      </c>
      <c r="I189" s="35">
        <f>'2011'!R189</f>
        <v>6.3395689239894004</v>
      </c>
      <c r="J189" s="35">
        <f>'2012'!R189</f>
        <v>7.418315738492999</v>
      </c>
      <c r="K189" s="35">
        <f>'2013'!R189</f>
        <v>6.595810804252797</v>
      </c>
      <c r="L189" s="35">
        <f>'2014'!R189</f>
        <v>7.0211151377189989</v>
      </c>
      <c r="M189" s="35">
        <f>'2015'!R189</f>
        <v>6.7687432792598221</v>
      </c>
      <c r="N189" s="35">
        <f>'2016'!R189</f>
        <v>5.0343739577936999</v>
      </c>
      <c r="O189" s="35">
        <f>'2017'!R189</f>
        <v>8.8838363555975999</v>
      </c>
      <c r="P189" s="118">
        <f t="shared" si="114"/>
        <v>6.0165221475564818</v>
      </c>
      <c r="Q189" s="105"/>
      <c r="R189" s="120" t="s">
        <v>54</v>
      </c>
      <c r="S189" s="121">
        <f t="shared" ref="S189:AB189" si="135">(STDEV(F155:F185))/SQRT(30)</f>
        <v>8.0279235730898291E-2</v>
      </c>
      <c r="T189" s="121">
        <f t="shared" si="135"/>
        <v>7.2746346709652229E-2</v>
      </c>
      <c r="U189" s="121">
        <f t="shared" si="135"/>
        <v>9.625224752393638E-2</v>
      </c>
      <c r="V189" s="121">
        <f t="shared" si="135"/>
        <v>0.11329002477140375</v>
      </c>
      <c r="W189" s="121">
        <f t="shared" si="135"/>
        <v>0.27480838181527029</v>
      </c>
      <c r="X189" s="121">
        <f t="shared" si="135"/>
        <v>5.6118088645013865E-2</v>
      </c>
      <c r="Y189" s="121">
        <f t="shared" si="135"/>
        <v>0.17040393394464567</v>
      </c>
      <c r="Z189" s="121">
        <f t="shared" si="135"/>
        <v>0.42023111705460198</v>
      </c>
      <c r="AA189" s="121">
        <f t="shared" si="135"/>
        <v>0.10552876351227998</v>
      </c>
      <c r="AB189" s="121">
        <f t="shared" si="135"/>
        <v>0.1589995177701537</v>
      </c>
      <c r="AC189" s="105"/>
      <c r="AD189" s="36"/>
      <c r="AE189" s="36"/>
      <c r="AF189" s="36"/>
      <c r="AG189" s="107">
        <f>'2008'!S189</f>
        <v>10.311229850698682</v>
      </c>
      <c r="AH189" s="107">
        <f>'2009'!S189</f>
        <v>1.4034333085550419</v>
      </c>
      <c r="AI189" s="107">
        <f>'2010'!S189</f>
        <v>10.049831420772252</v>
      </c>
      <c r="AJ189" s="107">
        <f>'2011'!S189</f>
        <v>12.016203369120783</v>
      </c>
      <c r="AK189" s="107">
        <f>'2012'!S189</f>
        <v>13.263786193500447</v>
      </c>
      <c r="AL189" s="107">
        <f>'2013'!S189</f>
        <v>13.024183534247515</v>
      </c>
      <c r="AM189" s="107">
        <f>'2014'!S189</f>
        <v>12.832572380858467</v>
      </c>
      <c r="AN189" s="107">
        <f>'2015'!S189</f>
        <v>10.260753531896732</v>
      </c>
      <c r="AO189" s="107">
        <f>'2016'!S189</f>
        <v>7.2493006062152103</v>
      </c>
      <c r="AP189" s="107">
        <f>'2017'!S189</f>
        <v>17.186882268963569</v>
      </c>
      <c r="AQ189" s="117">
        <f t="shared" si="115"/>
        <v>10.759817646482869</v>
      </c>
      <c r="AR189" s="36"/>
      <c r="AS189" s="120" t="s">
        <v>54</v>
      </c>
      <c r="AT189" s="121">
        <f t="shared" ref="AT189:BC189" si="136">(STDEV(AG155:AG185))/SQRT(30)</f>
        <v>0.22749049577426267</v>
      </c>
      <c r="AU189" s="121">
        <f t="shared" si="136"/>
        <v>0.20053792562624159</v>
      </c>
      <c r="AV189" s="121">
        <f t="shared" si="136"/>
        <v>0.27962768670461507</v>
      </c>
      <c r="AW189" s="121">
        <f t="shared" si="136"/>
        <v>0.19974252481552307</v>
      </c>
      <c r="AX189" s="121">
        <f t="shared" si="136"/>
        <v>0.63582863377489118</v>
      </c>
      <c r="AY189" s="121">
        <f t="shared" si="136"/>
        <v>0.16205542785495322</v>
      </c>
      <c r="AZ189" s="121">
        <f t="shared" si="136"/>
        <v>0.44608161558580978</v>
      </c>
      <c r="BA189" s="121">
        <f t="shared" si="136"/>
        <v>0.5865593684588063</v>
      </c>
      <c r="BB189" s="121">
        <f t="shared" si="136"/>
        <v>0.32267001298397535</v>
      </c>
      <c r="BC189" s="121">
        <f t="shared" si="136"/>
        <v>0.51120416802228641</v>
      </c>
    </row>
    <row r="190" spans="2:55">
      <c r="B190" s="4">
        <f>'2008'!G190</f>
        <v>2008</v>
      </c>
      <c r="C190" s="4">
        <v>7</v>
      </c>
      <c r="D190" s="2">
        <f t="shared" si="130"/>
        <v>5</v>
      </c>
      <c r="E190" s="2">
        <f t="shared" ref="E190:E203" si="137">E189+1</f>
        <v>186</v>
      </c>
      <c r="F190" s="35">
        <f>'2008'!R190</f>
        <v>5.937764422787998</v>
      </c>
      <c r="G190" s="35">
        <f>'2009'!R190</f>
        <v>0.67269792376799997</v>
      </c>
      <c r="H190" s="35">
        <f>'2010'!R190</f>
        <v>6.4566977694479997</v>
      </c>
      <c r="I190" s="35">
        <f>'2011'!R190</f>
        <v>6.1122377113875004</v>
      </c>
      <c r="J190" s="35">
        <f>'2012'!R190</f>
        <v>7.0789733081744979</v>
      </c>
      <c r="K190" s="35">
        <f>'2013'!R190</f>
        <v>6.3852007772655011</v>
      </c>
      <c r="L190" s="35">
        <f>'2014'!R190</f>
        <v>6.1810825740299986</v>
      </c>
      <c r="M190" s="35">
        <f>'2015'!R190</f>
        <v>7.4484056215295986</v>
      </c>
      <c r="N190" s="35">
        <f>'2016'!R190</f>
        <v>4.4293957061540992</v>
      </c>
      <c r="O190" s="35">
        <f>'2017'!R190</f>
        <v>8.7563003573699998</v>
      </c>
      <c r="P190" s="118">
        <f t="shared" si="114"/>
        <v>5.9458756171915192</v>
      </c>
      <c r="Q190" s="105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36"/>
      <c r="AE190" s="36"/>
      <c r="AF190" s="36"/>
      <c r="AG190" s="107">
        <f>'2008'!S190</f>
        <v>11.871895392263836</v>
      </c>
      <c r="AH190" s="107">
        <f>'2009'!S190</f>
        <v>1.4056084413413554</v>
      </c>
      <c r="AI190" s="107">
        <f>'2010'!S190</f>
        <v>9.4769836764657178</v>
      </c>
      <c r="AJ190" s="107">
        <f>'2011'!S190</f>
        <v>11.753273443833084</v>
      </c>
      <c r="AK190" s="107">
        <f>'2012'!S190</f>
        <v>12.602704353336909</v>
      </c>
      <c r="AL190" s="107">
        <f>'2013'!S190</f>
        <v>12.691889097534364</v>
      </c>
      <c r="AM190" s="107">
        <f>'2014'!S190</f>
        <v>9.608083267820545</v>
      </c>
      <c r="AN190" s="107">
        <f>'2015'!S190</f>
        <v>11.613603706669329</v>
      </c>
      <c r="AO190" s="107">
        <f>'2016'!S190</f>
        <v>6.699796897914335</v>
      </c>
      <c r="AP190" s="107">
        <f>'2017'!S190</f>
        <v>16.828598154346121</v>
      </c>
      <c r="AQ190" s="117">
        <f t="shared" si="115"/>
        <v>10.45524364315256</v>
      </c>
      <c r="AR190" s="36"/>
      <c r="AS190" s="38"/>
    </row>
    <row r="191" spans="2:55">
      <c r="B191" s="4">
        <f>'2008'!G191</f>
        <v>2008</v>
      </c>
      <c r="C191" s="4">
        <v>7</v>
      </c>
      <c r="D191" s="2">
        <f t="shared" si="130"/>
        <v>6</v>
      </c>
      <c r="E191" s="2">
        <f t="shared" si="137"/>
        <v>187</v>
      </c>
      <c r="F191" s="35">
        <f>'2008'!R191</f>
        <v>5.4446304029309998</v>
      </c>
      <c r="G191" s="35">
        <f>'2009'!R191</f>
        <v>0.52540257819719993</v>
      </c>
      <c r="H191" s="35">
        <f>'2010'!R191</f>
        <v>6.2294250019230004</v>
      </c>
      <c r="I191" s="35">
        <f>'2011'!R191</f>
        <v>6.0299465519771989</v>
      </c>
      <c r="J191" s="35">
        <f>'2012'!R191</f>
        <v>7.3979871655689005</v>
      </c>
      <c r="K191" s="35">
        <f>'2013'!R191</f>
        <v>6.7018447850186238</v>
      </c>
      <c r="L191" s="35">
        <f>'2014'!R191</f>
        <v>6.0661864287360006</v>
      </c>
      <c r="M191" s="35">
        <f>'2015'!R191</f>
        <v>7.4757638111399976</v>
      </c>
      <c r="N191" s="35">
        <f>'2016'!R191</f>
        <v>4.2341990947938735</v>
      </c>
      <c r="O191" s="35">
        <f>'2017'!R191</f>
        <v>8.060821131988499</v>
      </c>
      <c r="P191" s="118">
        <f t="shared" si="114"/>
        <v>5.8166206952274297</v>
      </c>
      <c r="Q191" s="105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36"/>
      <c r="AE191" s="36"/>
      <c r="AF191" s="36"/>
      <c r="AG191" s="107">
        <f>'2008'!S191</f>
        <v>10.042655778958407</v>
      </c>
      <c r="AH191" s="107">
        <f>'2009'!S191</f>
        <v>1.3710323496813028</v>
      </c>
      <c r="AI191" s="107">
        <f>'2010'!S191</f>
        <v>11.056459619500306</v>
      </c>
      <c r="AJ191" s="107">
        <f>'2011'!S191</f>
        <v>11.80785166631896</v>
      </c>
      <c r="AK191" s="107">
        <f>'2012'!S191</f>
        <v>12.923401211028269</v>
      </c>
      <c r="AL191" s="107">
        <f>'2013'!S191</f>
        <v>12.96382214947068</v>
      </c>
      <c r="AM191" s="107">
        <f>'2014'!S191</f>
        <v>8.9111115180245477</v>
      </c>
      <c r="AN191" s="107">
        <f>'2015'!S191</f>
        <v>12.761079444613424</v>
      </c>
      <c r="AO191" s="107">
        <f>'2016'!S191</f>
        <v>5.9027282366593443</v>
      </c>
      <c r="AP191" s="107">
        <f>'2017'!S191</f>
        <v>11.470721146398169</v>
      </c>
      <c r="AQ191" s="117">
        <f t="shared" si="115"/>
        <v>9.9210863120653414</v>
      </c>
      <c r="AR191" s="36"/>
      <c r="AS191" s="38"/>
    </row>
    <row r="192" spans="2:55">
      <c r="B192" s="4">
        <f>'2008'!G192</f>
        <v>2008</v>
      </c>
      <c r="C192" s="4">
        <v>7</v>
      </c>
      <c r="D192" s="2">
        <f t="shared" si="130"/>
        <v>7</v>
      </c>
      <c r="E192" s="2">
        <f t="shared" si="137"/>
        <v>188</v>
      </c>
      <c r="F192" s="35">
        <f>'2008'!R192</f>
        <v>5.1195382575390003</v>
      </c>
      <c r="G192" s="35">
        <f>'2009'!R192</f>
        <v>0.52526898944999989</v>
      </c>
      <c r="H192" s="35">
        <f>'2010'!R192</f>
        <v>5.5665546915059991</v>
      </c>
      <c r="I192" s="35">
        <f>'2011'!R192</f>
        <v>5.9157488007953996</v>
      </c>
      <c r="J192" s="35">
        <f>'2012'!R192</f>
        <v>7.3586099177912967</v>
      </c>
      <c r="K192" s="35">
        <f>'2013'!R192</f>
        <v>6.9023220809740486</v>
      </c>
      <c r="L192" s="35">
        <f>'2014'!R192</f>
        <v>6.17636767707</v>
      </c>
      <c r="M192" s="35">
        <f>'2015'!R192</f>
        <v>8.2774455994103988</v>
      </c>
      <c r="N192" s="35">
        <f>'2016'!R192</f>
        <v>4.2868859809976998</v>
      </c>
      <c r="O192" s="35">
        <f>'2017'!R192</f>
        <v>8.4472233908863519</v>
      </c>
      <c r="P192" s="118">
        <f t="shared" si="114"/>
        <v>5.857596538642019</v>
      </c>
      <c r="Q192" s="105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36"/>
      <c r="AE192" s="36"/>
      <c r="AF192" s="36"/>
      <c r="AG192" s="107">
        <f>'2008'!S192</f>
        <v>10.169042282335178</v>
      </c>
      <c r="AH192" s="107">
        <f>'2009'!S192</f>
        <v>1.1746597212311949</v>
      </c>
      <c r="AI192" s="107">
        <f>'2010'!S192</f>
        <v>8.7718790989986868</v>
      </c>
      <c r="AJ192" s="107">
        <f>'2011'!S192</f>
        <v>11.884437313739033</v>
      </c>
      <c r="AK192" s="107">
        <f>'2012'!S192</f>
        <v>12.765278857270491</v>
      </c>
      <c r="AL192" s="107">
        <f>'2013'!S192</f>
        <v>14.168075872870849</v>
      </c>
      <c r="AM192" s="107">
        <f>'2014'!S192</f>
        <v>9.3230540164043934</v>
      </c>
      <c r="AN192" s="107">
        <f>'2015'!S192</f>
        <v>14.420173992402773</v>
      </c>
      <c r="AO192" s="107">
        <f>'2016'!S192</f>
        <v>6.5803324917683792</v>
      </c>
      <c r="AP192" s="107">
        <f>'2017'!S192</f>
        <v>13.648703624444844</v>
      </c>
      <c r="AQ192" s="117">
        <f t="shared" si="115"/>
        <v>10.290563727146582</v>
      </c>
      <c r="AR192" s="36"/>
      <c r="AS192" s="38"/>
    </row>
    <row r="193" spans="2:45">
      <c r="B193" s="4">
        <f>'2008'!G193</f>
        <v>2008</v>
      </c>
      <c r="C193" s="4">
        <v>7</v>
      </c>
      <c r="D193" s="2">
        <f t="shared" si="130"/>
        <v>8</v>
      </c>
      <c r="E193" s="2">
        <f t="shared" si="137"/>
        <v>189</v>
      </c>
      <c r="F193" s="35">
        <f>'2008'!R193</f>
        <v>5.5267727484059979</v>
      </c>
      <c r="G193" s="35">
        <f>'2009'!R193</f>
        <v>0.26018373057599986</v>
      </c>
      <c r="H193" s="35">
        <f>'2010'!R193</f>
        <v>6.2998464082365002</v>
      </c>
      <c r="I193" s="35">
        <f>'2011'!R193</f>
        <v>6.380080693847999</v>
      </c>
      <c r="J193" s="35">
        <f>'2012'!R193</f>
        <v>7.6015616822486995</v>
      </c>
      <c r="K193" s="35">
        <f>'2013'!R193</f>
        <v>6.7707447775760983</v>
      </c>
      <c r="L193" s="35">
        <f>'2014'!R193</f>
        <v>5.7482181979694991</v>
      </c>
      <c r="M193" s="35">
        <f>'2015'!R193</f>
        <v>4.8741834918210749</v>
      </c>
      <c r="N193" s="35">
        <f>'2016'!R193</f>
        <v>3.7283128748491503</v>
      </c>
      <c r="O193" s="35">
        <f>'2017'!R193</f>
        <v>8.4688684514459993</v>
      </c>
      <c r="P193" s="118">
        <f t="shared" si="114"/>
        <v>5.5658773056977022</v>
      </c>
      <c r="Q193" s="105"/>
      <c r="R193" s="105"/>
      <c r="S193" s="105"/>
      <c r="T193" s="105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36"/>
      <c r="AE193" s="36"/>
      <c r="AF193" s="36"/>
      <c r="AG193" s="107">
        <f>'2008'!S193</f>
        <v>10.122886238993024</v>
      </c>
      <c r="AH193" s="107">
        <f>'2009'!S193</f>
        <v>1.1989368701680101</v>
      </c>
      <c r="AI193" s="107">
        <f>'2010'!S193</f>
        <v>13.93581176633187</v>
      </c>
      <c r="AJ193" s="107">
        <f>'2011'!S193</f>
        <v>13.225752370097803</v>
      </c>
      <c r="AK193" s="107">
        <f>'2012'!S193</f>
        <v>13.081134516380455</v>
      </c>
      <c r="AL193" s="107">
        <f>'2013'!S193</f>
        <v>13.926856394223256</v>
      </c>
      <c r="AM193" s="107">
        <f>'2014'!S193</f>
        <v>8.7373591046196335</v>
      </c>
      <c r="AN193" s="107">
        <f>'2015'!S193</f>
        <v>7.4880673206435304</v>
      </c>
      <c r="AO193" s="107">
        <f>'2016'!S193</f>
        <v>5.3911382788956566</v>
      </c>
      <c r="AP193" s="107">
        <f>'2017'!S193</f>
        <v>15.317007963989754</v>
      </c>
      <c r="AQ193" s="117">
        <f t="shared" si="115"/>
        <v>10.242495082434299</v>
      </c>
      <c r="AR193" s="36"/>
      <c r="AS193" s="38"/>
    </row>
    <row r="194" spans="2:45">
      <c r="B194" s="4">
        <f>'2008'!G194</f>
        <v>2008</v>
      </c>
      <c r="C194" s="4">
        <v>7</v>
      </c>
      <c r="D194" s="2">
        <f t="shared" si="130"/>
        <v>9</v>
      </c>
      <c r="E194" s="2">
        <f t="shared" si="137"/>
        <v>190</v>
      </c>
      <c r="F194" s="35">
        <f>'2008'!R194</f>
        <v>5.704377023268</v>
      </c>
      <c r="G194" s="35">
        <f>'2009'!R194</f>
        <v>1.5994993255740002</v>
      </c>
      <c r="H194" s="35">
        <f>'2010'!R194</f>
        <v>5.9551579723544998</v>
      </c>
      <c r="I194" s="35">
        <f>'2011'!R194</f>
        <v>6.7737745900079993</v>
      </c>
      <c r="J194" s="35">
        <f>'2012'!R194</f>
        <v>7.2752222992702507</v>
      </c>
      <c r="K194" s="35">
        <f>'2013'!R194</f>
        <v>6.1811857124009988</v>
      </c>
      <c r="L194" s="35">
        <f>'2014'!R194</f>
        <v>4.6463062597717482</v>
      </c>
      <c r="M194" s="35">
        <f>'2015'!R194</f>
        <v>7.7596583165062487</v>
      </c>
      <c r="N194" s="35">
        <f>'2016'!R194</f>
        <v>1.209218204440125</v>
      </c>
      <c r="O194" s="35">
        <f>'2017'!R194</f>
        <v>8.6208671523019493</v>
      </c>
      <c r="P194" s="118">
        <f t="shared" si="114"/>
        <v>5.5725266855895814</v>
      </c>
      <c r="Q194" s="105"/>
      <c r="R194" s="105"/>
      <c r="S194" s="105"/>
      <c r="T194" s="105"/>
      <c r="U194" s="105"/>
      <c r="V194" s="105"/>
      <c r="W194" s="105"/>
      <c r="X194" s="105"/>
      <c r="Y194" s="105"/>
      <c r="Z194" s="105"/>
      <c r="AA194" s="105"/>
      <c r="AB194" s="105"/>
      <c r="AC194" s="105"/>
      <c r="AD194" s="36"/>
      <c r="AE194" s="36"/>
      <c r="AF194" s="36"/>
      <c r="AG194" s="107">
        <f>'2008'!S194</f>
        <v>10.566086519999997</v>
      </c>
      <c r="AH194" s="107">
        <f>'2009'!S194</f>
        <v>4.0969245755117543</v>
      </c>
      <c r="AI194" s="107">
        <f>'2010'!S194</f>
        <v>13.296589585728148</v>
      </c>
      <c r="AJ194" s="107">
        <f>'2011'!S194</f>
        <v>11.498771676222782</v>
      </c>
      <c r="AK194" s="107">
        <f>'2012'!S194</f>
        <v>11.128264489121884</v>
      </c>
      <c r="AL194" s="107">
        <f>'2013'!S194</f>
        <v>12.339762285744952</v>
      </c>
      <c r="AM194" s="107">
        <f>'2014'!S194</f>
        <v>8.0324320572593546</v>
      </c>
      <c r="AN194" s="107">
        <f>'2015'!S194</f>
        <v>10.797346796362973</v>
      </c>
      <c r="AO194" s="107">
        <f>'2016'!S194</f>
        <v>2.081184366420914</v>
      </c>
      <c r="AP194" s="107">
        <f>'2017'!S194</f>
        <v>16.238123822138213</v>
      </c>
      <c r="AQ194" s="117">
        <f t="shared" si="115"/>
        <v>10.007548617451096</v>
      </c>
      <c r="AR194" s="36"/>
      <c r="AS194" s="38"/>
    </row>
    <row r="195" spans="2:45">
      <c r="B195" s="4">
        <f>'2008'!G195</f>
        <v>2008</v>
      </c>
      <c r="C195" s="4">
        <v>7</v>
      </c>
      <c r="D195" s="2">
        <f t="shared" si="130"/>
        <v>10</v>
      </c>
      <c r="E195" s="2">
        <f t="shared" si="137"/>
        <v>191</v>
      </c>
      <c r="F195" s="35">
        <f>'2008'!R195</f>
        <v>5.9962328286052502</v>
      </c>
      <c r="G195" s="35">
        <f>'2009'!R195</f>
        <v>0.23820543485099993</v>
      </c>
      <c r="H195" s="35">
        <f>'2010'!R195</f>
        <v>6.0469363884914991</v>
      </c>
      <c r="I195" s="35">
        <f>'2011'!R195</f>
        <v>6.7542398141892752</v>
      </c>
      <c r="J195" s="35">
        <f>'2012'!R195</f>
        <v>6.7074621427248733</v>
      </c>
      <c r="K195" s="35">
        <f>'2013'!R195</f>
        <v>7.3745231861664005</v>
      </c>
      <c r="L195" s="35">
        <f>'2014'!R195</f>
        <v>6.8744671082099993</v>
      </c>
      <c r="M195" s="35">
        <f>'2015'!R195</f>
        <v>8.1267264282737255</v>
      </c>
      <c r="N195" s="35">
        <f>'2016'!R195</f>
        <v>2.9102831636401496</v>
      </c>
      <c r="O195" s="35">
        <f>'2017'!R195</f>
        <v>8.6382339350055002</v>
      </c>
      <c r="P195" s="118">
        <f t="shared" si="114"/>
        <v>5.9667310430157681</v>
      </c>
      <c r="Q195" s="105"/>
      <c r="R195" s="105"/>
      <c r="S195" s="105"/>
      <c r="T195" s="105"/>
      <c r="U195" s="105"/>
      <c r="V195" s="105"/>
      <c r="W195" s="105"/>
      <c r="X195" s="105"/>
      <c r="Y195" s="105"/>
      <c r="Z195" s="105"/>
      <c r="AA195" s="105"/>
      <c r="AB195" s="105"/>
      <c r="AC195" s="105"/>
      <c r="AD195" s="36"/>
      <c r="AE195" s="36"/>
      <c r="AF195" s="36"/>
      <c r="AG195" s="107">
        <f>'2008'!S195</f>
        <v>9.2628029051480354</v>
      </c>
      <c r="AH195" s="107">
        <f>'2009'!S195</f>
        <v>1.1253884173049062</v>
      </c>
      <c r="AI195" s="107">
        <f>'2010'!S195</f>
        <v>13.922475113510531</v>
      </c>
      <c r="AJ195" s="107">
        <f>'2011'!S195</f>
        <v>9.7435256576898261</v>
      </c>
      <c r="AK195" s="107">
        <f>'2012'!S195</f>
        <v>9.4334148616578428</v>
      </c>
      <c r="AL195" s="107">
        <f>'2013'!S195</f>
        <v>13.672850222743415</v>
      </c>
      <c r="AM195" s="107">
        <f>'2014'!S195</f>
        <v>11.069627900570719</v>
      </c>
      <c r="AN195" s="107">
        <f>'2015'!S195</f>
        <v>13.047145371189202</v>
      </c>
      <c r="AO195" s="107">
        <f>'2016'!S195</f>
        <v>4.2677072262014786</v>
      </c>
      <c r="AP195" s="107">
        <f>'2017'!S195</f>
        <v>16.483576155488127</v>
      </c>
      <c r="AQ195" s="117">
        <f t="shared" si="115"/>
        <v>10.202851383150408</v>
      </c>
      <c r="AR195" s="36"/>
      <c r="AS195" s="38"/>
    </row>
    <row r="196" spans="2:45">
      <c r="B196" s="4">
        <f>'2008'!G196</f>
        <v>2008</v>
      </c>
      <c r="C196" s="4">
        <v>7</v>
      </c>
      <c r="D196" s="2">
        <f t="shared" si="130"/>
        <v>11</v>
      </c>
      <c r="E196" s="2">
        <f t="shared" si="137"/>
        <v>192</v>
      </c>
      <c r="F196" s="35">
        <f>'2008'!R196</f>
        <v>5.8630296224587495</v>
      </c>
      <c r="G196" s="35">
        <f>'2009'!R196</f>
        <v>0.20072200401899995</v>
      </c>
      <c r="H196" s="35">
        <f>'2010'!R196</f>
        <v>6.4133796536280006</v>
      </c>
      <c r="I196" s="35">
        <f>'2011'!R196</f>
        <v>6.0847685252444998</v>
      </c>
      <c r="J196" s="35">
        <f>'2012'!R196</f>
        <v>7.2625451200690501</v>
      </c>
      <c r="K196" s="35">
        <f>'2013'!R196</f>
        <v>6.994832042842499</v>
      </c>
      <c r="L196" s="35">
        <f>'2014'!R196</f>
        <v>7.0132305776073753</v>
      </c>
      <c r="M196" s="35">
        <f>'2015'!R196</f>
        <v>8.4810235540358985</v>
      </c>
      <c r="N196" s="35">
        <f>'2016'!R196</f>
        <v>4.7442442467653994</v>
      </c>
      <c r="O196" s="35">
        <f>'2017'!R196</f>
        <v>8.8588250550625514</v>
      </c>
      <c r="P196" s="118">
        <f t="shared" si="114"/>
        <v>6.1916600401733017</v>
      </c>
      <c r="Q196" s="105"/>
      <c r="R196" s="105"/>
      <c r="S196" s="105"/>
      <c r="T196" s="105"/>
      <c r="U196" s="105"/>
      <c r="V196" s="105"/>
      <c r="W196" s="105"/>
      <c r="X196" s="105"/>
      <c r="Y196" s="105"/>
      <c r="Z196" s="105"/>
      <c r="AA196" s="105"/>
      <c r="AB196" s="105"/>
      <c r="AC196" s="105"/>
      <c r="AD196" s="36"/>
      <c r="AE196" s="36"/>
      <c r="AF196" s="36"/>
      <c r="AG196" s="107">
        <f>'2008'!S196</f>
        <v>8.9340728531472813</v>
      </c>
      <c r="AH196" s="107">
        <f>'2009'!S196</f>
        <v>0.92695031470945732</v>
      </c>
      <c r="AI196" s="107">
        <f>'2010'!S196</f>
        <v>11.991465531661063</v>
      </c>
      <c r="AJ196" s="107">
        <f>'2011'!S196</f>
        <v>8.7600494508971298</v>
      </c>
      <c r="AK196" s="107">
        <f>'2012'!S196</f>
        <v>11.216453416946953</v>
      </c>
      <c r="AL196" s="107">
        <f>'2013'!S196</f>
        <v>11.419183539104635</v>
      </c>
      <c r="AM196" s="107">
        <f>'2014'!S196</f>
        <v>11.363579764364207</v>
      </c>
      <c r="AN196" s="107">
        <f>'2015'!S196</f>
        <v>13.265110904831197</v>
      </c>
      <c r="AO196" s="107">
        <f>'2016'!S196</f>
        <v>6.8423277339627742</v>
      </c>
      <c r="AP196" s="107">
        <f>'2017'!S196</f>
        <v>16.880225152117575</v>
      </c>
      <c r="AQ196" s="117">
        <f t="shared" si="115"/>
        <v>10.159941866174229</v>
      </c>
      <c r="AR196" s="36"/>
      <c r="AS196" s="38"/>
    </row>
    <row r="197" spans="2:45">
      <c r="B197" s="4">
        <f>'2008'!G197</f>
        <v>2008</v>
      </c>
      <c r="C197" s="4">
        <v>7</v>
      </c>
      <c r="D197" s="2">
        <f t="shared" si="130"/>
        <v>12</v>
      </c>
      <c r="E197" s="2">
        <f t="shared" si="137"/>
        <v>193</v>
      </c>
      <c r="F197" s="35">
        <f>'2008'!R197</f>
        <v>5.8023105900457494</v>
      </c>
      <c r="G197" s="35">
        <f>'2009'!R197</f>
        <v>0.41163997271399988</v>
      </c>
      <c r="H197" s="35">
        <f>'2010'!R197</f>
        <v>6.7170263848784995</v>
      </c>
      <c r="I197" s="35">
        <f>'2011'!R197</f>
        <v>6.1084314143624994</v>
      </c>
      <c r="J197" s="35">
        <f>'2012'!R197</f>
        <v>7.5033846352451237</v>
      </c>
      <c r="K197" s="35">
        <f>'2013'!R197</f>
        <v>6.8017766577345</v>
      </c>
      <c r="L197" s="35">
        <f>'2014'!R197</f>
        <v>6.931370020895999</v>
      </c>
      <c r="M197" s="35">
        <f>'2015'!R197</f>
        <v>7.5394666120692726</v>
      </c>
      <c r="N197" s="35">
        <f>'2016'!R197</f>
        <v>3.7524325196101493</v>
      </c>
      <c r="O197" s="35">
        <f>'2017'!R197</f>
        <v>9.1873391842637986</v>
      </c>
      <c r="P197" s="118">
        <f t="shared" si="114"/>
        <v>6.0755177991819602</v>
      </c>
      <c r="Q197" s="105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36"/>
      <c r="AE197" s="36"/>
      <c r="AF197" s="36"/>
      <c r="AG197" s="107">
        <f>'2008'!S197</f>
        <v>10.682767784016473</v>
      </c>
      <c r="AH197" s="107">
        <f>'2009'!S197</f>
        <v>1.2650562967903753</v>
      </c>
      <c r="AI197" s="107">
        <f>'2010'!S197</f>
        <v>13.046531546744166</v>
      </c>
      <c r="AJ197" s="107">
        <f>'2011'!S197</f>
        <v>10.664530549297284</v>
      </c>
      <c r="AK197" s="107">
        <f>'2012'!S197</f>
        <v>11.523235879386855</v>
      </c>
      <c r="AL197" s="107">
        <f>'2013'!S197</f>
        <v>12.039526692115412</v>
      </c>
      <c r="AM197" s="107">
        <f>'2014'!S197</f>
        <v>10.555376646956523</v>
      </c>
      <c r="AN197" s="107">
        <f>'2015'!S197</f>
        <v>11.911540338133495</v>
      </c>
      <c r="AO197" s="107">
        <f>'2016'!S197</f>
        <v>6.5702081161757304</v>
      </c>
      <c r="AP197" s="107">
        <f>'2017'!S197</f>
        <v>17.285433259507055</v>
      </c>
      <c r="AQ197" s="117">
        <f t="shared" si="115"/>
        <v>10.554420710912336</v>
      </c>
      <c r="AR197" s="36"/>
      <c r="AS197" s="38"/>
    </row>
    <row r="198" spans="2:45">
      <c r="B198" s="4">
        <f>'2008'!G198</f>
        <v>2008</v>
      </c>
      <c r="C198" s="4">
        <v>7</v>
      </c>
      <c r="D198" s="2">
        <f t="shared" si="130"/>
        <v>13</v>
      </c>
      <c r="E198" s="2">
        <f t="shared" si="137"/>
        <v>194</v>
      </c>
      <c r="F198" s="35">
        <f>'2008'!R198</f>
        <v>5.809692350598751</v>
      </c>
      <c r="G198" s="35">
        <f>'2009'!R198</f>
        <v>0.43671733091999992</v>
      </c>
      <c r="H198" s="35">
        <f>'2010'!R198</f>
        <v>6.3920005427249977</v>
      </c>
      <c r="I198" s="35">
        <f>'2011'!R198</f>
        <v>5.9671980265472246</v>
      </c>
      <c r="J198" s="35">
        <f>'2012'!R198</f>
        <v>7.5733022597298012</v>
      </c>
      <c r="K198" s="35">
        <f>'2013'!R198</f>
        <v>6.7832399912227492</v>
      </c>
      <c r="L198" s="35">
        <f>'2014'!R198</f>
        <v>6.1258225082535009</v>
      </c>
      <c r="M198" s="35">
        <f>'2015'!R198</f>
        <v>7.6469016784916244</v>
      </c>
      <c r="N198" s="35">
        <f>'2016'!R198</f>
        <v>2.1609949311351007</v>
      </c>
      <c r="O198" s="35">
        <f>'2017'!R198</f>
        <v>9.0638091294793472</v>
      </c>
      <c r="P198" s="118">
        <f t="shared" ref="P198:P261" si="138">AVERAGE(F198:O198)</f>
        <v>5.7959678749103087</v>
      </c>
      <c r="Q198" s="105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36"/>
      <c r="AE198" s="36"/>
      <c r="AF198" s="36"/>
      <c r="AG198" s="107">
        <f>'2008'!S198</f>
        <v>10.395615032051413</v>
      </c>
      <c r="AH198" s="107">
        <f>'2009'!S198</f>
        <v>1.1790007355351984</v>
      </c>
      <c r="AI198" s="107">
        <f>'2010'!S198</f>
        <v>11.008689483540007</v>
      </c>
      <c r="AJ198" s="107">
        <f>'2011'!S198</f>
        <v>10.073231496301057</v>
      </c>
      <c r="AK198" s="107">
        <f>'2012'!S198</f>
        <v>12.860157548304175</v>
      </c>
      <c r="AL198" s="107">
        <f>'2013'!S198</f>
        <v>13.184088917105973</v>
      </c>
      <c r="AM198" s="107">
        <f>'2014'!S198</f>
        <v>9.8200136190144196</v>
      </c>
      <c r="AN198" s="107">
        <f>'2015'!S198</f>
        <v>11.871449160480832</v>
      </c>
      <c r="AO198" s="107">
        <f>'2016'!S198</f>
        <v>4.087384589701645</v>
      </c>
      <c r="AP198" s="107">
        <f>'2017'!S198</f>
        <v>17.290564073061674</v>
      </c>
      <c r="AQ198" s="117">
        <f t="shared" ref="AQ198:AQ261" si="139">AVERAGE(AG198:AP198)</f>
        <v>10.177019465509639</v>
      </c>
      <c r="AR198" s="36"/>
      <c r="AS198" s="38"/>
    </row>
    <row r="199" spans="2:45">
      <c r="B199" s="4">
        <f>'2008'!G199</f>
        <v>2008</v>
      </c>
      <c r="C199" s="4">
        <v>7</v>
      </c>
      <c r="D199" s="2">
        <f t="shared" si="130"/>
        <v>14</v>
      </c>
      <c r="E199" s="2">
        <f t="shared" si="137"/>
        <v>195</v>
      </c>
      <c r="F199" s="35">
        <f>'2008'!R199</f>
        <v>5.4621639260009998</v>
      </c>
      <c r="G199" s="35">
        <f>'2009'!R199</f>
        <v>2.3387362326899996</v>
      </c>
      <c r="H199" s="35">
        <f>'2010'!R199</f>
        <v>6.1565540592982488</v>
      </c>
      <c r="I199" s="35">
        <f>'2011'!R199</f>
        <v>5.9495772042131989</v>
      </c>
      <c r="J199" s="35">
        <f>'2012'!R199</f>
        <v>7.904471096930326</v>
      </c>
      <c r="K199" s="35">
        <f>'2013'!R199</f>
        <v>6.8177041690274978</v>
      </c>
      <c r="L199" s="35">
        <f>'2014'!R199</f>
        <v>6.5302059598649995</v>
      </c>
      <c r="M199" s="35">
        <f>'2015'!R199</f>
        <v>7.3854680090861242</v>
      </c>
      <c r="N199" s="35">
        <f>'2016'!R199</f>
        <v>3.7847722925398504</v>
      </c>
      <c r="O199" s="35">
        <f>'2017'!R199</f>
        <v>8.6197799019743258</v>
      </c>
      <c r="P199" s="118">
        <f t="shared" si="138"/>
        <v>6.0949432851625573</v>
      </c>
      <c r="Q199" s="105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36"/>
      <c r="AE199" s="36"/>
      <c r="AF199" s="36"/>
      <c r="AG199" s="107">
        <f>'2008'!S199</f>
        <v>10.392060052014843</v>
      </c>
      <c r="AH199" s="107">
        <f>'2009'!S199</f>
        <v>3.7448193395301588</v>
      </c>
      <c r="AI199" s="107">
        <f>'2010'!S199</f>
        <v>9.3078054180015801</v>
      </c>
      <c r="AJ199" s="107">
        <f>'2011'!S199</f>
        <v>10.071126276363252</v>
      </c>
      <c r="AK199" s="107">
        <f>'2012'!S199</f>
        <v>13.620622985326763</v>
      </c>
      <c r="AL199" s="107">
        <f>'2013'!S199</f>
        <v>12.245726400847357</v>
      </c>
      <c r="AM199" s="107">
        <f>'2014'!S199</f>
        <v>9.320640964376361</v>
      </c>
      <c r="AN199" s="107">
        <f>'2015'!S199</f>
        <v>14.165449776380862</v>
      </c>
      <c r="AO199" s="107">
        <f>'2016'!S199</f>
        <v>6.6901147242446761</v>
      </c>
      <c r="AP199" s="107">
        <f>'2017'!S199</f>
        <v>17.058657191771623</v>
      </c>
      <c r="AQ199" s="117">
        <f t="shared" si="139"/>
        <v>10.661702312885748</v>
      </c>
      <c r="AR199" s="36"/>
      <c r="AS199" s="38"/>
    </row>
    <row r="200" spans="2:45">
      <c r="B200" s="4">
        <f>'2008'!G200</f>
        <v>2008</v>
      </c>
      <c r="C200" s="4">
        <v>7</v>
      </c>
      <c r="D200" s="2">
        <f t="shared" si="130"/>
        <v>15</v>
      </c>
      <c r="E200" s="2">
        <f t="shared" si="137"/>
        <v>196</v>
      </c>
      <c r="F200" s="35">
        <f>'2008'!R200</f>
        <v>5.311287223281</v>
      </c>
      <c r="G200" s="35">
        <f>'2009'!R200</f>
        <v>0.67761909746999982</v>
      </c>
      <c r="H200" s="35">
        <f>'2010'!R200</f>
        <v>6.1200983286629995</v>
      </c>
      <c r="I200" s="35">
        <f>'2011'!R200</f>
        <v>6.0598291760015979</v>
      </c>
      <c r="J200" s="35">
        <f>'2012'!R200</f>
        <v>7.5899853823741488</v>
      </c>
      <c r="K200" s="35">
        <f>'2013'!R200</f>
        <v>7.1048837542938754</v>
      </c>
      <c r="L200" s="35">
        <f>'2014'!R200</f>
        <v>6.8585303881338744</v>
      </c>
      <c r="M200" s="35">
        <f>'2015'!R200</f>
        <v>8.7073039830913483</v>
      </c>
      <c r="N200" s="35">
        <f>'2016'!R200</f>
        <v>3.7397840718123008</v>
      </c>
      <c r="O200" s="35">
        <f>'2017'!R200</f>
        <v>8.5634743323537013</v>
      </c>
      <c r="P200" s="118">
        <f t="shared" si="138"/>
        <v>6.0732795737474845</v>
      </c>
      <c r="Q200" s="105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36"/>
      <c r="AE200" s="36"/>
      <c r="AF200" s="36"/>
      <c r="AG200" s="107">
        <f>'2008'!S200</f>
        <v>8.6520019560972763</v>
      </c>
      <c r="AH200" s="107">
        <f>'2009'!S200</f>
        <v>1.3809906957016309</v>
      </c>
      <c r="AI200" s="107">
        <f>'2010'!S200</f>
        <v>9.5134193915007366</v>
      </c>
      <c r="AJ200" s="107">
        <f>'2011'!S200</f>
        <v>10.631456695206889</v>
      </c>
      <c r="AK200" s="107">
        <f>'2012'!S200</f>
        <v>14.251871649725373</v>
      </c>
      <c r="AL200" s="107">
        <f>'2013'!S200</f>
        <v>12.097376306120998</v>
      </c>
      <c r="AM200" s="107">
        <f>'2014'!S200</f>
        <v>9.7762453593502503</v>
      </c>
      <c r="AN200" s="107">
        <f>'2015'!S200</f>
        <v>14.43287539601701</v>
      </c>
      <c r="AO200" s="107">
        <f>'2016'!S200</f>
        <v>7.2510368768484685</v>
      </c>
      <c r="AP200" s="107">
        <f>'2017'!S200</f>
        <v>15.120639578397356</v>
      </c>
      <c r="AQ200" s="117">
        <f t="shared" si="139"/>
        <v>10.3107913904966</v>
      </c>
      <c r="AR200" s="36"/>
      <c r="AS200" s="38"/>
    </row>
    <row r="201" spans="2:45">
      <c r="B201" s="4">
        <f>'2008'!G201</f>
        <v>2008</v>
      </c>
      <c r="C201" s="4">
        <v>7</v>
      </c>
      <c r="D201" s="2">
        <f t="shared" si="130"/>
        <v>16</v>
      </c>
      <c r="E201" s="2">
        <f t="shared" si="137"/>
        <v>197</v>
      </c>
      <c r="F201" s="35">
        <f>'2008'!R201</f>
        <v>5.2635930937199982</v>
      </c>
      <c r="G201" s="35">
        <f>'2009'!R201</f>
        <v>0.77696344982249976</v>
      </c>
      <c r="H201" s="35">
        <f>'2010'!R201</f>
        <v>6.3693543032640001</v>
      </c>
      <c r="I201" s="35">
        <f>'2011'!R201</f>
        <v>5.9392304610614994</v>
      </c>
      <c r="J201" s="35">
        <f>'2012'!R201</f>
        <v>7.816442374498048</v>
      </c>
      <c r="K201" s="35">
        <f>'2013'!R201</f>
        <v>6.6592136444197481</v>
      </c>
      <c r="L201" s="35">
        <f>'2014'!R201</f>
        <v>6.8063699987572486</v>
      </c>
      <c r="M201" s="35">
        <f>'2015'!R201</f>
        <v>8.5959592357054486</v>
      </c>
      <c r="N201" s="35">
        <f>'2016'!R201</f>
        <v>1.7387829070422747</v>
      </c>
      <c r="O201" s="35">
        <f>'2017'!R201</f>
        <v>8.3121724117098719</v>
      </c>
      <c r="P201" s="118">
        <f t="shared" si="138"/>
        <v>5.8278081880000636</v>
      </c>
      <c r="Q201" s="105"/>
      <c r="R201" s="105"/>
      <c r="S201" s="105"/>
      <c r="T201" s="105"/>
      <c r="U201" s="105"/>
      <c r="V201" s="105"/>
      <c r="W201" s="105"/>
      <c r="X201" s="105"/>
      <c r="Y201" s="105"/>
      <c r="Z201" s="105"/>
      <c r="AA201" s="105"/>
      <c r="AB201" s="105"/>
      <c r="AC201" s="105"/>
      <c r="AD201" s="36"/>
      <c r="AE201" s="36"/>
      <c r="AF201" s="36"/>
      <c r="AG201" s="107">
        <f>'2008'!S201</f>
        <v>9.386314833213067</v>
      </c>
      <c r="AH201" s="107">
        <f>'2009'!S201</f>
        <v>2.114006124953034</v>
      </c>
      <c r="AI201" s="107">
        <f>'2010'!S201</f>
        <v>12.587580065388325</v>
      </c>
      <c r="AJ201" s="107">
        <f>'2011'!S201</f>
        <v>9.2142394255034432</v>
      </c>
      <c r="AK201" s="107">
        <f>'2012'!S201</f>
        <v>14.197305283864718</v>
      </c>
      <c r="AL201" s="107">
        <f>'2013'!S201</f>
        <v>13.75815392007425</v>
      </c>
      <c r="AM201" s="107">
        <f>'2014'!S201</f>
        <v>12.05118068768785</v>
      </c>
      <c r="AN201" s="107">
        <f>'2015'!S201</f>
        <v>14.456172043804834</v>
      </c>
      <c r="AO201" s="107">
        <f>'2016'!S201</f>
        <v>3.5133795262532344</v>
      </c>
      <c r="AP201" s="107">
        <f>'2017'!S201</f>
        <v>13.496627546262447</v>
      </c>
      <c r="AQ201" s="117">
        <f t="shared" si="139"/>
        <v>10.477495945700522</v>
      </c>
      <c r="AR201" s="36"/>
      <c r="AS201" s="38"/>
    </row>
    <row r="202" spans="2:45">
      <c r="B202" s="4">
        <f>'2008'!G202</f>
        <v>2008</v>
      </c>
      <c r="C202" s="4">
        <v>7</v>
      </c>
      <c r="D202" s="2">
        <f t="shared" si="130"/>
        <v>17</v>
      </c>
      <c r="E202" s="2">
        <f t="shared" si="137"/>
        <v>198</v>
      </c>
      <c r="F202" s="35">
        <f>'2008'!R202</f>
        <v>5.3876611870065005</v>
      </c>
      <c r="G202" s="35">
        <f>'2009'!R202</f>
        <v>0.13074998632200002</v>
      </c>
      <c r="H202" s="35">
        <f>'2010'!R202</f>
        <v>6.3511872159149991</v>
      </c>
      <c r="I202" s="35">
        <f>'2011'!R202</f>
        <v>5.7449496938789988</v>
      </c>
      <c r="J202" s="35">
        <f>'2012'!R202</f>
        <v>7.7387236828687485</v>
      </c>
      <c r="K202" s="35">
        <f>'2013'!R202</f>
        <v>6.2428588975295236</v>
      </c>
      <c r="L202" s="35">
        <f>'2014'!R202</f>
        <v>6.2807289744689987</v>
      </c>
      <c r="M202" s="35">
        <f>'2015'!R202</f>
        <v>8.3731928782904976</v>
      </c>
      <c r="N202" s="35">
        <f>'2016'!R202</f>
        <v>0.65793747225637489</v>
      </c>
      <c r="O202" s="35">
        <f>'2017'!R202</f>
        <v>8.5548072712440018</v>
      </c>
      <c r="P202" s="118">
        <f t="shared" si="138"/>
        <v>5.5462797259780645</v>
      </c>
      <c r="Q202" s="105"/>
      <c r="R202" s="105"/>
      <c r="S202" s="105"/>
      <c r="T202" s="105"/>
      <c r="U202" s="105"/>
      <c r="V202" s="105"/>
      <c r="W202" s="105"/>
      <c r="X202" s="105"/>
      <c r="Y202" s="105"/>
      <c r="Z202" s="105"/>
      <c r="AA202" s="105"/>
      <c r="AB202" s="105"/>
      <c r="AC202" s="105"/>
      <c r="AD202" s="36"/>
      <c r="AE202" s="36"/>
      <c r="AF202" s="36"/>
      <c r="AG202" s="107">
        <f>'2008'!S202</f>
        <v>10.7755624459533</v>
      </c>
      <c r="AH202" s="107">
        <f>'2009'!S202</f>
        <v>0.82862303991378827</v>
      </c>
      <c r="AI202" s="107">
        <f>'2010'!S202</f>
        <v>12.827328945875026</v>
      </c>
      <c r="AJ202" s="107">
        <f>'2011'!S202</f>
        <v>10.011450135042022</v>
      </c>
      <c r="AK202" s="107">
        <f>'2012'!S202</f>
        <v>13.221276954104558</v>
      </c>
      <c r="AL202" s="107">
        <f>'2013'!S202</f>
        <v>10.645018836342285</v>
      </c>
      <c r="AM202" s="107">
        <f>'2014'!S202</f>
        <v>11.042085820513304</v>
      </c>
      <c r="AN202" s="107">
        <f>'2015'!S202</f>
        <v>15.073265284679866</v>
      </c>
      <c r="AO202" s="107">
        <f>'2016'!S202</f>
        <v>1.5197853894879265</v>
      </c>
      <c r="AP202" s="107">
        <f>'2017'!S202</f>
        <v>15.976897996135076</v>
      </c>
      <c r="AQ202" s="117">
        <f t="shared" si="139"/>
        <v>10.192129484804715</v>
      </c>
      <c r="AR202" s="36"/>
      <c r="AS202" s="38"/>
    </row>
    <row r="203" spans="2:45">
      <c r="B203" s="4">
        <f>'2008'!G203</f>
        <v>2008</v>
      </c>
      <c r="C203" s="4">
        <v>7</v>
      </c>
      <c r="D203" s="2">
        <f t="shared" si="130"/>
        <v>18</v>
      </c>
      <c r="E203" s="2">
        <f t="shared" si="137"/>
        <v>199</v>
      </c>
      <c r="F203" s="35">
        <f>'2008'!R203</f>
        <v>5.3716231703159982</v>
      </c>
      <c r="G203" s="35">
        <f>'2009'!R203</f>
        <v>1.8962726210999998</v>
      </c>
      <c r="H203" s="35">
        <f>'2010'!R203</f>
        <v>6.1828948625489986</v>
      </c>
      <c r="I203" s="35">
        <f>'2011'!R203</f>
        <v>3.3901995101184004</v>
      </c>
      <c r="J203" s="35">
        <f>'2012'!R203</f>
        <v>7.9375054576751989</v>
      </c>
      <c r="K203" s="35">
        <f>'2013'!R203</f>
        <v>6.0174515838981009</v>
      </c>
      <c r="L203" s="35">
        <f>'2014'!R203</f>
        <v>6.6807695639587497</v>
      </c>
      <c r="M203" s="35">
        <f>'2015'!R203</f>
        <v>8.3049747040355975</v>
      </c>
      <c r="N203" s="35">
        <f>'2016'!R203</f>
        <v>0.33944900663519989</v>
      </c>
      <c r="O203" s="35">
        <f>'2017'!R203</f>
        <v>8.5847536200476231</v>
      </c>
      <c r="P203" s="118">
        <f t="shared" si="138"/>
        <v>5.4705894100333854</v>
      </c>
      <c r="Q203" s="105"/>
      <c r="R203" s="105"/>
      <c r="S203" s="105"/>
      <c r="T203" s="105"/>
      <c r="U203" s="105"/>
      <c r="V203" s="105"/>
      <c r="W203" s="105"/>
      <c r="X203" s="105"/>
      <c r="Y203" s="105"/>
      <c r="Z203" s="105"/>
      <c r="AA203" s="105"/>
      <c r="AB203" s="105"/>
      <c r="AC203" s="105"/>
      <c r="AD203" s="36"/>
      <c r="AE203" s="36"/>
      <c r="AF203" s="36"/>
      <c r="AG203" s="107">
        <f>'2008'!S203</f>
        <v>10.409724074759739</v>
      </c>
      <c r="AH203" s="107">
        <f>'2009'!S203</f>
        <v>4.4085913184435475</v>
      </c>
      <c r="AI203" s="107">
        <f>'2010'!S203</f>
        <v>11.984986693915728</v>
      </c>
      <c r="AJ203" s="107">
        <f>'2011'!S203</f>
        <v>5.9327096183318977</v>
      </c>
      <c r="AK203" s="107">
        <f>'2012'!S203</f>
        <v>14.944574544899766</v>
      </c>
      <c r="AL203" s="107">
        <f>'2013'!S203</f>
        <v>9.5657579358400344</v>
      </c>
      <c r="AM203" s="107">
        <f>'2014'!S203</f>
        <v>10.093094611855831</v>
      </c>
      <c r="AN203" s="107">
        <f>'2015'!S203</f>
        <v>14.772322743480796</v>
      </c>
      <c r="AO203" s="107">
        <f>'2016'!S203</f>
        <v>1.1523664695238813</v>
      </c>
      <c r="AP203" s="107">
        <f>'2017'!S203</f>
        <v>15.871823105971208</v>
      </c>
      <c r="AQ203" s="117">
        <f t="shared" si="139"/>
        <v>9.9135951117022429</v>
      </c>
      <c r="AR203" s="36"/>
      <c r="AS203" s="38"/>
    </row>
    <row r="204" spans="2:45">
      <c r="B204" s="4">
        <f>'2008'!G204</f>
        <v>2008</v>
      </c>
      <c r="C204" s="4">
        <v>7</v>
      </c>
      <c r="D204" s="2">
        <f t="shared" si="130"/>
        <v>19</v>
      </c>
      <c r="E204" s="2">
        <f t="shared" ref="E204:E219" si="140">E203+1</f>
        <v>200</v>
      </c>
      <c r="F204" s="35">
        <f>'2008'!R204</f>
        <v>5.3919727392656238</v>
      </c>
      <c r="G204" s="35">
        <f>'2009'!R204</f>
        <v>0.58476509546400002</v>
      </c>
      <c r="H204" s="35">
        <f>'2010'!R204</f>
        <v>6.2489476221479991</v>
      </c>
      <c r="I204" s="35">
        <f>'2011'!R204</f>
        <v>4.9509158613857993</v>
      </c>
      <c r="J204" s="35">
        <f>'2012'!R204</f>
        <v>8.1272245620488981</v>
      </c>
      <c r="K204" s="35">
        <f>'2013'!R204</f>
        <v>6.2099286574258477</v>
      </c>
      <c r="L204" s="35">
        <f>'2014'!R204</f>
        <v>6.558278014343248</v>
      </c>
      <c r="M204" s="35">
        <f>'2015'!R204</f>
        <v>8.0950861545101986</v>
      </c>
      <c r="N204" s="35">
        <f>'2016'!R204</f>
        <v>0.47210729838824994</v>
      </c>
      <c r="O204" s="35">
        <f>'2017'!R204</f>
        <v>8.1110568856919976</v>
      </c>
      <c r="P204" s="118">
        <f t="shared" si="138"/>
        <v>5.4750282890671871</v>
      </c>
      <c r="Q204" s="105"/>
      <c r="R204" s="105"/>
      <c r="S204" s="105"/>
      <c r="T204" s="105"/>
      <c r="U204" s="105"/>
      <c r="V204" s="105"/>
      <c r="W204" s="105"/>
      <c r="X204" s="105"/>
      <c r="Y204" s="105"/>
      <c r="Z204" s="105"/>
      <c r="AA204" s="105"/>
      <c r="AB204" s="105"/>
      <c r="AC204" s="105"/>
      <c r="AD204" s="36"/>
      <c r="AE204" s="36"/>
      <c r="AF204" s="36"/>
      <c r="AG204" s="107">
        <f>'2008'!S204</f>
        <v>10.283268489269302</v>
      </c>
      <c r="AH204" s="107">
        <f>'2009'!S204</f>
        <v>1.7648349205662985</v>
      </c>
      <c r="AI204" s="107">
        <f>'2010'!S204</f>
        <v>12.995205240120953</v>
      </c>
      <c r="AJ204" s="107">
        <f>'2011'!S204</f>
        <v>9.5310132278286535</v>
      </c>
      <c r="AK204" s="107">
        <f>'2012'!S204</f>
        <v>15.375572997395851</v>
      </c>
      <c r="AL204" s="107">
        <f>'2013'!S204</f>
        <v>10.963398134939219</v>
      </c>
      <c r="AM204" s="107">
        <f>'2014'!S204</f>
        <v>8.9558386752837116</v>
      </c>
      <c r="AN204" s="107">
        <f>'2015'!S204</f>
        <v>15.753508449101576</v>
      </c>
      <c r="AO204" s="107">
        <f>'2016'!S204</f>
        <v>1.292639092265075</v>
      </c>
      <c r="AP204" s="107">
        <f>'2017'!S204</f>
        <v>12.458355451339774</v>
      </c>
      <c r="AQ204" s="117">
        <f t="shared" si="139"/>
        <v>9.937363467811041</v>
      </c>
      <c r="AR204" s="36"/>
      <c r="AS204" s="38"/>
    </row>
    <row r="205" spans="2:45">
      <c r="B205" s="4">
        <f>'2008'!G205</f>
        <v>2008</v>
      </c>
      <c r="C205" s="4">
        <v>7</v>
      </c>
      <c r="D205" s="2">
        <f t="shared" si="130"/>
        <v>20</v>
      </c>
      <c r="E205" s="2">
        <f t="shared" si="140"/>
        <v>201</v>
      </c>
      <c r="F205" s="35">
        <f>'2008'!R205</f>
        <v>4.9869416032410001</v>
      </c>
      <c r="G205" s="35">
        <f>'2009'!R205</f>
        <v>1.2986004952080001</v>
      </c>
      <c r="H205" s="35">
        <f>'2010'!R205</f>
        <v>6.6131292101489976</v>
      </c>
      <c r="I205" s="35">
        <f>'2011'!R205</f>
        <v>5.4510824447396997</v>
      </c>
      <c r="J205" s="35">
        <f>'2012'!R205</f>
        <v>8.3800918530401987</v>
      </c>
      <c r="K205" s="35">
        <f>'2013'!R205</f>
        <v>6.1715132977416003</v>
      </c>
      <c r="L205" s="35">
        <f>'2014'!R205</f>
        <v>6.4922215712309992</v>
      </c>
      <c r="M205" s="35">
        <f>'2015'!R205</f>
        <v>8.4698876795622731</v>
      </c>
      <c r="N205" s="35">
        <f>'2016'!R205</f>
        <v>0.53031171908925001</v>
      </c>
      <c r="O205" s="35">
        <f>'2017'!R205</f>
        <v>8.2159231927575718</v>
      </c>
      <c r="P205" s="118">
        <f t="shared" si="138"/>
        <v>5.6609703066759582</v>
      </c>
      <c r="Q205" s="105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36"/>
      <c r="AE205" s="36"/>
      <c r="AF205" s="36"/>
      <c r="AG205" s="107">
        <f>'2008'!S205</f>
        <v>8.7237345164357745</v>
      </c>
      <c r="AH205" s="107">
        <f>'2009'!S205</f>
        <v>3.1146859878164239</v>
      </c>
      <c r="AI205" s="107">
        <f>'2010'!S205</f>
        <v>12.574077929404041</v>
      </c>
      <c r="AJ205" s="107">
        <f>'2011'!S205</f>
        <v>9.2705819546073354</v>
      </c>
      <c r="AK205" s="107">
        <f>'2012'!S205</f>
        <v>16.048878311747849</v>
      </c>
      <c r="AL205" s="107">
        <f>'2013'!S205</f>
        <v>11.623525676051521</v>
      </c>
      <c r="AM205" s="107">
        <f>'2014'!S205</f>
        <v>8.9941066758392427</v>
      </c>
      <c r="AN205" s="107">
        <f>'2015'!S205</f>
        <v>12.911771897353894</v>
      </c>
      <c r="AO205" s="107">
        <f>'2016'!S205</f>
        <v>1.4523921753977316</v>
      </c>
      <c r="AP205" s="107">
        <f>'2017'!S205</f>
        <v>13.849670568100244</v>
      </c>
      <c r="AQ205" s="117">
        <f t="shared" si="139"/>
        <v>9.856342569275407</v>
      </c>
      <c r="AR205" s="36"/>
      <c r="AS205" s="38"/>
    </row>
    <row r="206" spans="2:45">
      <c r="B206" s="4">
        <f>'2008'!G206</f>
        <v>2008</v>
      </c>
      <c r="C206" s="4">
        <v>7</v>
      </c>
      <c r="D206" s="2">
        <f t="shared" si="130"/>
        <v>21</v>
      </c>
      <c r="E206" s="2">
        <f t="shared" si="140"/>
        <v>202</v>
      </c>
      <c r="F206" s="35">
        <f>'2008'!R206</f>
        <v>5.5837223189265002</v>
      </c>
      <c r="G206" s="35">
        <f>'2009'!R206</f>
        <v>3.8054154374954998</v>
      </c>
      <c r="H206" s="35">
        <f>'2010'!R206</f>
        <v>6.2053200912149995</v>
      </c>
      <c r="I206" s="35">
        <f>'2011'!R206</f>
        <v>5.0246531663269502</v>
      </c>
      <c r="J206" s="35">
        <f>'2012'!R206</f>
        <v>8.3002067644847983</v>
      </c>
      <c r="K206" s="35">
        <f>'2013'!R206</f>
        <v>5.2331320353315736</v>
      </c>
      <c r="L206" s="35">
        <f>'2014'!R206</f>
        <v>6.7404535291484997</v>
      </c>
      <c r="M206" s="35">
        <f>'2015'!R206</f>
        <v>7.2899667888911246</v>
      </c>
      <c r="N206" s="35">
        <f>'2016'!R206</f>
        <v>0.8919013415999999</v>
      </c>
      <c r="O206" s="35">
        <f>'2017'!R206</f>
        <v>7.9032826727720984</v>
      </c>
      <c r="P206" s="118">
        <f t="shared" si="138"/>
        <v>5.6978054146192036</v>
      </c>
      <c r="Q206" s="105"/>
      <c r="R206" s="105"/>
      <c r="S206" s="105"/>
      <c r="T206" s="105"/>
      <c r="U206" s="105"/>
      <c r="V206" s="105"/>
      <c r="W206" s="105"/>
      <c r="X206" s="105"/>
      <c r="Y206" s="105"/>
      <c r="Z206" s="105"/>
      <c r="AA206" s="105"/>
      <c r="AB206" s="105"/>
      <c r="AC206" s="105"/>
      <c r="AD206" s="36"/>
      <c r="AE206" s="36"/>
      <c r="AF206" s="36"/>
      <c r="AG206" s="107">
        <f>'2008'!S206</f>
        <v>10.4967184244036</v>
      </c>
      <c r="AH206" s="107">
        <f>'2009'!S206</f>
        <v>7.2687533573940835</v>
      </c>
      <c r="AI206" s="107">
        <f>'2010'!S206</f>
        <v>10.89376826931287</v>
      </c>
      <c r="AJ206" s="107">
        <f>'2011'!S206</f>
        <v>8.4007682467127403</v>
      </c>
      <c r="AK206" s="107">
        <f>'2012'!S206</f>
        <v>15.025963946890617</v>
      </c>
      <c r="AL206" s="107">
        <f>'2013'!S206</f>
        <v>10.29759618354095</v>
      </c>
      <c r="AM206" s="107">
        <f>'2014'!S206</f>
        <v>9.2611061689728853</v>
      </c>
      <c r="AN206" s="107">
        <f>'2015'!S206</f>
        <v>13.22503014299101</v>
      </c>
      <c r="AO206" s="107">
        <f>'2016'!S206</f>
        <v>2.302013948271914</v>
      </c>
      <c r="AP206" s="107">
        <f>'2017'!S206</f>
        <v>11.626994511803193</v>
      </c>
      <c r="AQ206" s="117">
        <f t="shared" si="139"/>
        <v>9.879871320029384</v>
      </c>
      <c r="AR206" s="36"/>
      <c r="AS206" s="38"/>
    </row>
    <row r="207" spans="2:45">
      <c r="B207" s="4">
        <f>'2008'!G207</f>
        <v>2008</v>
      </c>
      <c r="C207" s="4">
        <v>7</v>
      </c>
      <c r="D207" s="2">
        <f t="shared" si="130"/>
        <v>22</v>
      </c>
      <c r="E207" s="2">
        <f t="shared" si="140"/>
        <v>203</v>
      </c>
      <c r="F207" s="35">
        <f>'2008'!R207</f>
        <v>5.5546201085759987</v>
      </c>
      <c r="G207" s="35">
        <f>'2009'!R207</f>
        <v>3.3333290123489996</v>
      </c>
      <c r="H207" s="35">
        <f>'2010'!R207</f>
        <v>6.144287960175749</v>
      </c>
      <c r="I207" s="35">
        <f>'2011'!R207</f>
        <v>3.6456188618730745</v>
      </c>
      <c r="J207" s="35">
        <f>'2012'!R207</f>
        <v>8.042773144901247</v>
      </c>
      <c r="K207" s="35">
        <f>'2013'!R207</f>
        <v>4.2737225780474999</v>
      </c>
      <c r="L207" s="35">
        <f>'2014'!R207</f>
        <v>6.166333786976999</v>
      </c>
      <c r="M207" s="35">
        <f>'2015'!R207</f>
        <v>7.7181330893687976</v>
      </c>
      <c r="N207" s="35">
        <f>'2016'!R207</f>
        <v>1.7160643479377999</v>
      </c>
      <c r="O207" s="35">
        <f>'2017'!R207</f>
        <v>7.9156526469682484</v>
      </c>
      <c r="P207" s="118">
        <f t="shared" si="138"/>
        <v>5.4510535537174416</v>
      </c>
      <c r="Q207" s="105"/>
      <c r="R207" s="105"/>
      <c r="S207" s="105"/>
      <c r="T207" s="105"/>
      <c r="U207" s="105"/>
      <c r="V207" s="105"/>
      <c r="W207" s="105"/>
      <c r="X207" s="105"/>
      <c r="Y207" s="105"/>
      <c r="Z207" s="105"/>
      <c r="AA207" s="105"/>
      <c r="AB207" s="105"/>
      <c r="AC207" s="105"/>
      <c r="AD207" s="36"/>
      <c r="AE207" s="36"/>
      <c r="AF207" s="36"/>
      <c r="AG207" s="107">
        <f>'2008'!S207</f>
        <v>10.344106380969087</v>
      </c>
      <c r="AH207" s="107">
        <f>'2009'!S207</f>
        <v>6.6198156400842709</v>
      </c>
      <c r="AI207" s="107">
        <f>'2010'!S207</f>
        <v>10.213612079305106</v>
      </c>
      <c r="AJ207" s="107">
        <f>'2011'!S207</f>
        <v>6.9383733340510334</v>
      </c>
      <c r="AK207" s="107">
        <f>'2012'!S207</f>
        <v>13.37066627892089</v>
      </c>
      <c r="AL207" s="107">
        <f>'2013'!S207</f>
        <v>8.1081320335216027</v>
      </c>
      <c r="AM207" s="107">
        <f>'2014'!S207</f>
        <v>8.5086933140633754</v>
      </c>
      <c r="AN207" s="107">
        <f>'2015'!S207</f>
        <v>13.048770188451247</v>
      </c>
      <c r="AO207" s="107">
        <f>'2016'!S207</f>
        <v>3.9167697753141089</v>
      </c>
      <c r="AP207" s="107">
        <f>'2017'!S207</f>
        <v>12.279450998174303</v>
      </c>
      <c r="AQ207" s="117">
        <f t="shared" si="139"/>
        <v>9.3348390022855021</v>
      </c>
      <c r="AR207" s="36"/>
      <c r="AS207" s="38"/>
    </row>
    <row r="208" spans="2:45">
      <c r="B208" s="4">
        <f>'2008'!G208</f>
        <v>2008</v>
      </c>
      <c r="C208" s="4">
        <v>7</v>
      </c>
      <c r="D208" s="2">
        <f t="shared" si="130"/>
        <v>23</v>
      </c>
      <c r="E208" s="2">
        <f t="shared" si="140"/>
        <v>204</v>
      </c>
      <c r="F208" s="35">
        <f>'2008'!R208</f>
        <v>5.2479823645664991</v>
      </c>
      <c r="G208" s="35">
        <f>'2009'!R208</f>
        <v>3.39257095594875</v>
      </c>
      <c r="H208" s="35">
        <f>'2010'!R208</f>
        <v>6.1328653855874995</v>
      </c>
      <c r="I208" s="35">
        <f>'2011'!R208</f>
        <v>5.1430135330487996</v>
      </c>
      <c r="J208" s="35">
        <f>'2012'!R208</f>
        <v>7.5643461656137498</v>
      </c>
      <c r="K208" s="35">
        <f>'2013'!R208</f>
        <v>6.0796684555823246</v>
      </c>
      <c r="L208" s="35">
        <f>'2014'!R208</f>
        <v>6.8993492402137493</v>
      </c>
      <c r="M208" s="35">
        <f>'2015'!R208</f>
        <v>8.1981665715683985</v>
      </c>
      <c r="N208" s="35">
        <f>'2016'!R208</f>
        <v>1.7775603560789999</v>
      </c>
      <c r="O208" s="35">
        <f>'2017'!R208</f>
        <v>8.287020769319998</v>
      </c>
      <c r="P208" s="118">
        <f t="shared" si="138"/>
        <v>5.872254379752877</v>
      </c>
      <c r="Q208" s="105"/>
      <c r="R208" s="105"/>
      <c r="S208" s="105"/>
      <c r="T208" s="105"/>
      <c r="U208" s="105"/>
      <c r="V208" s="105"/>
      <c r="W208" s="105"/>
      <c r="X208" s="105"/>
      <c r="Y208" s="105"/>
      <c r="Z208" s="105"/>
      <c r="AA208" s="105"/>
      <c r="AB208" s="105"/>
      <c r="AC208" s="105"/>
      <c r="AD208" s="36"/>
      <c r="AE208" s="36"/>
      <c r="AF208" s="36"/>
      <c r="AG208" s="107">
        <f>'2008'!S208</f>
        <v>9.6023605952588049</v>
      </c>
      <c r="AH208" s="107">
        <f>'2009'!S208</f>
        <v>7.0806812857019761</v>
      </c>
      <c r="AI208" s="107">
        <f>'2010'!S208</f>
        <v>11.504833427687029</v>
      </c>
      <c r="AJ208" s="107">
        <f>'2011'!S208</f>
        <v>9.6423295162762717</v>
      </c>
      <c r="AK208" s="107">
        <f>'2012'!S208</f>
        <v>11.199368773387977</v>
      </c>
      <c r="AL208" s="107">
        <f>'2013'!S208</f>
        <v>11.173293154818884</v>
      </c>
      <c r="AM208" s="107">
        <f>'2014'!S208</f>
        <v>12.072011040899262</v>
      </c>
      <c r="AN208" s="107">
        <f>'2015'!S208</f>
        <v>12.414484059030165</v>
      </c>
      <c r="AO208" s="107">
        <f>'2016'!S208</f>
        <v>3.8289490573573732</v>
      </c>
      <c r="AP208" s="107">
        <f>'2017'!S208</f>
        <v>14.602462970974839</v>
      </c>
      <c r="AQ208" s="117">
        <f t="shared" si="139"/>
        <v>10.31207738813926</v>
      </c>
      <c r="AR208" s="36"/>
      <c r="AS208" s="38"/>
    </row>
    <row r="209" spans="2:55">
      <c r="B209" s="4">
        <f>'2008'!G209</f>
        <v>2008</v>
      </c>
      <c r="C209" s="4">
        <v>7</v>
      </c>
      <c r="D209" s="2">
        <f t="shared" si="130"/>
        <v>24</v>
      </c>
      <c r="E209" s="2">
        <f t="shared" si="140"/>
        <v>205</v>
      </c>
      <c r="F209" s="35">
        <f>'2008'!R209</f>
        <v>5.5968773725799998</v>
      </c>
      <c r="G209" s="35">
        <f>'2009'!R209</f>
        <v>2.900015247672</v>
      </c>
      <c r="H209" s="35">
        <f>'2010'!R209</f>
        <v>5.7977172490229973</v>
      </c>
      <c r="I209" s="35">
        <f>'2011'!R209</f>
        <v>6.2102725747796228</v>
      </c>
      <c r="J209" s="35">
        <f>'2012'!R209</f>
        <v>7.5085205577695975</v>
      </c>
      <c r="K209" s="35">
        <f>'2013'!R209</f>
        <v>5.5945243443159001</v>
      </c>
      <c r="L209" s="35">
        <f>'2014'!R209</f>
        <v>6.8030069511599986</v>
      </c>
      <c r="M209" s="35">
        <f>'2015'!R209</f>
        <v>8.2051868566877975</v>
      </c>
      <c r="N209" s="35">
        <f>'2016'!R209</f>
        <v>0.3756213523177499</v>
      </c>
      <c r="O209" s="35">
        <f>'2017'!R209</f>
        <v>8.5674116396666236</v>
      </c>
      <c r="P209" s="118">
        <f t="shared" si="138"/>
        <v>5.7559154145972284</v>
      </c>
      <c r="Q209" s="105"/>
      <c r="R209" s="105"/>
      <c r="S209" s="105"/>
      <c r="T209" s="105"/>
      <c r="U209" s="105"/>
      <c r="V209" s="105"/>
      <c r="W209" s="105"/>
      <c r="X209" s="105"/>
      <c r="Y209" s="105"/>
      <c r="Z209" s="105"/>
      <c r="AA209" s="105"/>
      <c r="AB209" s="105"/>
      <c r="AC209" s="105"/>
      <c r="AD209" s="36"/>
      <c r="AE209" s="36"/>
      <c r="AF209" s="36"/>
      <c r="AG209" s="107">
        <f>'2008'!S209</f>
        <v>10.336687504770822</v>
      </c>
      <c r="AH209" s="107">
        <f>'2009'!S209</f>
        <v>6.8443492739163938</v>
      </c>
      <c r="AI209" s="107">
        <f>'2010'!S209</f>
        <v>10.997173951967401</v>
      </c>
      <c r="AJ209" s="107">
        <f>'2011'!S209</f>
        <v>9.3538694265278242</v>
      </c>
      <c r="AK209" s="107">
        <f>'2012'!S209</f>
        <v>12.69917577397811</v>
      </c>
      <c r="AL209" s="107">
        <f>'2013'!S209</f>
        <v>10.413641902285562</v>
      </c>
      <c r="AM209" s="107">
        <f>'2014'!S209</f>
        <v>12.244121916673461</v>
      </c>
      <c r="AN209" s="107">
        <f>'2015'!S209</f>
        <v>15.821372341998</v>
      </c>
      <c r="AO209" s="107">
        <f>'2016'!S209</f>
        <v>0.9578412825099033</v>
      </c>
      <c r="AP209" s="107">
        <f>'2017'!S209</f>
        <v>15.054736332979967</v>
      </c>
      <c r="AQ209" s="117">
        <f t="shared" si="139"/>
        <v>10.472296970760745</v>
      </c>
      <c r="AR209" s="36"/>
      <c r="AS209" s="38"/>
    </row>
    <row r="210" spans="2:55">
      <c r="B210" s="4">
        <f>'2008'!G210</f>
        <v>2008</v>
      </c>
      <c r="C210" s="4">
        <v>7</v>
      </c>
      <c r="D210" s="2">
        <f t="shared" si="130"/>
        <v>25</v>
      </c>
      <c r="E210" s="2">
        <f t="shared" si="140"/>
        <v>206</v>
      </c>
      <c r="F210" s="35">
        <f>'2008'!R210</f>
        <v>5.3279514372239989</v>
      </c>
      <c r="G210" s="35">
        <f>'2009'!R210</f>
        <v>3.247797834684</v>
      </c>
      <c r="H210" s="35">
        <f>'2010'!R210</f>
        <v>5.8053421214504999</v>
      </c>
      <c r="I210" s="35">
        <f>'2011'!R210</f>
        <v>5.7799553481314989</v>
      </c>
      <c r="J210" s="35">
        <f>'2012'!R210</f>
        <v>7.2655652325827269</v>
      </c>
      <c r="K210" s="35">
        <f>'2013'!R210</f>
        <v>5.9495926749688497</v>
      </c>
      <c r="L210" s="35">
        <f>'2014'!R210</f>
        <v>6.0704482535662478</v>
      </c>
      <c r="M210" s="35">
        <f>'2015'!R210</f>
        <v>8.1890334232487998</v>
      </c>
      <c r="N210" s="35">
        <f>'2016'!R210</f>
        <v>0.60263799288809983</v>
      </c>
      <c r="O210" s="35">
        <f>'2017'!R210</f>
        <v>8.1794238738822003</v>
      </c>
      <c r="P210" s="118">
        <f t="shared" si="138"/>
        <v>5.6417748192626922</v>
      </c>
      <c r="Q210" s="105"/>
      <c r="R210" s="105"/>
      <c r="S210" s="105"/>
      <c r="T210" s="105"/>
      <c r="U210" s="105"/>
      <c r="V210" s="105"/>
      <c r="W210" s="105"/>
      <c r="X210" s="105"/>
      <c r="Y210" s="105"/>
      <c r="Z210" s="105"/>
      <c r="AA210" s="105"/>
      <c r="AB210" s="105"/>
      <c r="AC210" s="105"/>
      <c r="AD210" s="36"/>
      <c r="AE210" s="36"/>
      <c r="AF210" s="36"/>
      <c r="AG210" s="107">
        <f>'2008'!S210</f>
        <v>10.558667304151024</v>
      </c>
      <c r="AH210" s="107">
        <f>'2009'!S210</f>
        <v>6.7280976055259734</v>
      </c>
      <c r="AI210" s="107">
        <f>'2010'!S210</f>
        <v>10.071645119227856</v>
      </c>
      <c r="AJ210" s="107">
        <f>'2011'!S210</f>
        <v>10.605097243206149</v>
      </c>
      <c r="AK210" s="107">
        <f>'2012'!S210</f>
        <v>10.449735944316991</v>
      </c>
      <c r="AL210" s="107">
        <f>'2013'!S210</f>
        <v>11.408692486707764</v>
      </c>
      <c r="AM210" s="107">
        <f>'2014'!S210</f>
        <v>9.032036806632922</v>
      </c>
      <c r="AN210" s="107">
        <f>'2015'!S210</f>
        <v>11.468234120988511</v>
      </c>
      <c r="AO210" s="107">
        <f>'2016'!S210</f>
        <v>1.1941461275729224</v>
      </c>
      <c r="AP210" s="107">
        <f>'2017'!S210</f>
        <v>14.377373416781571</v>
      </c>
      <c r="AQ210" s="117">
        <f t="shared" si="139"/>
        <v>9.5893726175111684</v>
      </c>
      <c r="AR210" s="36"/>
      <c r="AS210" s="38"/>
    </row>
    <row r="211" spans="2:55">
      <c r="B211" s="4">
        <f>'2008'!G211</f>
        <v>2008</v>
      </c>
      <c r="C211" s="4">
        <v>7</v>
      </c>
      <c r="D211" s="2">
        <f t="shared" si="130"/>
        <v>26</v>
      </c>
      <c r="E211" s="2">
        <f t="shared" si="140"/>
        <v>207</v>
      </c>
      <c r="F211" s="35">
        <f>'2008'!R211</f>
        <v>5.2843865260162497</v>
      </c>
      <c r="G211" s="35">
        <f>'2009'!R211</f>
        <v>3.1896277934399992</v>
      </c>
      <c r="H211" s="35">
        <f>'2010'!R211</f>
        <v>6.0011061166349995</v>
      </c>
      <c r="I211" s="35">
        <f>'2011'!R211</f>
        <v>5.8221978780824992</v>
      </c>
      <c r="J211" s="35">
        <f>'2012'!R211</f>
        <v>7.118082273403723</v>
      </c>
      <c r="K211" s="35">
        <f>'2013'!R211</f>
        <v>5.6878316640192006</v>
      </c>
      <c r="L211" s="35">
        <f>'2014'!R211</f>
        <v>6.0515407800539993</v>
      </c>
      <c r="M211" s="35">
        <f>'2015'!R211</f>
        <v>7.5031833926378999</v>
      </c>
      <c r="N211" s="35">
        <f>'2016'!R211</f>
        <v>0.283187884741125</v>
      </c>
      <c r="O211" s="35">
        <f>'2017'!R211</f>
        <v>8.1413643415779013</v>
      </c>
      <c r="P211" s="118">
        <f t="shared" si="138"/>
        <v>5.5082508650607593</v>
      </c>
      <c r="Q211" s="105"/>
      <c r="R211" s="105"/>
      <c r="S211" s="105"/>
      <c r="T211" s="105"/>
      <c r="U211" s="105"/>
      <c r="V211" s="105"/>
      <c r="W211" s="105"/>
      <c r="X211" s="105"/>
      <c r="Y211" s="105"/>
      <c r="Z211" s="105"/>
      <c r="AA211" s="105"/>
      <c r="AB211" s="105"/>
      <c r="AC211" s="105"/>
      <c r="AD211" s="36"/>
      <c r="AE211" s="36"/>
      <c r="AF211" s="36"/>
      <c r="AG211" s="107">
        <f>'2008'!S211</f>
        <v>10.153365906325027</v>
      </c>
      <c r="AH211" s="107">
        <f>'2009'!S211</f>
        <v>7.2680519730108903</v>
      </c>
      <c r="AI211" s="107">
        <f>'2010'!S211</f>
        <v>11.671741601727163</v>
      </c>
      <c r="AJ211" s="107">
        <f>'2011'!S211</f>
        <v>10.280479013079161</v>
      </c>
      <c r="AK211" s="107">
        <f>'2012'!S211</f>
        <v>10.669869642608202</v>
      </c>
      <c r="AL211" s="107">
        <f>'2013'!S211</f>
        <v>11.409427822027927</v>
      </c>
      <c r="AM211" s="107">
        <f>'2014'!S211</f>
        <v>8.5540133231467461</v>
      </c>
      <c r="AN211" s="107">
        <f>'2015'!S211</f>
        <v>11.961306669457121</v>
      </c>
      <c r="AO211" s="107">
        <f>'2016'!S211</f>
        <v>0.81843072079151624</v>
      </c>
      <c r="AP211" s="107">
        <f>'2017'!S211</f>
        <v>15.228646656649607</v>
      </c>
      <c r="AQ211" s="117">
        <f t="shared" si="139"/>
        <v>9.8015333328823342</v>
      </c>
      <c r="AR211" s="36"/>
      <c r="AS211" s="38"/>
    </row>
    <row r="212" spans="2:55">
      <c r="B212" s="4">
        <f>'2008'!G212</f>
        <v>2008</v>
      </c>
      <c r="C212" s="4">
        <v>7</v>
      </c>
      <c r="D212" s="2">
        <f t="shared" si="130"/>
        <v>27</v>
      </c>
      <c r="E212" s="2">
        <f t="shared" si="140"/>
        <v>208</v>
      </c>
      <c r="F212" s="35">
        <f>'2008'!R212</f>
        <v>5.1252403360499992</v>
      </c>
      <c r="G212" s="35">
        <f>'2009'!R212</f>
        <v>4.07426033556</v>
      </c>
      <c r="H212" s="35">
        <f>'2010'!R212</f>
        <v>5.9393722763216239</v>
      </c>
      <c r="I212" s="35">
        <f>'2011'!R212</f>
        <v>5.5731523548718496</v>
      </c>
      <c r="J212" s="35">
        <f>'2012'!R212</f>
        <v>6.614931675966</v>
      </c>
      <c r="K212" s="35">
        <f>'2013'!R212</f>
        <v>5.9924476503895479</v>
      </c>
      <c r="L212" s="35">
        <f>'2014'!R212</f>
        <v>5.6978793058949977</v>
      </c>
      <c r="M212" s="35">
        <f>'2015'!R212</f>
        <v>8.0932404688043977</v>
      </c>
      <c r="N212" s="35">
        <f>'2016'!R212</f>
        <v>6.5416543190459988</v>
      </c>
      <c r="O212" s="35">
        <f>'2017'!R212</f>
        <v>8.1855149313923974</v>
      </c>
      <c r="P212" s="118">
        <f t="shared" si="138"/>
        <v>6.183769365429681</v>
      </c>
      <c r="Q212" s="105"/>
      <c r="R212" s="105"/>
      <c r="S212" s="105"/>
      <c r="T212" s="105"/>
      <c r="U212" s="105"/>
      <c r="V212" s="105"/>
      <c r="W212" s="105"/>
      <c r="X212" s="105"/>
      <c r="Y212" s="105"/>
      <c r="Z212" s="105"/>
      <c r="AA212" s="105"/>
      <c r="AB212" s="105"/>
      <c r="AC212" s="105"/>
      <c r="AD212" s="36"/>
      <c r="AE212" s="36"/>
      <c r="AF212" s="36"/>
      <c r="AG212" s="107">
        <f>'2008'!S212</f>
        <v>8.6929069710519116</v>
      </c>
      <c r="AH212" s="107">
        <f>'2009'!S212</f>
        <v>8.5223536927451793</v>
      </c>
      <c r="AI212" s="107">
        <f>'2010'!S212</f>
        <v>10.920932302901296</v>
      </c>
      <c r="AJ212" s="107">
        <f>'2011'!S212</f>
        <v>10.329167099597397</v>
      </c>
      <c r="AK212" s="107">
        <f>'2012'!S212</f>
        <v>11.042255116489162</v>
      </c>
      <c r="AL212" s="107">
        <f>'2013'!S212</f>
        <v>11.639549943786621</v>
      </c>
      <c r="AM212" s="107">
        <f>'2014'!S212</f>
        <v>8.2904198734166652</v>
      </c>
      <c r="AN212" s="107">
        <f>'2015'!S212</f>
        <v>12.342951711112166</v>
      </c>
      <c r="AO212" s="107">
        <f>'2016'!S212</f>
        <v>9.4550590123639751</v>
      </c>
      <c r="AP212" s="107">
        <f>'2017'!S212</f>
        <v>15.658336214360613</v>
      </c>
      <c r="AQ212" s="117">
        <f t="shared" si="139"/>
        <v>10.689393193782498</v>
      </c>
      <c r="AR212" s="36"/>
      <c r="AS212" s="38"/>
    </row>
    <row r="213" spans="2:55">
      <c r="B213" s="4">
        <f>'2008'!G213</f>
        <v>2008</v>
      </c>
      <c r="C213" s="4">
        <v>7</v>
      </c>
      <c r="D213" s="2">
        <f t="shared" si="130"/>
        <v>28</v>
      </c>
      <c r="E213" s="2">
        <f t="shared" si="140"/>
        <v>209</v>
      </c>
      <c r="F213" s="35">
        <f>'2008'!R213</f>
        <v>4.8438935940150003</v>
      </c>
      <c r="G213" s="35">
        <f>'2009'!R213</f>
        <v>3.5807284962719987</v>
      </c>
      <c r="H213" s="35">
        <f>'2010'!R213</f>
        <v>6.1601675857964997</v>
      </c>
      <c r="I213" s="35">
        <f>'2011'!R213</f>
        <v>5.6012069740540484</v>
      </c>
      <c r="J213" s="35">
        <f>'2012'!R213</f>
        <v>5.5357734130323735</v>
      </c>
      <c r="K213" s="35">
        <f>'2013'!R213</f>
        <v>5.9738880233118747</v>
      </c>
      <c r="L213" s="35">
        <f>'2014'!R213</f>
        <v>6.5381918165909987</v>
      </c>
      <c r="M213" s="35">
        <f>'2015'!R213</f>
        <v>7.8580574793587985</v>
      </c>
      <c r="N213" s="35">
        <f>'2016'!R213</f>
        <v>6.2283715171334988</v>
      </c>
      <c r="O213" s="35">
        <f>'2017'!R213</f>
        <v>7.7830130183490001</v>
      </c>
      <c r="P213" s="118">
        <f t="shared" si="138"/>
        <v>6.010329191791409</v>
      </c>
      <c r="Q213" s="105"/>
      <c r="R213" s="105"/>
      <c r="S213" s="105"/>
      <c r="T213" s="105"/>
      <c r="U213" s="105"/>
      <c r="V213" s="105"/>
      <c r="W213" s="105"/>
      <c r="X213" s="105"/>
      <c r="Y213" s="105"/>
      <c r="Z213" s="105"/>
      <c r="AA213" s="105"/>
      <c r="AB213" s="105"/>
      <c r="AC213" s="105"/>
      <c r="AD213" s="36"/>
      <c r="AE213" s="36"/>
      <c r="AF213" s="36"/>
      <c r="AG213" s="107">
        <f>'2008'!S213</f>
        <v>9.6292546574888842</v>
      </c>
      <c r="AH213" s="107">
        <f>'2009'!S213</f>
        <v>7.9462370343089299</v>
      </c>
      <c r="AI213" s="107">
        <f>'2010'!S213</f>
        <v>12.031743288255241</v>
      </c>
      <c r="AJ213" s="107">
        <f>'2011'!S213</f>
        <v>10.511677878322354</v>
      </c>
      <c r="AK213" s="107">
        <f>'2012'!S213</f>
        <v>8.968503049976869</v>
      </c>
      <c r="AL213" s="107">
        <f>'2013'!S213</f>
        <v>12.127601070977901</v>
      </c>
      <c r="AM213" s="107">
        <f>'2014'!S213</f>
        <v>10.152381953060337</v>
      </c>
      <c r="AN213" s="107">
        <f>'2015'!S213</f>
        <v>11.926814852468649</v>
      </c>
      <c r="AO213" s="107">
        <f>'2016'!S213</f>
        <v>10.420106902256208</v>
      </c>
      <c r="AP213" s="107">
        <f>'2017'!S213</f>
        <v>10.993253519085087</v>
      </c>
      <c r="AQ213" s="117">
        <f t="shared" si="139"/>
        <v>10.470757420620046</v>
      </c>
      <c r="AR213" s="36"/>
      <c r="AS213" s="38"/>
    </row>
    <row r="214" spans="2:55">
      <c r="B214" s="4">
        <f>'2008'!G214</f>
        <v>2008</v>
      </c>
      <c r="C214" s="4">
        <v>7</v>
      </c>
      <c r="D214" s="2">
        <f t="shared" si="130"/>
        <v>29</v>
      </c>
      <c r="E214" s="2">
        <f t="shared" si="140"/>
        <v>210</v>
      </c>
      <c r="F214" s="35">
        <f>'2008'!R214</f>
        <v>5.2301467934100003</v>
      </c>
      <c r="G214" s="35">
        <f>'2009'!R214</f>
        <v>3.3275385295199995</v>
      </c>
      <c r="H214" s="35">
        <f>'2010'!R214</f>
        <v>5.6035592656154982</v>
      </c>
      <c r="I214" s="35">
        <f>'2011'!R214</f>
        <v>4.4850129499320746</v>
      </c>
      <c r="J214" s="35">
        <f>'2012'!R214</f>
        <v>5.7207986164715994</v>
      </c>
      <c r="K214" s="35">
        <f>'2013'!R214</f>
        <v>5.6611207904705987</v>
      </c>
      <c r="L214" s="35">
        <f>'2014'!R214</f>
        <v>6.343805455362002</v>
      </c>
      <c r="M214" s="35">
        <f>'2015'!R214</f>
        <v>7.7419256381531989</v>
      </c>
      <c r="N214" s="35">
        <f>'2016'!R214</f>
        <v>6.3833221855080007</v>
      </c>
      <c r="O214" s="35">
        <f>'2017'!R214</f>
        <v>7.5421510337420976</v>
      </c>
      <c r="P214" s="118">
        <f t="shared" si="138"/>
        <v>5.8039381258185072</v>
      </c>
      <c r="Q214" s="105"/>
      <c r="R214" s="105"/>
      <c r="S214" s="105"/>
      <c r="T214" s="105"/>
      <c r="U214" s="105"/>
      <c r="V214" s="105"/>
      <c r="W214" s="105"/>
      <c r="X214" s="105"/>
      <c r="Y214" s="105"/>
      <c r="Z214" s="105"/>
      <c r="AA214" s="105"/>
      <c r="AB214" s="105"/>
      <c r="AC214" s="105"/>
      <c r="AD214" s="36"/>
      <c r="AE214" s="36"/>
      <c r="AF214" s="36"/>
      <c r="AG214" s="107">
        <f>'2008'!S214</f>
        <v>9.9302283050416431</v>
      </c>
      <c r="AH214" s="107">
        <f>'2009'!S214</f>
        <v>7.8201388081659822</v>
      </c>
      <c r="AI214" s="107">
        <f>'2010'!S214</f>
        <v>12.197150817348126</v>
      </c>
      <c r="AJ214" s="107">
        <f>'2011'!S214</f>
        <v>9.1771640701247499</v>
      </c>
      <c r="AK214" s="107">
        <f>'2012'!S214</f>
        <v>8.2949695579866169</v>
      </c>
      <c r="AL214" s="107">
        <f>'2013'!S214</f>
        <v>11.047047580361467</v>
      </c>
      <c r="AM214" s="107">
        <f>'2014'!S214</f>
        <v>9.4627316961165668</v>
      </c>
      <c r="AN214" s="107">
        <f>'2015'!S214</f>
        <v>12.095802544329498</v>
      </c>
      <c r="AO214" s="107">
        <f>'2016'!S214</f>
        <v>11.264684607267329</v>
      </c>
      <c r="AP214" s="107">
        <f>'2017'!S214</f>
        <v>12.870330963633794</v>
      </c>
      <c r="AQ214" s="117">
        <f t="shared" si="139"/>
        <v>10.416024895037577</v>
      </c>
      <c r="AR214" s="36"/>
      <c r="AS214" s="38"/>
    </row>
    <row r="215" spans="2:55">
      <c r="B215" s="4">
        <f>'2008'!G215</f>
        <v>2008</v>
      </c>
      <c r="C215" s="4">
        <v>7</v>
      </c>
      <c r="D215" s="2">
        <f t="shared" si="130"/>
        <v>30</v>
      </c>
      <c r="E215" s="2">
        <f t="shared" si="140"/>
        <v>211</v>
      </c>
      <c r="F215" s="35">
        <f>'2008'!R215</f>
        <v>4.8742236421155001</v>
      </c>
      <c r="G215" s="35">
        <f>'2009'!R215</f>
        <v>3.4989545021220003</v>
      </c>
      <c r="H215" s="35">
        <f>'2010'!R215</f>
        <v>6.1978057241849989</v>
      </c>
      <c r="I215" s="35">
        <f>'2011'!R215</f>
        <v>4.2100955347073992</v>
      </c>
      <c r="J215" s="35">
        <f>'2012'!R215</f>
        <v>6.5143495403777267</v>
      </c>
      <c r="K215" s="35">
        <f>'2013'!R215</f>
        <v>5.6171854406136754</v>
      </c>
      <c r="L215" s="35">
        <f>'2014'!R215</f>
        <v>6.4819814043959987</v>
      </c>
      <c r="M215" s="35">
        <f>'2015'!R215</f>
        <v>7.8264981201029986</v>
      </c>
      <c r="N215" s="35">
        <f>'2016'!R215</f>
        <v>6.1953746054400014</v>
      </c>
      <c r="O215" s="35">
        <f>'2017'!R215</f>
        <v>7.923522473026873</v>
      </c>
      <c r="P215" s="118">
        <f t="shared" si="138"/>
        <v>5.9339990987087159</v>
      </c>
      <c r="Q215" s="105"/>
      <c r="AC215" s="105"/>
      <c r="AD215" s="36"/>
      <c r="AE215" s="36"/>
      <c r="AF215" s="36"/>
      <c r="AG215" s="107">
        <f>'2008'!S215</f>
        <v>8.5460384023002494</v>
      </c>
      <c r="AH215" s="107">
        <f>'2009'!S215</f>
        <v>7.4578735887918572</v>
      </c>
      <c r="AI215" s="107">
        <f>'2010'!S215</f>
        <v>12.04273424825743</v>
      </c>
      <c r="AJ215" s="107">
        <f>'2011'!S215</f>
        <v>6.9860433987136865</v>
      </c>
      <c r="AK215" s="107">
        <f>'2012'!S215</f>
        <v>9.4697078033927635</v>
      </c>
      <c r="AL215" s="107">
        <f>'2013'!S215</f>
        <v>11.038891523083057</v>
      </c>
      <c r="AM215" s="107">
        <f>'2014'!S215</f>
        <v>9.8993374621739108</v>
      </c>
      <c r="AN215" s="107">
        <f>'2015'!S215</f>
        <v>11.118253694199391</v>
      </c>
      <c r="AO215" s="107">
        <f>'2016'!S215</f>
        <v>8.4468036937396036</v>
      </c>
      <c r="AP215" s="107">
        <f>'2017'!S215</f>
        <v>14.111134619717374</v>
      </c>
      <c r="AQ215" s="117">
        <f t="shared" si="139"/>
        <v>9.9116818434369325</v>
      </c>
      <c r="AR215" s="36"/>
    </row>
    <row r="216" spans="2:55">
      <c r="B216" s="4">
        <f>'2008'!G216</f>
        <v>2008</v>
      </c>
      <c r="C216" s="1">
        <v>7</v>
      </c>
      <c r="D216" s="1">
        <f t="shared" si="130"/>
        <v>31</v>
      </c>
      <c r="E216" s="1">
        <f t="shared" si="140"/>
        <v>212</v>
      </c>
      <c r="F216" s="50">
        <f>'2008'!R216</f>
        <v>5.3207612193599996</v>
      </c>
      <c r="G216" s="50">
        <f>'2009'!R216</f>
        <v>3.299764839614999</v>
      </c>
      <c r="H216" s="50">
        <f>'2010'!R216</f>
        <v>6.6278779972019981</v>
      </c>
      <c r="I216" s="50">
        <f>'2011'!R216</f>
        <v>5.4970983656639998</v>
      </c>
      <c r="J216" s="50">
        <f>'2012'!R216</f>
        <v>5.8652397304087494</v>
      </c>
      <c r="K216" s="50">
        <f>'2013'!R216</f>
        <v>5.5728446587316984</v>
      </c>
      <c r="L216" s="50">
        <f>'2014'!R216</f>
        <v>6.3878455397790015</v>
      </c>
      <c r="M216" s="50">
        <f>'2015'!R216</f>
        <v>7.1385366996971982</v>
      </c>
      <c r="N216" s="50">
        <f>'2016'!R216</f>
        <v>6.3557952909907494</v>
      </c>
      <c r="O216" s="50">
        <f>'2017'!R216</f>
        <v>7.9896915088607985</v>
      </c>
      <c r="P216" s="118">
        <f t="shared" si="138"/>
        <v>6.0055455850309194</v>
      </c>
      <c r="Q216" s="105"/>
      <c r="AC216" s="105"/>
      <c r="AD216" s="36"/>
      <c r="AE216" s="36"/>
      <c r="AF216" s="36"/>
      <c r="AG216" s="108">
        <f>'2008'!S216</f>
        <v>10.841174704347827</v>
      </c>
      <c r="AH216" s="108">
        <f>'2009'!S216</f>
        <v>7.2021971608012452</v>
      </c>
      <c r="AI216" s="108">
        <f>'2010'!S216</f>
        <v>10.825915708163979</v>
      </c>
      <c r="AJ216" s="108">
        <f>'2011'!S216</f>
        <v>10.498795804707713</v>
      </c>
      <c r="AK216" s="108">
        <f>'2012'!S216</f>
        <v>9.962281343559555</v>
      </c>
      <c r="AL216" s="108">
        <f>'2013'!S216</f>
        <v>12.546051707581993</v>
      </c>
      <c r="AM216" s="108">
        <f>'2014'!S216</f>
        <v>10.028426782186827</v>
      </c>
      <c r="AN216" s="108">
        <f>'2015'!S216</f>
        <v>10.496957821756453</v>
      </c>
      <c r="AO216" s="108">
        <f>'2016'!S216</f>
        <v>8.6442663748458433</v>
      </c>
      <c r="AP216" s="108">
        <f>'2017'!S216</f>
        <v>13.868560993191535</v>
      </c>
      <c r="AQ216" s="122">
        <f t="shared" si="139"/>
        <v>10.491462840114298</v>
      </c>
      <c r="AR216" s="36"/>
    </row>
    <row r="217" spans="2:55" ht="15.5">
      <c r="B217" s="4">
        <f>'2008'!G217</f>
        <v>2008</v>
      </c>
      <c r="C217" s="4">
        <v>8</v>
      </c>
      <c r="D217" s="2">
        <v>1</v>
      </c>
      <c r="E217" s="2">
        <f>E216+1</f>
        <v>213</v>
      </c>
      <c r="F217" s="35">
        <f>'2008'!R217</f>
        <v>5.0460448011749994</v>
      </c>
      <c r="G217" s="35">
        <f>'2009'!R217</f>
        <v>2.9737198921290005</v>
      </c>
      <c r="H217" s="35">
        <f>'2010'!R217</f>
        <v>6.686151176816999</v>
      </c>
      <c r="I217" s="35">
        <f>'2011'!R217</f>
        <v>5.3308707442583989</v>
      </c>
      <c r="J217" s="35">
        <f>'2012'!R217</f>
        <v>6.2750931991965002</v>
      </c>
      <c r="K217" s="35">
        <f>'2013'!R217</f>
        <v>2.7161858354175004</v>
      </c>
      <c r="L217" s="35">
        <f>'2014'!R217</f>
        <v>6.5355765221834989</v>
      </c>
      <c r="M217" s="35">
        <f>'2015'!R217</f>
        <v>7.1152168684465504</v>
      </c>
      <c r="N217" s="35">
        <f>'2016'!R217</f>
        <v>6.4208406097158761</v>
      </c>
      <c r="O217" s="35">
        <f>'2017'!R217</f>
        <v>8.5332488960294999</v>
      </c>
      <c r="P217" s="118">
        <f t="shared" si="138"/>
        <v>5.7632948545368823</v>
      </c>
      <c r="Q217" s="105"/>
      <c r="R217" s="64" t="s">
        <v>58</v>
      </c>
      <c r="S217" s="47">
        <f t="shared" ref="S217:AB217" si="141">AVERAGE(F186:F216)</f>
        <v>5.4531496363363674</v>
      </c>
      <c r="T217" s="47">
        <f t="shared" si="141"/>
        <v>1.7947324116369336</v>
      </c>
      <c r="U217" s="47">
        <f t="shared" si="141"/>
        <v>6.0999599081987048</v>
      </c>
      <c r="V217" s="47">
        <f t="shared" si="141"/>
        <v>5.6649056082565066</v>
      </c>
      <c r="W217" s="47">
        <f t="shared" si="141"/>
        <v>7.2963822609387092</v>
      </c>
      <c r="X217" s="47">
        <f t="shared" si="141"/>
        <v>6.2693273364947695</v>
      </c>
      <c r="Y217" s="47">
        <f t="shared" si="141"/>
        <v>6.4360693228984465</v>
      </c>
      <c r="Z217" s="47">
        <f t="shared" si="141"/>
        <v>7.6517670093405998</v>
      </c>
      <c r="AA217" s="47">
        <f t="shared" si="141"/>
        <v>3.1934631228866373</v>
      </c>
      <c r="AB217" s="47">
        <f t="shared" si="141"/>
        <v>8.4576168275194519</v>
      </c>
      <c r="AC217" s="105"/>
      <c r="AD217" s="36"/>
      <c r="AE217" s="36"/>
      <c r="AF217" s="36"/>
      <c r="AG217" s="107">
        <f>'2008'!S217</f>
        <v>9.6331502468196994</v>
      </c>
      <c r="AH217" s="107">
        <f>'2009'!S217</f>
        <v>5.9068277135873872</v>
      </c>
      <c r="AI217" s="107">
        <f>'2010'!S217</f>
        <v>8.5989710536019803</v>
      </c>
      <c r="AJ217" s="107">
        <f>'2011'!S217</f>
        <v>10.251146458732329</v>
      </c>
      <c r="AK217" s="107">
        <f>'2012'!S217</f>
        <v>9.39564953748439</v>
      </c>
      <c r="AL217" s="107">
        <f>'2013'!S217</f>
        <v>5.4736543728202376</v>
      </c>
      <c r="AM217" s="107">
        <f>'2014'!S217</f>
        <v>10.690347115214575</v>
      </c>
      <c r="AN217" s="107">
        <f>'2015'!S217</f>
        <v>11.497920602094895</v>
      </c>
      <c r="AO217" s="107">
        <f>'2016'!S217</f>
        <v>8.4634587274171267</v>
      </c>
      <c r="AP217" s="107">
        <f>'2017'!S217</f>
        <v>15.339526945309766</v>
      </c>
      <c r="AQ217" s="117">
        <f t="shared" si="139"/>
        <v>9.52506527730824</v>
      </c>
      <c r="AR217" s="36"/>
      <c r="AS217" s="64" t="s">
        <v>58</v>
      </c>
      <c r="AT217" s="109">
        <f t="shared" ref="AT217:BC217" si="142">AVERAGE(AG186:AG216)</f>
        <v>10.029249029262578</v>
      </c>
      <c r="AU217" s="109">
        <f t="shared" si="142"/>
        <v>4.0021936821885689</v>
      </c>
      <c r="AV217" s="109">
        <f t="shared" si="142"/>
        <v>11.316074047226353</v>
      </c>
      <c r="AW217" s="109">
        <f t="shared" si="142"/>
        <v>10.066914886376122</v>
      </c>
      <c r="AX217" s="109">
        <f t="shared" si="142"/>
        <v>12.432346909555395</v>
      </c>
      <c r="AY217" s="109">
        <f t="shared" si="142"/>
        <v>11.870075801986728</v>
      </c>
      <c r="AZ217" s="109">
        <f t="shared" si="142"/>
        <v>10.10941128657554</v>
      </c>
      <c r="BA217" s="109">
        <f t="shared" si="142"/>
        <v>12.472045576530945</v>
      </c>
      <c r="BB217" s="109">
        <f t="shared" si="142"/>
        <v>5.3777716529969242</v>
      </c>
      <c r="BC217" s="109">
        <f t="shared" si="142"/>
        <v>14.986121579534046</v>
      </c>
    </row>
    <row r="218" spans="2:55" ht="15.5">
      <c r="B218" s="4">
        <f>'2008'!G218</f>
        <v>2008</v>
      </c>
      <c r="C218" s="4">
        <v>8</v>
      </c>
      <c r="D218" s="2">
        <f t="shared" ref="D218:D247" si="143">D217+1</f>
        <v>2</v>
      </c>
      <c r="E218" s="2">
        <f t="shared" si="140"/>
        <v>214</v>
      </c>
      <c r="F218" s="35">
        <f>'2008'!R218</f>
        <v>5.557169099744999</v>
      </c>
      <c r="G218" s="35">
        <f>'2009'!R218</f>
        <v>3.4085168848079999</v>
      </c>
      <c r="H218" s="35">
        <f>'2010'!R218</f>
        <v>6.6925015536599988</v>
      </c>
      <c r="I218" s="35">
        <f>'2011'!R218</f>
        <v>3.7087887812188489</v>
      </c>
      <c r="J218" s="35">
        <f>'2012'!R218</f>
        <v>6.8367724892849981</v>
      </c>
      <c r="K218" s="35">
        <f>'2013'!R218</f>
        <v>3.7863628335611992</v>
      </c>
      <c r="L218" s="35">
        <f>'2014'!R218</f>
        <v>6.3511577478090002</v>
      </c>
      <c r="M218" s="35">
        <f>'2015'!R218</f>
        <v>7.7882038252208998</v>
      </c>
      <c r="N218" s="35">
        <f>'2016'!R218</f>
        <v>6.781428930541499</v>
      </c>
      <c r="O218" s="35">
        <f>'2017'!R218</f>
        <v>7.8256941319442967</v>
      </c>
      <c r="P218" s="118">
        <f t="shared" si="138"/>
        <v>5.8736596277793733</v>
      </c>
      <c r="Q218" s="105"/>
      <c r="R218" s="65" t="s">
        <v>59</v>
      </c>
      <c r="S218" s="66">
        <f t="shared" ref="S218:AB218" si="144">SUM(F186:F216)</f>
        <v>169.04763872642738</v>
      </c>
      <c r="T218" s="66">
        <f t="shared" si="144"/>
        <v>55.636704760744941</v>
      </c>
      <c r="U218" s="66">
        <f t="shared" si="144"/>
        <v>189.09875715415984</v>
      </c>
      <c r="V218" s="66">
        <f t="shared" si="144"/>
        <v>175.61207385595171</v>
      </c>
      <c r="W218" s="66">
        <f t="shared" si="144"/>
        <v>226.18785008909998</v>
      </c>
      <c r="X218" s="66">
        <f t="shared" si="144"/>
        <v>194.34914743133785</v>
      </c>
      <c r="Y218" s="66">
        <f t="shared" si="144"/>
        <v>199.51814900985184</v>
      </c>
      <c r="Z218" s="66">
        <f t="shared" si="144"/>
        <v>237.20477728955859</v>
      </c>
      <c r="AA218" s="66">
        <f t="shared" si="144"/>
        <v>98.997356809485751</v>
      </c>
      <c r="AB218" s="66">
        <f t="shared" si="144"/>
        <v>262.18612165310299</v>
      </c>
      <c r="AC218" s="105"/>
      <c r="AD218" s="36"/>
      <c r="AE218" s="36"/>
      <c r="AF218" s="36"/>
      <c r="AG218" s="107">
        <f>'2008'!S218</f>
        <v>10.130056936657278</v>
      </c>
      <c r="AH218" s="107">
        <f>'2009'!S218</f>
        <v>5.2439959897813289</v>
      </c>
      <c r="AI218" s="107">
        <f>'2010'!S218</f>
        <v>6.9684034619071484</v>
      </c>
      <c r="AJ218" s="107">
        <f>'2011'!S218</f>
        <v>7.0491161486243072</v>
      </c>
      <c r="AK218" s="107">
        <f>'2012'!S218</f>
        <v>9.9543723065058352</v>
      </c>
      <c r="AL218" s="107">
        <f>'2013'!S218</f>
        <v>7.3065871226233616</v>
      </c>
      <c r="AM218" s="107">
        <f>'2014'!S218</f>
        <v>10.12344591419437</v>
      </c>
      <c r="AN218" s="107">
        <f>'2015'!S218</f>
        <v>15.027642965379798</v>
      </c>
      <c r="AO218" s="107">
        <f>'2016'!S218</f>
        <v>8.1616307926282357</v>
      </c>
      <c r="AP218" s="107">
        <f>'2017'!S218</f>
        <v>11.759051544455485</v>
      </c>
      <c r="AQ218" s="117">
        <f t="shared" si="139"/>
        <v>9.1724303182757154</v>
      </c>
      <c r="AR218" s="36"/>
      <c r="AS218" s="65" t="s">
        <v>59</v>
      </c>
      <c r="AT218" s="110">
        <f t="shared" ref="AT218:BC218" si="145">SUM(AG186:AG216)</f>
        <v>310.90671990713992</v>
      </c>
      <c r="AU218" s="110">
        <f t="shared" si="145"/>
        <v>124.06800414784564</v>
      </c>
      <c r="AV218" s="110">
        <f t="shared" si="145"/>
        <v>350.79829546401692</v>
      </c>
      <c r="AW218" s="110">
        <f t="shared" si="145"/>
        <v>312.07436147765975</v>
      </c>
      <c r="AX218" s="110">
        <f t="shared" si="145"/>
        <v>385.40275419621724</v>
      </c>
      <c r="AY218" s="110">
        <f t="shared" si="145"/>
        <v>367.97234986158855</v>
      </c>
      <c r="AZ218" s="110">
        <f t="shared" si="145"/>
        <v>313.39174988384173</v>
      </c>
      <c r="BA218" s="110">
        <f t="shared" si="145"/>
        <v>386.6334128724593</v>
      </c>
      <c r="BB218" s="110">
        <f t="shared" si="145"/>
        <v>166.71092124290465</v>
      </c>
      <c r="BC218" s="110">
        <f t="shared" si="145"/>
        <v>464.56976896555545</v>
      </c>
    </row>
    <row r="219" spans="2:55">
      <c r="B219" s="4">
        <f>'2008'!G219</f>
        <v>2008</v>
      </c>
      <c r="C219" s="4">
        <v>8</v>
      </c>
      <c r="D219" s="2">
        <f t="shared" si="143"/>
        <v>3</v>
      </c>
      <c r="E219" s="2">
        <f t="shared" si="140"/>
        <v>215</v>
      </c>
      <c r="F219" s="35">
        <f>'2008'!R219</f>
        <v>5.1345890926784987</v>
      </c>
      <c r="G219" s="35">
        <f>'2009'!R219</f>
        <v>3.4923389123249988</v>
      </c>
      <c r="H219" s="35">
        <f>'2010'!R219</f>
        <v>6.2864310529799976</v>
      </c>
      <c r="I219" s="35">
        <f>'2011'!R219</f>
        <v>4.0932878916042004</v>
      </c>
      <c r="J219" s="35">
        <f>'2012'!R219</f>
        <v>6.5466589857150002</v>
      </c>
      <c r="K219" s="35">
        <f>'2013'!R219</f>
        <v>6.0774276516885752</v>
      </c>
      <c r="L219" s="35">
        <f>'2014'!R219</f>
        <v>5.7955513432319989</v>
      </c>
      <c r="M219" s="35">
        <f>'2015'!R219</f>
        <v>7.5834616348408499</v>
      </c>
      <c r="N219" s="35">
        <f>'2016'!R219</f>
        <v>6.6854292082199986</v>
      </c>
      <c r="O219" s="35">
        <f>'2017'!R219</f>
        <v>7.6904404367553001</v>
      </c>
      <c r="P219" s="118">
        <f t="shared" si="138"/>
        <v>5.9385616210039425</v>
      </c>
      <c r="Q219" s="105"/>
      <c r="R219" s="120" t="s">
        <v>60</v>
      </c>
      <c r="S219" s="121">
        <f t="shared" ref="S219:AB219" si="146">STDEV(F186:F216)</f>
        <v>0.30179600069929119</v>
      </c>
      <c r="T219" s="121">
        <f t="shared" si="146"/>
        <v>1.3760561109315603</v>
      </c>
      <c r="U219" s="121">
        <f t="shared" si="146"/>
        <v>0.35733909434309929</v>
      </c>
      <c r="V219" s="121">
        <f t="shared" si="146"/>
        <v>0.81540062608199093</v>
      </c>
      <c r="W219" s="121">
        <f t="shared" si="146"/>
        <v>0.69604973044470686</v>
      </c>
      <c r="X219" s="121">
        <f t="shared" si="146"/>
        <v>0.64553055982990204</v>
      </c>
      <c r="Y219" s="121">
        <f t="shared" si="146"/>
        <v>0.49812461212137621</v>
      </c>
      <c r="Z219" s="121">
        <f t="shared" si="146"/>
        <v>1.0466665149638565</v>
      </c>
      <c r="AA219" s="121">
        <f t="shared" si="146"/>
        <v>2.126964755014467</v>
      </c>
      <c r="AB219" s="121">
        <f t="shared" si="146"/>
        <v>0.46689212460114649</v>
      </c>
      <c r="AC219" s="105"/>
      <c r="AD219" s="36"/>
      <c r="AE219" s="36"/>
      <c r="AF219" s="36"/>
      <c r="AG219" s="107">
        <f>'2008'!S219</f>
        <v>8.8866910314791667</v>
      </c>
      <c r="AH219" s="107">
        <f>'2009'!S219</f>
        <v>6.0072612289973222</v>
      </c>
      <c r="AI219" s="107">
        <f>'2010'!S219</f>
        <v>8.7586175469366516</v>
      </c>
      <c r="AJ219" s="107">
        <f>'2011'!S219</f>
        <v>7.7866213592775839</v>
      </c>
      <c r="AK219" s="107">
        <f>'2012'!S219</f>
        <v>9.8154563849105401</v>
      </c>
      <c r="AL219" s="107">
        <f>'2013'!S219</f>
        <v>11.264864085921845</v>
      </c>
      <c r="AM219" s="107">
        <f>'2014'!S219</f>
        <v>8.4016348216747172</v>
      </c>
      <c r="AN219" s="107">
        <f>'2015'!S219</f>
        <v>13.099799504947532</v>
      </c>
      <c r="AO219" s="107">
        <f>'2016'!S219</f>
        <v>7.9822976758719264</v>
      </c>
      <c r="AP219" s="107">
        <f>'2017'!S219</f>
        <v>10.737750483210881</v>
      </c>
      <c r="AQ219" s="117">
        <f t="shared" si="139"/>
        <v>9.2740994123228155</v>
      </c>
      <c r="AR219" s="36"/>
      <c r="AS219" s="120" t="s">
        <v>60</v>
      </c>
      <c r="AT219" s="121">
        <f t="shared" ref="AT219:BC219" si="147">STDEV(AG186:AG216)</f>
        <v>0.75816195803624409</v>
      </c>
      <c r="AU219" s="121">
        <f t="shared" si="147"/>
        <v>2.7809089976904802</v>
      </c>
      <c r="AV219" s="121">
        <f t="shared" si="147"/>
        <v>1.4867687940505094</v>
      </c>
      <c r="AW219" s="121">
        <f t="shared" si="147"/>
        <v>1.5698459122946464</v>
      </c>
      <c r="AX219" s="121">
        <f t="shared" si="147"/>
        <v>2.0138261494627869</v>
      </c>
      <c r="AY219" s="121">
        <f t="shared" si="147"/>
        <v>1.3294883077805124</v>
      </c>
      <c r="AZ219" s="121">
        <f t="shared" si="147"/>
        <v>1.3921093943770357</v>
      </c>
      <c r="BA219" s="121">
        <f t="shared" si="147"/>
        <v>2.094787874397126</v>
      </c>
      <c r="BB219" s="121">
        <f t="shared" si="147"/>
        <v>3.2093621525824787</v>
      </c>
      <c r="BC219" s="121">
        <f t="shared" si="147"/>
        <v>1.9767651859379949</v>
      </c>
    </row>
    <row r="220" spans="2:55">
      <c r="B220" s="4">
        <f>'2008'!G220</f>
        <v>2008</v>
      </c>
      <c r="C220" s="4">
        <v>8</v>
      </c>
      <c r="D220" s="2">
        <f t="shared" si="143"/>
        <v>4</v>
      </c>
      <c r="E220" s="2">
        <f t="shared" ref="E220:E234" si="148">E219+1</f>
        <v>216</v>
      </c>
      <c r="F220" s="35">
        <f>'2008'!R220</f>
        <v>5.4080310152789988</v>
      </c>
      <c r="G220" s="35">
        <f>'2009'!R220</f>
        <v>3.2440455625200002</v>
      </c>
      <c r="H220" s="35">
        <f>'2010'!R220</f>
        <v>6.2868730745699981</v>
      </c>
      <c r="I220" s="35">
        <f>'2011'!R220</f>
        <v>4.3607401760926487</v>
      </c>
      <c r="J220" s="35">
        <f>'2012'!R220</f>
        <v>6.312876222439499</v>
      </c>
      <c r="K220" s="35">
        <f>'2013'!R220</f>
        <v>5.9481186557499752</v>
      </c>
      <c r="L220" s="35">
        <f>'2014'!R220</f>
        <v>6.2082521677620006</v>
      </c>
      <c r="M220" s="35">
        <f>'2015'!R220</f>
        <v>8.1724894146215217</v>
      </c>
      <c r="N220" s="35">
        <f>'2016'!R220</f>
        <v>6.248328791921999</v>
      </c>
      <c r="O220" s="35">
        <f>'2017'!R220</f>
        <v>7.1136111022370976</v>
      </c>
      <c r="P220" s="118">
        <f t="shared" si="138"/>
        <v>5.9303366183193749</v>
      </c>
      <c r="Q220" s="105"/>
      <c r="R220" s="120" t="s">
        <v>54</v>
      </c>
      <c r="S220" s="121">
        <f t="shared" ref="S220:AB220" si="149">(STDEV(F186:F216))/SQRT(31)</f>
        <v>5.4204161856068966E-2</v>
      </c>
      <c r="T220" s="121">
        <f t="shared" si="149"/>
        <v>0.24714697340965217</v>
      </c>
      <c r="U220" s="121">
        <f t="shared" si="149"/>
        <v>6.4179995965466557E-2</v>
      </c>
      <c r="V220" s="121">
        <f t="shared" si="149"/>
        <v>0.14645027572027733</v>
      </c>
      <c r="W220" s="121">
        <f t="shared" si="149"/>
        <v>0.12501422206217686</v>
      </c>
      <c r="X220" s="121">
        <f t="shared" si="149"/>
        <v>0.11594071116576266</v>
      </c>
      <c r="Y220" s="121">
        <f t="shared" si="149"/>
        <v>8.9465821407029883E-2</v>
      </c>
      <c r="Z220" s="121">
        <f t="shared" si="149"/>
        <v>0.18798685554139538</v>
      </c>
      <c r="AA220" s="121">
        <f t="shared" si="149"/>
        <v>0.38201414722467864</v>
      </c>
      <c r="AB220" s="121">
        <f t="shared" si="149"/>
        <v>8.3856301052911544E-2</v>
      </c>
      <c r="AC220" s="105"/>
      <c r="AD220" s="36"/>
      <c r="AE220" s="36"/>
      <c r="AF220" s="36"/>
      <c r="AG220" s="107">
        <f>'2008'!S220</f>
        <v>7.6475765916334524</v>
      </c>
      <c r="AH220" s="107">
        <f>'2009'!S220</f>
        <v>5.480040078899993</v>
      </c>
      <c r="AI220" s="107">
        <f>'2010'!S220</f>
        <v>9.8186874857331699</v>
      </c>
      <c r="AJ220" s="107">
        <f>'2011'!S220</f>
        <v>7.030588302037466</v>
      </c>
      <c r="AK220" s="107">
        <f>'2012'!S220</f>
        <v>10.564049133844351</v>
      </c>
      <c r="AL220" s="107">
        <f>'2013'!S220</f>
        <v>8.4985289640244854</v>
      </c>
      <c r="AM220" s="107">
        <f>'2014'!S220</f>
        <v>9.238354628622103</v>
      </c>
      <c r="AN220" s="107">
        <f>'2015'!S220</f>
        <v>12.954559603692513</v>
      </c>
      <c r="AO220" s="107">
        <f>'2016'!S220</f>
        <v>8.4390752196904053</v>
      </c>
      <c r="AP220" s="107">
        <f>'2017'!S220</f>
        <v>10.572971738234203</v>
      </c>
      <c r="AQ220" s="117">
        <f t="shared" si="139"/>
        <v>9.024443174641215</v>
      </c>
      <c r="AR220" s="36"/>
      <c r="AS220" s="120" t="s">
        <v>54</v>
      </c>
      <c r="AT220" s="121">
        <f t="shared" ref="AT220:BC220" si="150">(STDEV(AG186:AG216))/SQRT(31)</f>
        <v>0.13616990745831067</v>
      </c>
      <c r="AU220" s="121">
        <f t="shared" si="150"/>
        <v>0.49946600043917461</v>
      </c>
      <c r="AV220" s="121">
        <f t="shared" si="150"/>
        <v>0.26703155829942565</v>
      </c>
      <c r="AW220" s="121">
        <f t="shared" si="150"/>
        <v>0.28195264921317797</v>
      </c>
      <c r="AX220" s="121">
        <f t="shared" si="150"/>
        <v>0.36169385380368102</v>
      </c>
      <c r="AY220" s="121">
        <f t="shared" si="150"/>
        <v>0.23878314905998482</v>
      </c>
      <c r="AZ220" s="121">
        <f t="shared" si="150"/>
        <v>0.2500302282313982</v>
      </c>
      <c r="BA220" s="121">
        <f t="shared" si="150"/>
        <v>0.37623500886312167</v>
      </c>
      <c r="BB220" s="121">
        <f t="shared" si="150"/>
        <v>0.57641845872787656</v>
      </c>
      <c r="BC220" s="121">
        <f t="shared" si="150"/>
        <v>0.35503750825640745</v>
      </c>
    </row>
    <row r="221" spans="2:55">
      <c r="B221" s="4">
        <f>'2008'!G221</f>
        <v>2008</v>
      </c>
      <c r="C221" s="4">
        <v>8</v>
      </c>
      <c r="D221" s="2">
        <f t="shared" si="143"/>
        <v>5</v>
      </c>
      <c r="E221" s="2">
        <f t="shared" si="148"/>
        <v>217</v>
      </c>
      <c r="F221" s="35">
        <f>'2008'!R221</f>
        <v>4.9427001534329991</v>
      </c>
      <c r="G221" s="35">
        <f>'2009'!R221</f>
        <v>3.3488587042109992</v>
      </c>
      <c r="H221" s="35">
        <f>'2010'!R221</f>
        <v>6.3495296349525008</v>
      </c>
      <c r="I221" s="35">
        <f>'2011'!R221</f>
        <v>3.7104909326916742</v>
      </c>
      <c r="J221" s="35">
        <f>'2012'!R221</f>
        <v>6.3429335677757237</v>
      </c>
      <c r="K221" s="35">
        <f>'2013'!R221</f>
        <v>5.827648740989849</v>
      </c>
      <c r="L221" s="35">
        <f>'2014'!R221</f>
        <v>5.892059390382002</v>
      </c>
      <c r="M221" s="35">
        <f>'2015'!R221</f>
        <v>7.7246725532252967</v>
      </c>
      <c r="N221" s="35">
        <f>'2016'!R221</f>
        <v>6.383322185507998</v>
      </c>
      <c r="O221" s="35">
        <f>'2017'!R221</f>
        <v>7.4550361909471485</v>
      </c>
      <c r="P221" s="118">
        <f t="shared" si="138"/>
        <v>5.7977252054116191</v>
      </c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5"/>
      <c r="AD221" s="36"/>
      <c r="AE221" s="36"/>
      <c r="AF221" s="36"/>
      <c r="AG221" s="107">
        <f>'2008'!S221</f>
        <v>8.1987868369563799</v>
      </c>
      <c r="AH221" s="107">
        <f>'2009'!S221</f>
        <v>5.3612654289347965</v>
      </c>
      <c r="AI221" s="107">
        <f>'2010'!S221</f>
        <v>9.8978722140341091</v>
      </c>
      <c r="AJ221" s="107">
        <f>'2011'!S221</f>
        <v>6.4818064659599708</v>
      </c>
      <c r="AK221" s="107">
        <f>'2012'!S221</f>
        <v>9.8426423133562153</v>
      </c>
      <c r="AL221" s="107">
        <f>'2013'!S221</f>
        <v>11.361740409985103</v>
      </c>
      <c r="AM221" s="107">
        <f>'2014'!S221</f>
        <v>8.3362517779316843</v>
      </c>
      <c r="AN221" s="107">
        <f>'2015'!S221</f>
        <v>11.012255746557825</v>
      </c>
      <c r="AO221" s="107">
        <f>'2016'!S221</f>
        <v>8.8807208880687796</v>
      </c>
      <c r="AP221" s="107">
        <f>'2017'!S221</f>
        <v>12.161492673358385</v>
      </c>
      <c r="AQ221" s="117">
        <f t="shared" si="139"/>
        <v>9.1534834755143244</v>
      </c>
      <c r="AR221" s="36"/>
      <c r="AS221" s="38"/>
    </row>
    <row r="222" spans="2:55">
      <c r="B222" s="4">
        <f>'2008'!G222</f>
        <v>2008</v>
      </c>
      <c r="C222" s="4">
        <v>8</v>
      </c>
      <c r="D222" s="2">
        <f t="shared" si="143"/>
        <v>6</v>
      </c>
      <c r="E222" s="2">
        <f t="shared" si="148"/>
        <v>218</v>
      </c>
      <c r="F222" s="35">
        <f>'2008'!R222</f>
        <v>5.040814212359999</v>
      </c>
      <c r="G222" s="35">
        <f>'2009'!R222</f>
        <v>3.3163111811339996</v>
      </c>
      <c r="H222" s="35">
        <f>'2010'!R222</f>
        <v>5.9796570189802489</v>
      </c>
      <c r="I222" s="35">
        <f>'2011'!R222</f>
        <v>4.7301228848026495</v>
      </c>
      <c r="J222" s="35">
        <f>'2012'!R222</f>
        <v>6.6823046067138003</v>
      </c>
      <c r="K222" s="35">
        <f>'2013'!R222</f>
        <v>6.004422138046424</v>
      </c>
      <c r="L222" s="35">
        <f>'2014'!R222</f>
        <v>5.9513786877600001</v>
      </c>
      <c r="M222" s="35">
        <f>'2015'!R222</f>
        <v>7.65959739804285</v>
      </c>
      <c r="N222" s="35">
        <f>'2016'!R222</f>
        <v>6.2534562423660001</v>
      </c>
      <c r="O222" s="35">
        <f>'2017'!R222</f>
        <v>7.5168335104721997</v>
      </c>
      <c r="P222" s="118">
        <f t="shared" si="138"/>
        <v>5.9134897880678166</v>
      </c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5"/>
      <c r="AD222" s="36"/>
      <c r="AE222" s="36"/>
      <c r="AF222" s="36"/>
      <c r="AG222" s="107">
        <f>'2008'!S222</f>
        <v>7.8814029522708955</v>
      </c>
      <c r="AH222" s="107">
        <f>'2009'!S222</f>
        <v>5.1452284283673535</v>
      </c>
      <c r="AI222" s="107">
        <f>'2010'!S222</f>
        <v>8.9018701984270336</v>
      </c>
      <c r="AJ222" s="107">
        <f>'2011'!S222</f>
        <v>7.1091583003933989</v>
      </c>
      <c r="AK222" s="107">
        <f>'2012'!S222</f>
        <v>10.207830466807819</v>
      </c>
      <c r="AL222" s="107">
        <f>'2013'!S222</f>
        <v>9.7655866015919575</v>
      </c>
      <c r="AM222" s="107">
        <f>'2014'!S222</f>
        <v>9.2199522936239067</v>
      </c>
      <c r="AN222" s="107">
        <f>'2015'!S222</f>
        <v>10.814345360191064</v>
      </c>
      <c r="AO222" s="107">
        <f>'2016'!S222</f>
        <v>8.401597167102425</v>
      </c>
      <c r="AP222" s="107">
        <f>'2017'!S222</f>
        <v>13.253591930661022</v>
      </c>
      <c r="AQ222" s="117">
        <f t="shared" si="139"/>
        <v>9.0700563699436874</v>
      </c>
      <c r="AR222" s="36"/>
      <c r="AS222" s="38"/>
    </row>
    <row r="223" spans="2:55">
      <c r="B223" s="4">
        <f>'2008'!G223</f>
        <v>2008</v>
      </c>
      <c r="C223" s="4">
        <v>8</v>
      </c>
      <c r="D223" s="2">
        <f t="shared" si="143"/>
        <v>7</v>
      </c>
      <c r="E223" s="2">
        <f t="shared" si="148"/>
        <v>219</v>
      </c>
      <c r="F223" s="35">
        <f>'2008'!R223</f>
        <v>4.9663188403919998</v>
      </c>
      <c r="G223" s="35">
        <f>'2009'!R223</f>
        <v>3.0257261878679995</v>
      </c>
      <c r="H223" s="35">
        <f>'2010'!R223</f>
        <v>5.9832779125049997</v>
      </c>
      <c r="I223" s="35">
        <f>'2011'!R223</f>
        <v>0.51507977788162485</v>
      </c>
      <c r="J223" s="35">
        <f>'2012'!R223</f>
        <v>6.7296726225683994</v>
      </c>
      <c r="K223" s="35">
        <f>'2013'!R223</f>
        <v>5.6266362305591997</v>
      </c>
      <c r="L223" s="35">
        <f>'2014'!R223</f>
        <v>5.9889947250689977</v>
      </c>
      <c r="M223" s="35">
        <f>'2015'!R223</f>
        <v>7.3646794881408741</v>
      </c>
      <c r="N223" s="35">
        <f>'2016'!R223</f>
        <v>6.0551064208799996</v>
      </c>
      <c r="O223" s="35">
        <f>'2017'!R223</f>
        <v>7.5735979230599995</v>
      </c>
      <c r="P223" s="118">
        <f t="shared" si="138"/>
        <v>5.3829090128924095</v>
      </c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36"/>
      <c r="AE223" s="36"/>
      <c r="AF223" s="36"/>
      <c r="AG223" s="107">
        <f>'2008'!S223</f>
        <v>8.3416669992468115</v>
      </c>
      <c r="AH223" s="107">
        <f>'2009'!S223</f>
        <v>4.5998631305832864</v>
      </c>
      <c r="AI223" s="107">
        <f>'2010'!S223</f>
        <v>8.475130274328551</v>
      </c>
      <c r="AJ223" s="107">
        <f>'2011'!S223</f>
        <v>1.3610351638515561</v>
      </c>
      <c r="AK223" s="107">
        <f>'2012'!S223</f>
        <v>10.531944768953183</v>
      </c>
      <c r="AL223" s="107">
        <f>'2013'!S223</f>
        <v>11.042249529254589</v>
      </c>
      <c r="AM223" s="107">
        <f>'2014'!S223</f>
        <v>8.3803232532721808</v>
      </c>
      <c r="AN223" s="107">
        <f>'2015'!S223</f>
        <v>10.206128510265208</v>
      </c>
      <c r="AO223" s="107">
        <f>'2016'!S223</f>
        <v>9.019652562048984</v>
      </c>
      <c r="AP223" s="107">
        <f>'2017'!S223</f>
        <v>17.113505421598905</v>
      </c>
      <c r="AQ223" s="117">
        <f t="shared" si="139"/>
        <v>8.9071499613403269</v>
      </c>
      <c r="AR223" s="36"/>
      <c r="AS223" s="38"/>
    </row>
    <row r="224" spans="2:55">
      <c r="B224" s="4">
        <f>'2008'!G224</f>
        <v>2008</v>
      </c>
      <c r="C224" s="4">
        <v>8</v>
      </c>
      <c r="D224" s="2">
        <f t="shared" si="143"/>
        <v>8</v>
      </c>
      <c r="E224" s="2">
        <f t="shared" si="148"/>
        <v>220</v>
      </c>
      <c r="F224" s="35">
        <f>'2008'!R224</f>
        <v>4.7182710581369998</v>
      </c>
      <c r="G224" s="35">
        <f>'2009'!R224</f>
        <v>2.5414768019699996</v>
      </c>
      <c r="H224" s="35">
        <f>'2010'!R224</f>
        <v>6.0928366470997499</v>
      </c>
      <c r="I224" s="35">
        <f>'2011'!R224</f>
        <v>1.6731636969527999</v>
      </c>
      <c r="J224" s="35">
        <f>'2012'!R224</f>
        <v>6.7289329731077983</v>
      </c>
      <c r="K224" s="35">
        <f>'2013'!R224</f>
        <v>5.5033247308942492</v>
      </c>
      <c r="L224" s="35">
        <f>'2014'!R224</f>
        <v>5.5758224108429992</v>
      </c>
      <c r="M224" s="35">
        <f>'2015'!R224</f>
        <v>7.355253991653</v>
      </c>
      <c r="N224" s="35">
        <f>'2016'!R224</f>
        <v>5.9953524689384983</v>
      </c>
      <c r="O224" s="35">
        <f>'2017'!R224</f>
        <v>7.9489033527246731</v>
      </c>
      <c r="P224" s="118">
        <f t="shared" si="138"/>
        <v>5.413333813232077</v>
      </c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36"/>
      <c r="AE224" s="36"/>
      <c r="AF224" s="36"/>
      <c r="AG224" s="107">
        <f>'2008'!S224</f>
        <v>8.208944821361257</v>
      </c>
      <c r="AH224" s="107">
        <f>'2009'!S224</f>
        <v>4.0105871503119728</v>
      </c>
      <c r="AI224" s="107">
        <f>'2010'!S224</f>
        <v>8.449463291355606</v>
      </c>
      <c r="AJ224" s="107">
        <f>'2011'!S224</f>
        <v>3.2198242562122248</v>
      </c>
      <c r="AK224" s="107">
        <f>'2012'!S224</f>
        <v>10.720019794846895</v>
      </c>
      <c r="AL224" s="107">
        <f>'2013'!S224</f>
        <v>10.481806021114394</v>
      </c>
      <c r="AM224" s="107">
        <f>'2014'!S224</f>
        <v>8.9948114257735412</v>
      </c>
      <c r="AN224" s="107">
        <f>'2015'!S224</f>
        <v>10.971085804277909</v>
      </c>
      <c r="AO224" s="107">
        <f>'2016'!S224</f>
        <v>9.3319833565753303</v>
      </c>
      <c r="AP224" s="107">
        <f>'2017'!S224</f>
        <v>13.652073719709442</v>
      </c>
      <c r="AQ224" s="117">
        <f t="shared" si="139"/>
        <v>8.8040599641538595</v>
      </c>
      <c r="AR224" s="36"/>
      <c r="AS224" s="38"/>
    </row>
    <row r="225" spans="2:45">
      <c r="B225" s="4">
        <f>'2008'!G225</f>
        <v>2008</v>
      </c>
      <c r="C225" s="4">
        <v>8</v>
      </c>
      <c r="D225" s="2">
        <f t="shared" si="143"/>
        <v>9</v>
      </c>
      <c r="E225" s="2">
        <f t="shared" si="148"/>
        <v>221</v>
      </c>
      <c r="F225" s="35">
        <f>'2008'!R225</f>
        <v>4.7077755010499995</v>
      </c>
      <c r="G225" s="35">
        <f>'2009'!R225</f>
        <v>3.0566087629559995</v>
      </c>
      <c r="H225" s="35">
        <f>'2010'!R225</f>
        <v>5.7634532087714989</v>
      </c>
      <c r="I225" s="35">
        <f>'2011'!R225</f>
        <v>2.2515474740625003</v>
      </c>
      <c r="J225" s="35">
        <f>'2012'!R225</f>
        <v>6.3991583456724008</v>
      </c>
      <c r="K225" s="35">
        <f>'2013'!R225</f>
        <v>5.3654017164367502</v>
      </c>
      <c r="L225" s="35">
        <f>'2014'!R225</f>
        <v>6.1413374660624989</v>
      </c>
      <c r="M225" s="35">
        <f>'2015'!R225</f>
        <v>7.1829883553280007</v>
      </c>
      <c r="N225" s="35">
        <f>'2016'!R225</f>
        <v>6.1008998576039986</v>
      </c>
      <c r="O225" s="35">
        <f>'2017'!R225</f>
        <v>7.7674464913545007</v>
      </c>
      <c r="P225" s="118">
        <f t="shared" si="138"/>
        <v>5.4736617179298142</v>
      </c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5"/>
      <c r="AD225" s="36"/>
      <c r="AE225" s="36"/>
      <c r="AF225" s="36"/>
      <c r="AG225" s="107">
        <f>'2008'!S225</f>
        <v>7.5211785962840212</v>
      </c>
      <c r="AH225" s="107">
        <f>'2009'!S225</f>
        <v>4.6474265785872575</v>
      </c>
      <c r="AI225" s="107">
        <f>'2010'!S225</f>
        <v>8.8764786408799345</v>
      </c>
      <c r="AJ225" s="107">
        <f>'2011'!S225</f>
        <v>3.6164562017943958</v>
      </c>
      <c r="AK225" s="107">
        <f>'2012'!S225</f>
        <v>9.1789433046554407</v>
      </c>
      <c r="AL225" s="107">
        <f>'2013'!S225</f>
        <v>8.7942618848828573</v>
      </c>
      <c r="AM225" s="107">
        <f>'2014'!S225</f>
        <v>9.5682380172672161</v>
      </c>
      <c r="AN225" s="107">
        <f>'2015'!S225</f>
        <v>10.101137291443175</v>
      </c>
      <c r="AO225" s="107">
        <f>'2016'!S225</f>
        <v>8.5930118104170354</v>
      </c>
      <c r="AP225" s="107">
        <f>'2017'!S225</f>
        <v>11.808261808710935</v>
      </c>
      <c r="AQ225" s="117">
        <f t="shared" si="139"/>
        <v>8.2705394134922265</v>
      </c>
      <c r="AR225" s="36"/>
      <c r="AS225" s="38"/>
    </row>
    <row r="226" spans="2:45">
      <c r="B226" s="4">
        <f>'2008'!G226</f>
        <v>2008</v>
      </c>
      <c r="C226" s="4">
        <v>8</v>
      </c>
      <c r="D226" s="2">
        <f t="shared" si="143"/>
        <v>10</v>
      </c>
      <c r="E226" s="2">
        <f t="shared" si="148"/>
        <v>222</v>
      </c>
      <c r="F226" s="35">
        <f>'2008'!R226</f>
        <v>4.8312149414084997</v>
      </c>
      <c r="G226" s="35">
        <f>'2009'!R226</f>
        <v>3.6565499330099991</v>
      </c>
      <c r="H226" s="35">
        <f>'2010'!R226</f>
        <v>5.8156725343601252</v>
      </c>
      <c r="I226" s="35">
        <f>'2011'!R226</f>
        <v>4.1772746949472497</v>
      </c>
      <c r="J226" s="35">
        <f>'2012'!R226</f>
        <v>6.5838968489969991</v>
      </c>
      <c r="K226" s="35">
        <f>'2013'!R226</f>
        <v>5.3672480160614251</v>
      </c>
      <c r="L226" s="35">
        <f>'2014'!R226</f>
        <v>5.9935180793399994</v>
      </c>
      <c r="M226" s="35">
        <f>'2015'!R226</f>
        <v>7.1580811754341473</v>
      </c>
      <c r="N226" s="35">
        <f>'2016'!R226</f>
        <v>6.315880741413749</v>
      </c>
      <c r="O226" s="35">
        <f>'2017'!R226</f>
        <v>7.44984489294015</v>
      </c>
      <c r="P226" s="118">
        <f t="shared" si="138"/>
        <v>5.7349181857912344</v>
      </c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5"/>
      <c r="AD226" s="36"/>
      <c r="AE226" s="36"/>
      <c r="AF226" s="36"/>
      <c r="AG226" s="107">
        <f>'2008'!S226</f>
        <v>7.3832817411462646</v>
      </c>
      <c r="AH226" s="107">
        <f>'2009'!S226</f>
        <v>5.6270295180719838</v>
      </c>
      <c r="AI226" s="107">
        <f>'2010'!S226</f>
        <v>9.6484240509537145</v>
      </c>
      <c r="AJ226" s="107">
        <f>'2011'!S226</f>
        <v>6.3350682620302514</v>
      </c>
      <c r="AK226" s="107">
        <f>'2012'!S226</f>
        <v>9.8242812325687527</v>
      </c>
      <c r="AL226" s="107">
        <f>'2013'!S226</f>
        <v>8.7458440778745121</v>
      </c>
      <c r="AM226" s="107">
        <f>'2014'!S226</f>
        <v>8.4337087702888773</v>
      </c>
      <c r="AN226" s="107">
        <f>'2015'!S226</f>
        <v>9.45752728962165</v>
      </c>
      <c r="AO226" s="107">
        <f>'2016'!S226</f>
        <v>9.0398745335333253</v>
      </c>
      <c r="AP226" s="107">
        <f>'2017'!S226</f>
        <v>10.951480427621412</v>
      </c>
      <c r="AQ226" s="117">
        <f t="shared" si="139"/>
        <v>8.544651990371074</v>
      </c>
      <c r="AR226" s="36"/>
      <c r="AS226" s="38"/>
    </row>
    <row r="227" spans="2:45">
      <c r="B227" s="4">
        <f>'2008'!G227</f>
        <v>2008</v>
      </c>
      <c r="C227" s="4">
        <v>8</v>
      </c>
      <c r="D227" s="2">
        <f t="shared" si="143"/>
        <v>11</v>
      </c>
      <c r="E227" s="2">
        <f t="shared" si="148"/>
        <v>223</v>
      </c>
      <c r="F227" s="35">
        <f>'2008'!R227</f>
        <v>4.8281760429772484</v>
      </c>
      <c r="G227" s="35">
        <f>'2009'!R227</f>
        <v>3.040246597099499</v>
      </c>
      <c r="H227" s="35">
        <f>'2010'!R227</f>
        <v>5.8853848643729982</v>
      </c>
      <c r="I227" s="35">
        <f>'2011'!R227</f>
        <v>4.3688971934009988</v>
      </c>
      <c r="J227" s="35">
        <f>'2012'!R227</f>
        <v>6.1952707303663486</v>
      </c>
      <c r="K227" s="35">
        <f>'2013'!R227</f>
        <v>5.2305372458144994</v>
      </c>
      <c r="L227" s="35">
        <f>'2014'!R227</f>
        <v>6.3859006447829998</v>
      </c>
      <c r="M227" s="35">
        <f>'2015'!R227</f>
        <v>7.1019785673935996</v>
      </c>
      <c r="N227" s="35">
        <f>'2016'!R227</f>
        <v>6.0188606504999997</v>
      </c>
      <c r="O227" s="35">
        <f>'2017'!R227</f>
        <v>7.2781654263569981</v>
      </c>
      <c r="P227" s="118">
        <f t="shared" si="138"/>
        <v>5.6333417963065191</v>
      </c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36"/>
      <c r="AE227" s="36"/>
      <c r="AF227" s="36"/>
      <c r="AG227" s="107">
        <f>'2008'!S227</f>
        <v>8.3546169801442574</v>
      </c>
      <c r="AH227" s="107">
        <f>'2009'!S227</f>
        <v>5.3464643943012087</v>
      </c>
      <c r="AI227" s="107">
        <f>'2010'!S227</f>
        <v>10.304836963717804</v>
      </c>
      <c r="AJ227" s="107">
        <f>'2011'!S227</f>
        <v>7.3681055779338749</v>
      </c>
      <c r="AK227" s="107">
        <f>'2012'!S227</f>
        <v>9.6861102814760098</v>
      </c>
      <c r="AL227" s="107">
        <f>'2013'!S227</f>
        <v>9.940073735988717</v>
      </c>
      <c r="AM227" s="107">
        <f>'2014'!S227</f>
        <v>9.966771102914926</v>
      </c>
      <c r="AN227" s="107">
        <f>'2015'!S227</f>
        <v>9.4238494019489529</v>
      </c>
      <c r="AO227" s="107">
        <f>'2016'!S227</f>
        <v>10.207422438402588</v>
      </c>
      <c r="AP227" s="107">
        <f>'2017'!S227</f>
        <v>11.047416312924694</v>
      </c>
      <c r="AQ227" s="117">
        <f t="shared" si="139"/>
        <v>9.1645667189753048</v>
      </c>
      <c r="AR227" s="36"/>
      <c r="AS227" s="38"/>
    </row>
    <row r="228" spans="2:45">
      <c r="B228" s="4">
        <f>'2008'!G228</f>
        <v>2008</v>
      </c>
      <c r="C228" s="4">
        <v>8</v>
      </c>
      <c r="D228" s="2">
        <f t="shared" si="143"/>
        <v>12</v>
      </c>
      <c r="E228" s="2">
        <f t="shared" si="148"/>
        <v>224</v>
      </c>
      <c r="F228" s="35">
        <f>'2008'!R228</f>
        <v>4.8052682740754991</v>
      </c>
      <c r="G228" s="35">
        <f>'2009'!R228</f>
        <v>3.2033599308360001</v>
      </c>
      <c r="H228" s="35">
        <f>'2010'!R228</f>
        <v>6.04705057740225</v>
      </c>
      <c r="I228" s="35">
        <f>'2011'!R228</f>
        <v>1.6503001302100495</v>
      </c>
      <c r="J228" s="35">
        <f>'2012'!R228</f>
        <v>6.4930103342015988</v>
      </c>
      <c r="K228" s="35">
        <f>'2013'!R228</f>
        <v>4.9411788624607498</v>
      </c>
      <c r="L228" s="35">
        <f>'2014'!R228</f>
        <v>5.8797012034282483</v>
      </c>
      <c r="M228" s="35">
        <f>'2015'!R228</f>
        <v>7.3403256947209501</v>
      </c>
      <c r="N228" s="35">
        <f>'2016'!R228</f>
        <v>6.385900644782998</v>
      </c>
      <c r="O228" s="35">
        <f>'2017'!R228</f>
        <v>7.149107400454497</v>
      </c>
      <c r="P228" s="118">
        <f t="shared" si="138"/>
        <v>5.3895203052572844</v>
      </c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  <c r="AA228" s="105"/>
      <c r="AB228" s="105"/>
      <c r="AC228" s="105"/>
      <c r="AD228" s="36"/>
      <c r="AE228" s="36"/>
      <c r="AF228" s="36"/>
      <c r="AG228" s="107">
        <f>'2008'!S228</f>
        <v>9.5196618637362551</v>
      </c>
      <c r="AH228" s="107">
        <f>'2009'!S228</f>
        <v>5.056965678321415</v>
      </c>
      <c r="AI228" s="107">
        <f>'2010'!S228</f>
        <v>9.6120966580607536</v>
      </c>
      <c r="AJ228" s="107">
        <f>'2011'!S228</f>
        <v>3.2830726778107255</v>
      </c>
      <c r="AK228" s="107">
        <f>'2012'!S228</f>
        <v>10.647833107918313</v>
      </c>
      <c r="AL228" s="107">
        <f>'2013'!S228</f>
        <v>9.9394231739041761</v>
      </c>
      <c r="AM228" s="107">
        <f>'2014'!S228</f>
        <v>9.2125267965733109</v>
      </c>
      <c r="AN228" s="107">
        <f>'2015'!S228</f>
        <v>10.210161299626412</v>
      </c>
      <c r="AO228" s="107">
        <f>'2016'!S228</f>
        <v>9.4560257287096441</v>
      </c>
      <c r="AP228" s="107">
        <f>'2017'!S228</f>
        <v>10.897885645947328</v>
      </c>
      <c r="AQ228" s="117">
        <f t="shared" si="139"/>
        <v>8.783565263060833</v>
      </c>
      <c r="AR228" s="36"/>
      <c r="AS228" s="38"/>
    </row>
    <row r="229" spans="2:45">
      <c r="B229" s="4">
        <f>'2008'!G229</f>
        <v>2008</v>
      </c>
      <c r="C229" s="4">
        <v>8</v>
      </c>
      <c r="D229" s="2">
        <f t="shared" si="143"/>
        <v>13</v>
      </c>
      <c r="E229" s="2">
        <f t="shared" si="148"/>
        <v>225</v>
      </c>
      <c r="F229" s="35">
        <f>'2008'!R229</f>
        <v>4.7251223927819987</v>
      </c>
      <c r="G229" s="35">
        <f>'2009'!R229</f>
        <v>2.785796868816</v>
      </c>
      <c r="H229" s="35">
        <f>'2010'!R229</f>
        <v>6.24701377769175</v>
      </c>
      <c r="I229" s="35">
        <f>'2011'!R229</f>
        <v>1.9337919047942997</v>
      </c>
      <c r="J229" s="35">
        <f>'2012'!R229</f>
        <v>6.445348251205874</v>
      </c>
      <c r="K229" s="35">
        <f>'2013'!R229</f>
        <v>1.343287036200375</v>
      </c>
      <c r="L229" s="35">
        <f>'2014'!R229</f>
        <v>6.4876392807480006</v>
      </c>
      <c r="M229" s="35">
        <f>'2015'!R229</f>
        <v>7.2197375391854992</v>
      </c>
      <c r="N229" s="35">
        <f>'2016'!R229</f>
        <v>5.7695715242797485</v>
      </c>
      <c r="O229" s="35">
        <f>'2017'!R229</f>
        <v>6.8389030333487977</v>
      </c>
      <c r="P229" s="118">
        <f t="shared" si="138"/>
        <v>4.9796211609052348</v>
      </c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5"/>
      <c r="AD229" s="36"/>
      <c r="AE229" s="36"/>
      <c r="AF229" s="36"/>
      <c r="AG229" s="107">
        <f>'2008'!S229</f>
        <v>9.1270963145447208</v>
      </c>
      <c r="AH229" s="107">
        <f>'2009'!S229</f>
        <v>4.4158359526506468</v>
      </c>
      <c r="AI229" s="107">
        <f>'2010'!S229</f>
        <v>9.5977636640270312</v>
      </c>
      <c r="AJ229" s="107">
        <f>'2011'!S229</f>
        <v>4.0871865338731981</v>
      </c>
      <c r="AK229" s="107">
        <f>'2012'!S229</f>
        <v>9.1242032500592671</v>
      </c>
      <c r="AL229" s="107">
        <f>'2013'!S229</f>
        <v>3.0546968926999982</v>
      </c>
      <c r="AM229" s="107">
        <f>'2014'!S229</f>
        <v>9.4385676465022446</v>
      </c>
      <c r="AN229" s="107">
        <f>'2015'!S229</f>
        <v>10.055154944160758</v>
      </c>
      <c r="AO229" s="107">
        <f>'2016'!S229</f>
        <v>10.403897501373466</v>
      </c>
      <c r="AP229" s="107">
        <f>'2017'!S229</f>
        <v>9.3093329284968878</v>
      </c>
      <c r="AQ229" s="117">
        <f t="shared" si="139"/>
        <v>7.8613735628388213</v>
      </c>
      <c r="AR229" s="36"/>
      <c r="AS229" s="38"/>
    </row>
    <row r="230" spans="2:45">
      <c r="B230" s="4">
        <f>'2008'!G230</f>
        <v>2008</v>
      </c>
      <c r="C230" s="4">
        <v>8</v>
      </c>
      <c r="D230" s="2">
        <f t="shared" si="143"/>
        <v>14</v>
      </c>
      <c r="E230" s="2">
        <f t="shared" si="148"/>
        <v>226</v>
      </c>
      <c r="F230" s="35">
        <f>'2008'!R230</f>
        <v>4.8221977009724997</v>
      </c>
      <c r="G230" s="35">
        <f>'2009'!R230</f>
        <v>2.8366661867984999</v>
      </c>
      <c r="H230" s="35">
        <f>'2010'!R230</f>
        <v>6.3168016197262489</v>
      </c>
      <c r="I230" s="35">
        <f>'2011'!R230</f>
        <v>0.84034566231524965</v>
      </c>
      <c r="J230" s="35">
        <f>'2012'!R230</f>
        <v>6.3236780022613495</v>
      </c>
      <c r="K230" s="35">
        <f>'2013'!R230</f>
        <v>5.1871646139983998</v>
      </c>
      <c r="L230" s="35">
        <f>'2014'!R230</f>
        <v>5.9186801406397489</v>
      </c>
      <c r="M230" s="35">
        <f>'2015'!R230</f>
        <v>7.2824493522667479</v>
      </c>
      <c r="N230" s="35">
        <f>'2016'!R230</f>
        <v>6.3541487605679983</v>
      </c>
      <c r="O230" s="35">
        <f>'2017'!R230</f>
        <v>6.7335525898584008</v>
      </c>
      <c r="P230" s="118">
        <f t="shared" si="138"/>
        <v>5.2615684629405148</v>
      </c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5"/>
      <c r="AD230" s="36"/>
      <c r="AE230" s="36"/>
      <c r="AF230" s="36"/>
      <c r="AG230" s="107">
        <f>'2008'!S230</f>
        <v>9.07663645803596</v>
      </c>
      <c r="AH230" s="107">
        <f>'2009'!S230</f>
        <v>4.6201121795766698</v>
      </c>
      <c r="AI230" s="107">
        <f>'2010'!S230</f>
        <v>8.7453126382977562</v>
      </c>
      <c r="AJ230" s="107">
        <f>'2011'!S230</f>
        <v>1.9303270283004894</v>
      </c>
      <c r="AK230" s="107">
        <f>'2012'!S230</f>
        <v>9.636837906771639</v>
      </c>
      <c r="AL230" s="107">
        <f>'2013'!S230</f>
        <v>9.6900227449669405</v>
      </c>
      <c r="AM230" s="107">
        <f>'2014'!S230</f>
        <v>9.0168140666652654</v>
      </c>
      <c r="AN230" s="107">
        <f>'2015'!S230</f>
        <v>10.262233846873574</v>
      </c>
      <c r="AO230" s="107">
        <f>'2016'!S230</f>
        <v>10.000960652196893</v>
      </c>
      <c r="AP230" s="107">
        <f>'2017'!S230</f>
        <v>10.381293989408238</v>
      </c>
      <c r="AQ230" s="117">
        <f t="shared" si="139"/>
        <v>8.3360551511093419</v>
      </c>
      <c r="AR230" s="36"/>
      <c r="AS230" s="38"/>
    </row>
    <row r="231" spans="2:45">
      <c r="B231" s="4">
        <f>'2008'!G231</f>
        <v>2008</v>
      </c>
      <c r="C231" s="4">
        <v>8</v>
      </c>
      <c r="D231" s="2">
        <f t="shared" si="143"/>
        <v>15</v>
      </c>
      <c r="E231" s="2">
        <f t="shared" si="148"/>
        <v>227</v>
      </c>
      <c r="F231" s="35">
        <f>'2008'!R231</f>
        <v>4.9757928364709993</v>
      </c>
      <c r="G231" s="35">
        <f>'2009'!R231</f>
        <v>3.0672320151689991</v>
      </c>
      <c r="H231" s="35">
        <f>'2010'!R231</f>
        <v>6.1270896368114984</v>
      </c>
      <c r="I231" s="35">
        <f>'2011'!R231</f>
        <v>0.60646872388432482</v>
      </c>
      <c r="J231" s="35">
        <f>'2012'!R231</f>
        <v>6.574715078302499</v>
      </c>
      <c r="K231" s="35">
        <f>'2013'!R231</f>
        <v>4.7567195694404996</v>
      </c>
      <c r="L231" s="35">
        <f>'2014'!R231</f>
        <v>6.201802336061248</v>
      </c>
      <c r="M231" s="35">
        <f>'2015'!R231</f>
        <v>6.8041585401857239</v>
      </c>
      <c r="N231" s="35">
        <f>'2016'!R231</f>
        <v>5.8815724281592487</v>
      </c>
      <c r="O231" s="35">
        <f>'2017'!R231</f>
        <v>6.9474247361798973</v>
      </c>
      <c r="P231" s="118">
        <f t="shared" si="138"/>
        <v>5.1942975900664932</v>
      </c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5"/>
      <c r="AD231" s="36"/>
      <c r="AE231" s="36"/>
      <c r="AF231" s="36"/>
      <c r="AG231" s="107">
        <f>'2008'!S231</f>
        <v>8.5030133556785916</v>
      </c>
      <c r="AH231" s="107">
        <f>'2009'!S231</f>
        <v>5.0727908081409367</v>
      </c>
      <c r="AI231" s="107">
        <f>'2010'!S231</f>
        <v>8.4612253935773616</v>
      </c>
      <c r="AJ231" s="107">
        <f>'2011'!S231</f>
        <v>1.3973285030185747</v>
      </c>
      <c r="AK231" s="107">
        <f>'2012'!S231</f>
        <v>8.6016051216351848</v>
      </c>
      <c r="AL231" s="107">
        <f>'2013'!S231</f>
        <v>8.1017075292626313</v>
      </c>
      <c r="AM231" s="107">
        <f>'2014'!S231</f>
        <v>9.6971533636566765</v>
      </c>
      <c r="AN231" s="107">
        <f>'2015'!S231</f>
        <v>9.7612283101894732</v>
      </c>
      <c r="AO231" s="107">
        <f>'2016'!S231</f>
        <v>9.0206208712197995</v>
      </c>
      <c r="AP231" s="107">
        <f>'2017'!S231</f>
        <v>9.8820400975651719</v>
      </c>
      <c r="AQ231" s="117">
        <f t="shared" si="139"/>
        <v>7.8498713353944396</v>
      </c>
      <c r="AR231" s="36"/>
      <c r="AS231" s="38"/>
    </row>
    <row r="232" spans="2:45">
      <c r="B232" s="4">
        <f>'2008'!G232</f>
        <v>2008</v>
      </c>
      <c r="C232" s="4">
        <v>8</v>
      </c>
      <c r="D232" s="2">
        <f t="shared" si="143"/>
        <v>16</v>
      </c>
      <c r="E232" s="2">
        <f t="shared" si="148"/>
        <v>228</v>
      </c>
      <c r="F232" s="35">
        <f>'2008'!R232</f>
        <v>4.8538722314092499</v>
      </c>
      <c r="G232" s="35">
        <f>'2009'!R232</f>
        <v>2.3976577106369996</v>
      </c>
      <c r="H232" s="35">
        <f>'2010'!R232</f>
        <v>5.5936211468669974</v>
      </c>
      <c r="I232" s="35">
        <f>'2011'!R232</f>
        <v>1.7561075749110004</v>
      </c>
      <c r="J232" s="35">
        <f>'2012'!R232</f>
        <v>6.1925628569924998</v>
      </c>
      <c r="K232" s="35">
        <f>'2013'!R232</f>
        <v>4.051074829759199</v>
      </c>
      <c r="L232" s="35">
        <f>'2014'!R232</f>
        <v>6.191208551954249</v>
      </c>
      <c r="M232" s="35">
        <f>'2015'!R232</f>
        <v>6.716100595214999</v>
      </c>
      <c r="N232" s="35">
        <f>'2016'!R232</f>
        <v>6.1303679636039989</v>
      </c>
      <c r="O232" s="35">
        <f>'2017'!R232</f>
        <v>6.9797934860804993</v>
      </c>
      <c r="P232" s="118">
        <f t="shared" si="138"/>
        <v>5.0862366947429694</v>
      </c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5"/>
      <c r="AD232" s="36"/>
      <c r="AE232" s="36"/>
      <c r="AF232" s="36"/>
      <c r="AG232" s="107">
        <f>'2008'!S232</f>
        <v>7.5730382917665793</v>
      </c>
      <c r="AH232" s="107">
        <f>'2009'!S232</f>
        <v>4.2174448922582561</v>
      </c>
      <c r="AI232" s="107">
        <f>'2010'!S232</f>
        <v>7.5493111134794892</v>
      </c>
      <c r="AJ232" s="107">
        <f>'2011'!S232</f>
        <v>2.9192372348265674</v>
      </c>
      <c r="AK232" s="107">
        <f>'2012'!S232</f>
        <v>8.6158503770820172</v>
      </c>
      <c r="AL232" s="107">
        <f>'2013'!S232</f>
        <v>6.5111424485744802</v>
      </c>
      <c r="AM232" s="107">
        <f>'2014'!S232</f>
        <v>9.2790054756933813</v>
      </c>
      <c r="AN232" s="107">
        <f>'2015'!S232</f>
        <v>12.535494889975448</v>
      </c>
      <c r="AO232" s="107">
        <f>'2016'!S232</f>
        <v>9.2451556604821263</v>
      </c>
      <c r="AP232" s="107">
        <f>'2017'!S232</f>
        <v>9.9143836140870203</v>
      </c>
      <c r="AQ232" s="117">
        <f t="shared" si="139"/>
        <v>7.8360063998225353</v>
      </c>
      <c r="AR232" s="36"/>
      <c r="AS232" s="38"/>
    </row>
    <row r="233" spans="2:45">
      <c r="B233" s="4">
        <f>'2008'!G233</f>
        <v>2008</v>
      </c>
      <c r="C233" s="4">
        <v>8</v>
      </c>
      <c r="D233" s="2">
        <f t="shared" si="143"/>
        <v>17</v>
      </c>
      <c r="E233" s="2">
        <f t="shared" si="148"/>
        <v>229</v>
      </c>
      <c r="F233" s="35">
        <f>'2008'!R233</f>
        <v>4.8633572780280003</v>
      </c>
      <c r="G233" s="35">
        <f>'2009'!R233</f>
        <v>2.8473262741439997</v>
      </c>
      <c r="H233" s="35">
        <f>'2010'!R233</f>
        <v>5.7493195684312486</v>
      </c>
      <c r="I233" s="35">
        <f>'2011'!R233</f>
        <v>3.4039251399743251</v>
      </c>
      <c r="J233" s="35">
        <f>'2012'!R233</f>
        <v>6.3029858665794727</v>
      </c>
      <c r="K233" s="35">
        <f>'2013'!R233</f>
        <v>4.6066205791513504</v>
      </c>
      <c r="L233" s="35">
        <f>'2014'!R233</f>
        <v>6.4130076187897496</v>
      </c>
      <c r="M233" s="35">
        <f>'2015'!R233</f>
        <v>6.862478500418999</v>
      </c>
      <c r="N233" s="35">
        <f>'2016'!R233</f>
        <v>5.9335099649842489</v>
      </c>
      <c r="O233" s="35">
        <f>'2017'!R233</f>
        <v>6.7676257013397745</v>
      </c>
      <c r="P233" s="118">
        <f t="shared" si="138"/>
        <v>5.3750156491841166</v>
      </c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5"/>
      <c r="AD233" s="36"/>
      <c r="AE233" s="36"/>
      <c r="AF233" s="36"/>
      <c r="AG233" s="107">
        <f>'2008'!S233</f>
        <v>6.8916438982045571</v>
      </c>
      <c r="AH233" s="107">
        <f>'2009'!S233</f>
        <v>4.8454365045915333</v>
      </c>
      <c r="AI233" s="107">
        <f>'2010'!S233</f>
        <v>7.2522660406586716</v>
      </c>
      <c r="AJ233" s="107">
        <f>'2011'!S233</f>
        <v>5.4416031217494831</v>
      </c>
      <c r="AK233" s="107">
        <f>'2012'!S233</f>
        <v>9.6442572663141402</v>
      </c>
      <c r="AL233" s="107">
        <f>'2013'!S233</f>
        <v>7.840133034721144</v>
      </c>
      <c r="AM233" s="107">
        <f>'2014'!S233</f>
        <v>9.9724261991655467</v>
      </c>
      <c r="AN233" s="107">
        <f>'2015'!S233</f>
        <v>11.527896974849188</v>
      </c>
      <c r="AO233" s="107">
        <f>'2016'!S233</f>
        <v>8.2487291412806041</v>
      </c>
      <c r="AP233" s="107">
        <f>'2017'!S233</f>
        <v>9.2167869682142562</v>
      </c>
      <c r="AQ233" s="117">
        <f t="shared" si="139"/>
        <v>8.0881179149749123</v>
      </c>
      <c r="AR233" s="36"/>
      <c r="AS233" s="38"/>
    </row>
    <row r="234" spans="2:45">
      <c r="B234" s="4">
        <f>'2008'!G234</f>
        <v>2008</v>
      </c>
      <c r="C234" s="4">
        <v>8</v>
      </c>
      <c r="D234" s="2">
        <f t="shared" si="143"/>
        <v>18</v>
      </c>
      <c r="E234" s="2">
        <f t="shared" si="148"/>
        <v>230</v>
      </c>
      <c r="F234" s="35">
        <f>'2008'!R234</f>
        <v>4.3472344519777497</v>
      </c>
      <c r="G234" s="35">
        <f>'2009'!R234</f>
        <v>2.1145649833214999</v>
      </c>
      <c r="H234" s="35">
        <f>'2010'!R234</f>
        <v>4.7892744595439991</v>
      </c>
      <c r="I234" s="35">
        <f>'2011'!R234</f>
        <v>0.54915694122757486</v>
      </c>
      <c r="J234" s="35">
        <f>'2012'!R234</f>
        <v>6.4798309693606493</v>
      </c>
      <c r="K234" s="35">
        <f>'2013'!R234</f>
        <v>0.5358244650192</v>
      </c>
      <c r="L234" s="35">
        <f>'2014'!R234</f>
        <v>6.1693026986564963</v>
      </c>
      <c r="M234" s="35">
        <f>'2015'!R234</f>
        <v>7.5087103814857485</v>
      </c>
      <c r="N234" s="35">
        <f>'2016'!R234</f>
        <v>5.9638989492967491</v>
      </c>
      <c r="O234" s="35">
        <f>'2017'!R234</f>
        <v>6.8211430969976972</v>
      </c>
      <c r="P234" s="118">
        <f t="shared" si="138"/>
        <v>4.527894139688736</v>
      </c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5"/>
      <c r="AD234" s="36"/>
      <c r="AE234" s="36"/>
      <c r="AF234" s="36"/>
      <c r="AG234" s="107">
        <f>'2008'!S234</f>
        <v>6.9501621546646106</v>
      </c>
      <c r="AH234" s="107">
        <f>'2009'!S234</f>
        <v>3.690791019253056</v>
      </c>
      <c r="AI234" s="107">
        <f>'2010'!S234</f>
        <v>6.1147286898543793</v>
      </c>
      <c r="AJ234" s="107">
        <f>'2011'!S234</f>
        <v>1.2014716618613965</v>
      </c>
      <c r="AK234" s="107">
        <f>'2012'!S234</f>
        <v>10.293585698221932</v>
      </c>
      <c r="AL234" s="107">
        <f>'2013'!S234</f>
        <v>1.368015966482204</v>
      </c>
      <c r="AM234" s="107">
        <f>'2014'!S234</f>
        <v>11.649607759335877</v>
      </c>
      <c r="AN234" s="107">
        <f>'2015'!S234</f>
        <v>12.933380528964722</v>
      </c>
      <c r="AO234" s="107">
        <f>'2016'!S234</f>
        <v>8.5109344737837827</v>
      </c>
      <c r="AP234" s="107">
        <f>'2017'!S234</f>
        <v>10.053756935949043</v>
      </c>
      <c r="AQ234" s="117">
        <f t="shared" si="139"/>
        <v>7.2766434888371005</v>
      </c>
      <c r="AR234" s="36"/>
      <c r="AS234" s="38"/>
    </row>
    <row r="235" spans="2:45">
      <c r="B235" s="4">
        <f>'2008'!G235</f>
        <v>2008</v>
      </c>
      <c r="C235" s="4">
        <v>8</v>
      </c>
      <c r="D235" s="2">
        <f t="shared" si="143"/>
        <v>19</v>
      </c>
      <c r="E235" s="2">
        <f t="shared" ref="E235:E250" si="151">E234+1</f>
        <v>231</v>
      </c>
      <c r="F235" s="35">
        <f>'2008'!R235</f>
        <v>4.5941513956649995</v>
      </c>
      <c r="G235" s="35">
        <f>'2009'!R235</f>
        <v>3.80300641983</v>
      </c>
      <c r="H235" s="35">
        <f>'2010'!R235</f>
        <v>4.4872263730439998</v>
      </c>
      <c r="I235" s="35">
        <f>'2011'!R235</f>
        <v>1.1133138851117999</v>
      </c>
      <c r="J235" s="35">
        <f>'2012'!R235</f>
        <v>6.2236743010370974</v>
      </c>
      <c r="K235" s="35">
        <f>'2013'!R235</f>
        <v>1.7036160376931999</v>
      </c>
      <c r="L235" s="35">
        <f>'2014'!R235</f>
        <v>6.2107127546129997</v>
      </c>
      <c r="M235" s="35">
        <f>'2015'!R235</f>
        <v>7.2580603199033984</v>
      </c>
      <c r="N235" s="35">
        <f>'2016'!R235</f>
        <v>6.1628897020882478</v>
      </c>
      <c r="O235" s="35">
        <f>'2017'!R235</f>
        <v>6.7967616772283996</v>
      </c>
      <c r="P235" s="118">
        <f t="shared" si="138"/>
        <v>4.8353412866214143</v>
      </c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5"/>
      <c r="AD235" s="36"/>
      <c r="AE235" s="36"/>
      <c r="AF235" s="36"/>
      <c r="AG235" s="107">
        <f>'2008'!S235</f>
        <v>6.9492943712257764</v>
      </c>
      <c r="AH235" s="107">
        <f>'2009'!S235</f>
        <v>6.9822894488665739</v>
      </c>
      <c r="AI235" s="107">
        <f>'2010'!S235</f>
        <v>6.1357371434529808</v>
      </c>
      <c r="AJ235" s="107">
        <f>'2011'!S235</f>
        <v>1.9104153733321894</v>
      </c>
      <c r="AK235" s="107">
        <f>'2012'!S235</f>
        <v>10.035236315103214</v>
      </c>
      <c r="AL235" s="107">
        <f>'2013'!S235</f>
        <v>3.0094749597037991</v>
      </c>
      <c r="AM235" s="107">
        <f>'2014'!S235</f>
        <v>9.9565142258733417</v>
      </c>
      <c r="AN235" s="107">
        <f>'2015'!S235</f>
        <v>10.673139200251091</v>
      </c>
      <c r="AO235" s="107">
        <f>'2016'!S235</f>
        <v>9.5764544105778775</v>
      </c>
      <c r="AP235" s="107">
        <f>'2017'!S235</f>
        <v>9.9579705991947822</v>
      </c>
      <c r="AQ235" s="117">
        <f t="shared" si="139"/>
        <v>7.5186526047581621</v>
      </c>
      <c r="AR235" s="36"/>
      <c r="AS235" s="38"/>
    </row>
    <row r="236" spans="2:45">
      <c r="B236" s="4">
        <f>'2008'!G236</f>
        <v>2008</v>
      </c>
      <c r="C236" s="4">
        <v>8</v>
      </c>
      <c r="D236" s="2">
        <f t="shared" si="143"/>
        <v>20</v>
      </c>
      <c r="E236" s="2">
        <f t="shared" si="151"/>
        <v>232</v>
      </c>
      <c r="F236" s="35">
        <f>'2008'!R236</f>
        <v>4.3979920367249994</v>
      </c>
      <c r="G236" s="35">
        <f>'2009'!R236</f>
        <v>3.8186245160100007</v>
      </c>
      <c r="H236" s="35">
        <f>'2010'!R236</f>
        <v>4.5533749039874989</v>
      </c>
      <c r="I236" s="35">
        <f>'2011'!R236</f>
        <v>1.6054960851449993</v>
      </c>
      <c r="J236" s="35">
        <f>'2012'!R236</f>
        <v>6.1391808918383992</v>
      </c>
      <c r="K236" s="35">
        <f>'2013'!R236</f>
        <v>2.7424463380793997</v>
      </c>
      <c r="L236" s="35">
        <f>'2014'!R236</f>
        <v>5.8439674413900002</v>
      </c>
      <c r="M236" s="35">
        <f>'2015'!R236</f>
        <v>7.2651085997234972</v>
      </c>
      <c r="N236" s="35">
        <f>'2016'!R236</f>
        <v>6.3490213101239998</v>
      </c>
      <c r="O236" s="35">
        <f>'2017'!R236</f>
        <v>6.8635852733668496</v>
      </c>
      <c r="P236" s="118">
        <f t="shared" si="138"/>
        <v>4.9578797396389644</v>
      </c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5"/>
      <c r="AD236" s="36"/>
      <c r="AE236" s="36"/>
      <c r="AF236" s="36"/>
      <c r="AG236" s="107">
        <f>'2008'!S236</f>
        <v>7.157878942091628</v>
      </c>
      <c r="AH236" s="107">
        <f>'2009'!S236</f>
        <v>6.0408365262100521</v>
      </c>
      <c r="AI236" s="107">
        <f>'2010'!S236</f>
        <v>5.6478382710935193</v>
      </c>
      <c r="AJ236" s="107">
        <f>'2011'!S236</f>
        <v>2.8075483279598297</v>
      </c>
      <c r="AK236" s="107">
        <f>'2012'!S236</f>
        <v>9.6341452586526923</v>
      </c>
      <c r="AL236" s="107">
        <f>'2013'!S236</f>
        <v>4.6460872224142706</v>
      </c>
      <c r="AM236" s="107">
        <f>'2014'!S236</f>
        <v>11.43604089720198</v>
      </c>
      <c r="AN236" s="107">
        <f>'2015'!S236</f>
        <v>10.809726448692341</v>
      </c>
      <c r="AO236" s="107">
        <f>'2016'!S236</f>
        <v>9.0301173147044533</v>
      </c>
      <c r="AP236" s="107">
        <f>'2017'!S236</f>
        <v>10.555879476010086</v>
      </c>
      <c r="AQ236" s="117">
        <f t="shared" si="139"/>
        <v>7.7766098685030869</v>
      </c>
      <c r="AR236" s="36"/>
      <c r="AS236" s="38"/>
    </row>
    <row r="237" spans="2:45">
      <c r="B237" s="4">
        <f>'2008'!G237</f>
        <v>2008</v>
      </c>
      <c r="C237" s="4">
        <v>8</v>
      </c>
      <c r="D237" s="2">
        <f t="shared" si="143"/>
        <v>21</v>
      </c>
      <c r="E237" s="2">
        <f t="shared" si="151"/>
        <v>233</v>
      </c>
      <c r="F237" s="35">
        <f>'2008'!R237</f>
        <v>4.7990922501929996</v>
      </c>
      <c r="G237" s="35">
        <f>'2009'!R237</f>
        <v>2.918845367406</v>
      </c>
      <c r="H237" s="35">
        <f>'2010'!R237</f>
        <v>3.9936319140307499</v>
      </c>
      <c r="I237" s="35">
        <f>'2011'!R237</f>
        <v>2.9426659108911002</v>
      </c>
      <c r="J237" s="35">
        <f>'2012'!R237</f>
        <v>5.1907618102545747</v>
      </c>
      <c r="K237" s="35">
        <f>'2013'!R237</f>
        <v>2.0059018335815999</v>
      </c>
      <c r="L237" s="35">
        <f>'2014'!R237</f>
        <v>5.3688237002459998</v>
      </c>
      <c r="M237" s="35">
        <f>'2015'!R237</f>
        <v>5.758199291039249</v>
      </c>
      <c r="N237" s="35">
        <f>'2016'!R237</f>
        <v>6.1995185578462504</v>
      </c>
      <c r="O237" s="35">
        <f>'2017'!R237</f>
        <v>6.5613606237983975</v>
      </c>
      <c r="P237" s="118">
        <f t="shared" si="138"/>
        <v>4.5738801259286923</v>
      </c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5"/>
      <c r="AD237" s="36"/>
      <c r="AE237" s="36"/>
      <c r="AF237" s="36"/>
      <c r="AG237" s="107">
        <f>'2008'!S237</f>
        <v>7.7697973669145339</v>
      </c>
      <c r="AH237" s="107">
        <f>'2009'!S237</f>
        <v>4.878200782789178</v>
      </c>
      <c r="AI237" s="107">
        <f>'2010'!S237</f>
        <v>4.6396252860141898</v>
      </c>
      <c r="AJ237" s="107">
        <f>'2011'!S237</f>
        <v>4.654898962213279</v>
      </c>
      <c r="AK237" s="107">
        <f>'2012'!S237</f>
        <v>8.2321332438231511</v>
      </c>
      <c r="AL237" s="107">
        <f>'2013'!S237</f>
        <v>3.5298140673623215</v>
      </c>
      <c r="AM237" s="107">
        <f>'2014'!S237</f>
        <v>12.03713181668644</v>
      </c>
      <c r="AN237" s="107">
        <f>'2015'!S237</f>
        <v>8.1401298340437105</v>
      </c>
      <c r="AO237" s="107">
        <f>'2016'!S237</f>
        <v>10.684818685676104</v>
      </c>
      <c r="AP237" s="107">
        <f>'2017'!S237</f>
        <v>9.1006019923347115</v>
      </c>
      <c r="AQ237" s="117">
        <f t="shared" si="139"/>
        <v>7.3667152037857617</v>
      </c>
      <c r="AR237" s="36"/>
      <c r="AS237" s="38"/>
    </row>
    <row r="238" spans="2:45">
      <c r="B238" s="4">
        <f>'2008'!G238</f>
        <v>2008</v>
      </c>
      <c r="C238" s="4">
        <v>8</v>
      </c>
      <c r="D238" s="2">
        <f t="shared" si="143"/>
        <v>22</v>
      </c>
      <c r="E238" s="2">
        <f t="shared" si="151"/>
        <v>234</v>
      </c>
      <c r="F238" s="35">
        <f>'2008'!R238</f>
        <v>5.3822758906350003</v>
      </c>
      <c r="G238" s="35">
        <f>'2009'!R238</f>
        <v>2.5389572789069996</v>
      </c>
      <c r="H238" s="35">
        <f>'2010'!R238</f>
        <v>5.6028888662039993</v>
      </c>
      <c r="I238" s="35">
        <f>'2011'!R238</f>
        <v>1.2222781006679997</v>
      </c>
      <c r="J238" s="35">
        <f>'2012'!R238</f>
        <v>4.7946484598081973</v>
      </c>
      <c r="K238" s="35">
        <f>'2013'!R238</f>
        <v>1.7516836754977498</v>
      </c>
      <c r="L238" s="35">
        <f>'2014'!R238</f>
        <v>5.803257252951</v>
      </c>
      <c r="M238" s="35">
        <f>'2015'!R238</f>
        <v>6.8998796661217492</v>
      </c>
      <c r="N238" s="35">
        <f>'2016'!R238</f>
        <v>5.7359741999264982</v>
      </c>
      <c r="O238" s="35">
        <f>'2017'!R238</f>
        <v>6.5054649064187231</v>
      </c>
      <c r="P238" s="118">
        <f t="shared" si="138"/>
        <v>4.6237308297137911</v>
      </c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  <c r="AB238" s="105"/>
      <c r="AC238" s="105"/>
      <c r="AD238" s="36"/>
      <c r="AE238" s="36"/>
      <c r="AF238" s="36"/>
      <c r="AG238" s="107">
        <f>'2008'!S238</f>
        <v>9.1898508733137199</v>
      </c>
      <c r="AH238" s="107">
        <f>'2009'!S238</f>
        <v>4.1752788133333327</v>
      </c>
      <c r="AI238" s="107">
        <f>'2010'!S238</f>
        <v>7.4206109692492603</v>
      </c>
      <c r="AJ238" s="107">
        <f>'2011'!S238</f>
        <v>2.0721743684806082</v>
      </c>
      <c r="AK238" s="107">
        <f>'2012'!S238</f>
        <v>9.9542192954397564</v>
      </c>
      <c r="AL238" s="107">
        <f>'2013'!S238</f>
        <v>3.1879336680344825</v>
      </c>
      <c r="AM238" s="107">
        <f>'2014'!S238</f>
        <v>8.6619689587969884</v>
      </c>
      <c r="AN238" s="107">
        <f>'2015'!S238</f>
        <v>9.7541300911518736</v>
      </c>
      <c r="AO238" s="107">
        <f>'2016'!S238</f>
        <v>9.2664760402180164</v>
      </c>
      <c r="AP238" s="107">
        <f>'2017'!S238</f>
        <v>10.365543977251699</v>
      </c>
      <c r="AQ238" s="117">
        <f t="shared" si="139"/>
        <v>7.4048187055269734</v>
      </c>
      <c r="AR238" s="36"/>
      <c r="AS238" s="38"/>
    </row>
    <row r="239" spans="2:45">
      <c r="B239" s="4">
        <f>'2008'!G239</f>
        <v>2008</v>
      </c>
      <c r="C239" s="4">
        <v>8</v>
      </c>
      <c r="D239" s="2">
        <f t="shared" si="143"/>
        <v>23</v>
      </c>
      <c r="E239" s="2">
        <f t="shared" si="151"/>
        <v>235</v>
      </c>
      <c r="F239" s="35">
        <f>'2008'!R239</f>
        <v>4.0026381039269987</v>
      </c>
      <c r="G239" s="35">
        <f>'2009'!R239</f>
        <v>3.0298627732477494</v>
      </c>
      <c r="H239" s="35">
        <f>'2010'!R239</f>
        <v>5.5873149721829982</v>
      </c>
      <c r="I239" s="35">
        <f>'2011'!R239</f>
        <v>2.7745916215094999</v>
      </c>
      <c r="J239" s="35">
        <f>'2012'!R239</f>
        <v>6.0399038249946004</v>
      </c>
      <c r="K239" s="35">
        <f>'2013'!R239</f>
        <v>2.3515752409066497</v>
      </c>
      <c r="L239" s="35">
        <f>'2014'!R239</f>
        <v>6.0449914934954991</v>
      </c>
      <c r="M239" s="35">
        <f>'2015'!R239</f>
        <v>6.734336441477998</v>
      </c>
      <c r="N239" s="35">
        <f>'2016'!R239</f>
        <v>5.7309425208269991</v>
      </c>
      <c r="O239" s="35">
        <f>'2017'!R239</f>
        <v>6.7406671729169991</v>
      </c>
      <c r="P239" s="118">
        <f t="shared" si="138"/>
        <v>4.903682416548599</v>
      </c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5"/>
      <c r="AD239" s="36"/>
      <c r="AE239" s="36"/>
      <c r="AF239" s="36"/>
      <c r="AG239" s="107">
        <f>'2008'!S239</f>
        <v>6.225982379574468</v>
      </c>
      <c r="AH239" s="107">
        <f>'2009'!S239</f>
        <v>5.0566395602707868</v>
      </c>
      <c r="AI239" s="107">
        <f>'2010'!S239</f>
        <v>7.6138927645622463</v>
      </c>
      <c r="AJ239" s="107">
        <f>'2011'!S239</f>
        <v>4.587838542196069</v>
      </c>
      <c r="AK239" s="107">
        <f>'2012'!S239</f>
        <v>12.088119818351206</v>
      </c>
      <c r="AL239" s="107">
        <f>'2013'!S239</f>
        <v>3.6503570633276921</v>
      </c>
      <c r="AM239" s="107">
        <f>'2014'!S239</f>
        <v>7.9510611262527009</v>
      </c>
      <c r="AN239" s="107">
        <f>'2015'!S239</f>
        <v>9.2371349402210399</v>
      </c>
      <c r="AO239" s="107">
        <f>'2016'!S239</f>
        <v>8.0949614413165989</v>
      </c>
      <c r="AP239" s="107">
        <f>'2017'!S239</f>
        <v>9.762734847190826</v>
      </c>
      <c r="AQ239" s="117">
        <f t="shared" si="139"/>
        <v>7.4268722483263634</v>
      </c>
      <c r="AR239" s="36"/>
      <c r="AS239" s="38"/>
    </row>
    <row r="240" spans="2:45">
      <c r="B240" s="4">
        <f>'2008'!G240</f>
        <v>2008</v>
      </c>
      <c r="C240" s="4">
        <v>8</v>
      </c>
      <c r="D240" s="2">
        <f t="shared" si="143"/>
        <v>24</v>
      </c>
      <c r="E240" s="2">
        <f t="shared" si="151"/>
        <v>236</v>
      </c>
      <c r="F240" s="35">
        <f>'2008'!R240</f>
        <v>2.7991496043472499</v>
      </c>
      <c r="G240" s="35">
        <f>'2009'!R240</f>
        <v>3.3264703106774998</v>
      </c>
      <c r="H240" s="35">
        <f>'2010'!R240</f>
        <v>5.7405896420287492</v>
      </c>
      <c r="I240" s="35">
        <f>'2011'!R240</f>
        <v>2.2266722179501497</v>
      </c>
      <c r="J240" s="35">
        <f>'2012'!R240</f>
        <v>5.9336948773493985</v>
      </c>
      <c r="K240" s="35">
        <f>'2013'!R240</f>
        <v>1.3356654789348001</v>
      </c>
      <c r="L240" s="35">
        <f>'2014'!R240</f>
        <v>5.8912232328742471</v>
      </c>
      <c r="M240" s="35">
        <f>'2015'!R240</f>
        <v>6.9621064832917492</v>
      </c>
      <c r="N240" s="35">
        <f>'2016'!R240</f>
        <v>5.7165915532050002</v>
      </c>
      <c r="O240" s="35">
        <f>'2017'!R240</f>
        <v>6.6468752256537771</v>
      </c>
      <c r="P240" s="118">
        <f t="shared" si="138"/>
        <v>4.6579038626312625</v>
      </c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36"/>
      <c r="AE240" s="36"/>
      <c r="AF240" s="36"/>
      <c r="AG240" s="107">
        <f>'2008'!S240</f>
        <v>4.2370399507089553</v>
      </c>
      <c r="AH240" s="107">
        <f>'2009'!S240</f>
        <v>5.6174255005631606</v>
      </c>
      <c r="AI240" s="107">
        <f>'2010'!S240</f>
        <v>7.920388079827192</v>
      </c>
      <c r="AJ240" s="107">
        <f>'2011'!S240</f>
        <v>3.7580063829827495</v>
      </c>
      <c r="AK240" s="107">
        <f>'2012'!S240</f>
        <v>11.933312300779031</v>
      </c>
      <c r="AL240" s="107">
        <f>'2013'!S240</f>
        <v>2.2641130267844289</v>
      </c>
      <c r="AM240" s="107">
        <f>'2014'!S240</f>
        <v>8.3327905255884911</v>
      </c>
      <c r="AN240" s="107">
        <f>'2015'!S240</f>
        <v>10.627181388822265</v>
      </c>
      <c r="AO240" s="107">
        <f>'2016'!S240</f>
        <v>8.3736407010093235</v>
      </c>
      <c r="AP240" s="107">
        <f>'2017'!S240</f>
        <v>10.198076468940856</v>
      </c>
      <c r="AQ240" s="117">
        <f t="shared" si="139"/>
        <v>7.3261974326006456</v>
      </c>
      <c r="AR240" s="36"/>
      <c r="AS240" s="38"/>
    </row>
    <row r="241" spans="2:55">
      <c r="B241" s="4">
        <f>'2008'!G241</f>
        <v>2008</v>
      </c>
      <c r="C241" s="4">
        <v>8</v>
      </c>
      <c r="D241" s="2">
        <f t="shared" si="143"/>
        <v>25</v>
      </c>
      <c r="E241" s="2">
        <f t="shared" si="151"/>
        <v>237</v>
      </c>
      <c r="F241" s="35">
        <f>'2008'!R241</f>
        <v>2.1035390003264993</v>
      </c>
      <c r="G241" s="35">
        <f>'2009'!R241</f>
        <v>2.7610878619350001</v>
      </c>
      <c r="H241" s="35">
        <f>'2010'!R241</f>
        <v>4.39192651824</v>
      </c>
      <c r="I241" s="35">
        <f>'2011'!R241</f>
        <v>1.9350003427078497</v>
      </c>
      <c r="J241" s="35">
        <f>'2012'!R241</f>
        <v>5.4607667694252742</v>
      </c>
      <c r="K241" s="35">
        <f>'2013'!R241</f>
        <v>1.9885578886601998</v>
      </c>
      <c r="L241" s="35">
        <f>'2014'!R241</f>
        <v>5.5781282901374984</v>
      </c>
      <c r="M241" s="35">
        <f>'2015'!R241</f>
        <v>6.7333988645720986</v>
      </c>
      <c r="N241" s="35">
        <f>'2016'!R241</f>
        <v>5.9635821671572495</v>
      </c>
      <c r="O241" s="35">
        <f>'2017'!R241</f>
        <v>6.724471133508076</v>
      </c>
      <c r="P241" s="118">
        <f t="shared" si="138"/>
        <v>4.3640458836669742</v>
      </c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5"/>
      <c r="AD241" s="36"/>
      <c r="AE241" s="36"/>
      <c r="AF241" s="36"/>
      <c r="AG241" s="107">
        <f>'2008'!S241</f>
        <v>3.6722205790242453</v>
      </c>
      <c r="AH241" s="107">
        <f>'2009'!S241</f>
        <v>4.4698870351390685</v>
      </c>
      <c r="AI241" s="107">
        <f>'2010'!S241</f>
        <v>6.6062609073348186</v>
      </c>
      <c r="AJ241" s="107">
        <f>'2011'!S241</f>
        <v>3.6401474928882909</v>
      </c>
      <c r="AK241" s="107">
        <f>'2012'!S241</f>
        <v>10.751723078420033</v>
      </c>
      <c r="AL241" s="107">
        <f>'2013'!S241</f>
        <v>4.0687683163269037</v>
      </c>
      <c r="AM241" s="107">
        <f>'2014'!S241</f>
        <v>8.4218559981797636</v>
      </c>
      <c r="AN241" s="107">
        <f>'2015'!S241</f>
        <v>11.986887370141332</v>
      </c>
      <c r="AO241" s="107">
        <f>'2016'!S241</f>
        <v>7.6438116359980155</v>
      </c>
      <c r="AP241" s="107">
        <f>'2017'!S241</f>
        <v>12.191914405270625</v>
      </c>
      <c r="AQ241" s="117">
        <f t="shared" si="139"/>
        <v>7.34534768187231</v>
      </c>
      <c r="AR241" s="36"/>
      <c r="AS241" s="38"/>
    </row>
    <row r="242" spans="2:55">
      <c r="B242" s="4">
        <f>'2008'!G242</f>
        <v>2008</v>
      </c>
      <c r="C242" s="4">
        <v>8</v>
      </c>
      <c r="D242" s="2">
        <f t="shared" si="143"/>
        <v>26</v>
      </c>
      <c r="E242" s="2">
        <f t="shared" si="151"/>
        <v>238</v>
      </c>
      <c r="F242" s="35">
        <f>'2008'!R242</f>
        <v>3.6424236596962487</v>
      </c>
      <c r="G242" s="35">
        <f>'2009'!R242</f>
        <v>3.0658568368889996</v>
      </c>
      <c r="H242" s="35">
        <f>'2010'!R242</f>
        <v>5.2890756383834994</v>
      </c>
      <c r="I242" s="35">
        <f>'2011'!R242</f>
        <v>1.6680622766691</v>
      </c>
      <c r="J242" s="35">
        <f>'2012'!R242</f>
        <v>6.0224862098081999</v>
      </c>
      <c r="K242" s="35">
        <f>'2013'!R242</f>
        <v>2.6765448480911989</v>
      </c>
      <c r="L242" s="35">
        <f>'2014'!R242</f>
        <v>6.2799480696599979</v>
      </c>
      <c r="M242" s="35">
        <f>'2015'!R242</f>
        <v>3.3761634828792757</v>
      </c>
      <c r="N242" s="35">
        <f>'2016'!R242</f>
        <v>5.5267432802999981</v>
      </c>
      <c r="O242" s="35">
        <f>'2017'!R242</f>
        <v>6.3875975165534999</v>
      </c>
      <c r="P242" s="118">
        <f t="shared" si="138"/>
        <v>4.3934901818930019</v>
      </c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5"/>
      <c r="AD242" s="36"/>
      <c r="AE242" s="36"/>
      <c r="AF242" s="36"/>
      <c r="AG242" s="107">
        <f>'2008'!S242</f>
        <v>6.4395723260346882</v>
      </c>
      <c r="AH242" s="107">
        <f>'2009'!S242</f>
        <v>4.9011291508031647</v>
      </c>
      <c r="AI242" s="107">
        <f>'2010'!S242</f>
        <v>7.5421492615590013</v>
      </c>
      <c r="AJ242" s="107">
        <f>'2011'!S242</f>
        <v>3.2659721815965983</v>
      </c>
      <c r="AK242" s="107">
        <f>'2012'!S242</f>
        <v>10.521581647646729</v>
      </c>
      <c r="AL242" s="107">
        <f>'2013'!S242</f>
        <v>5.1235032373039919</v>
      </c>
      <c r="AM242" s="107">
        <f>'2014'!S242</f>
        <v>8.9492521265108742</v>
      </c>
      <c r="AN242" s="107">
        <f>'2015'!S242</f>
        <v>6.570734949351233</v>
      </c>
      <c r="AO242" s="107">
        <f>'2016'!S242</f>
        <v>7.9441430905270698</v>
      </c>
      <c r="AP242" s="107">
        <f>'2017'!S242</f>
        <v>11.027912772205113</v>
      </c>
      <c r="AQ242" s="117">
        <f t="shared" si="139"/>
        <v>7.2285950743538478</v>
      </c>
      <c r="AR242" s="36"/>
      <c r="AS242" s="38"/>
    </row>
    <row r="243" spans="2:55">
      <c r="B243" s="4">
        <f>'2008'!G243</f>
        <v>2008</v>
      </c>
      <c r="C243" s="4">
        <v>8</v>
      </c>
      <c r="D243" s="2">
        <f t="shared" si="143"/>
        <v>27</v>
      </c>
      <c r="E243" s="2">
        <f t="shared" si="151"/>
        <v>239</v>
      </c>
      <c r="F243" s="35">
        <f>'2008'!R243</f>
        <v>3.4225019567804993</v>
      </c>
      <c r="G243" s="35">
        <f>'2009'!R243</f>
        <v>2.8504867285124997</v>
      </c>
      <c r="H243" s="35">
        <f>'2010'!R243</f>
        <v>5.4958754392649993</v>
      </c>
      <c r="I243" s="35">
        <f>'2011'!R243</f>
        <v>0.70430099404769997</v>
      </c>
      <c r="J243" s="35">
        <f>'2012'!R243</f>
        <v>5.7906940170929992</v>
      </c>
      <c r="K243" s="35">
        <f>'2013'!R243</f>
        <v>0.47389417066582501</v>
      </c>
      <c r="L243" s="35">
        <f>'2014'!R243</f>
        <v>5.8851270184454991</v>
      </c>
      <c r="M243" s="35">
        <f>'2015'!R243</f>
        <v>5.1158075953193993</v>
      </c>
      <c r="N243" s="35">
        <f>'2016'!R243</f>
        <v>5.8757929958699986</v>
      </c>
      <c r="O243" s="35">
        <f>'2017'!R243</f>
        <v>6.0138799266671246</v>
      </c>
      <c r="P243" s="118">
        <f t="shared" si="138"/>
        <v>4.1628360842666536</v>
      </c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5"/>
      <c r="AD243" s="36"/>
      <c r="AE243" s="36"/>
      <c r="AF243" s="36"/>
      <c r="AG243" s="107">
        <f>'2008'!S243</f>
        <v>5.6932038552490987</v>
      </c>
      <c r="AH243" s="107">
        <f>'2009'!S243</f>
        <v>4.4215292852990373</v>
      </c>
      <c r="AI243" s="107">
        <f>'2010'!S243</f>
        <v>7.8474253713502851</v>
      </c>
      <c r="AJ243" s="107">
        <f>'2011'!S243</f>
        <v>1.7056715444990564</v>
      </c>
      <c r="AK243" s="107">
        <f>'2012'!S243</f>
        <v>9.9644162973215966</v>
      </c>
      <c r="AL243" s="107">
        <f>'2013'!S243</f>
        <v>1.3623671148975707</v>
      </c>
      <c r="AM243" s="107">
        <f>'2014'!S243</f>
        <v>8.9050456908574489</v>
      </c>
      <c r="AN243" s="107">
        <f>'2015'!S243</f>
        <v>9.0593321712437618</v>
      </c>
      <c r="AO243" s="107">
        <f>'2016'!S243</f>
        <v>9.4462830338677914</v>
      </c>
      <c r="AP243" s="107">
        <f>'2017'!S243</f>
        <v>8.5270756715663705</v>
      </c>
      <c r="AQ243" s="117">
        <f t="shared" si="139"/>
        <v>6.693235003615202</v>
      </c>
      <c r="AR243" s="36"/>
      <c r="AS243" s="38"/>
    </row>
    <row r="244" spans="2:55">
      <c r="B244" s="4">
        <f>'2008'!G244</f>
        <v>2008</v>
      </c>
      <c r="C244" s="4">
        <v>8</v>
      </c>
      <c r="D244" s="2">
        <f t="shared" si="143"/>
        <v>28</v>
      </c>
      <c r="E244" s="2">
        <f t="shared" si="151"/>
        <v>240</v>
      </c>
      <c r="F244" s="35">
        <f>'2008'!R244</f>
        <v>3.6868652470574999</v>
      </c>
      <c r="G244" s="35">
        <f>'2009'!R244</f>
        <v>2.5622518166999999</v>
      </c>
      <c r="H244" s="35">
        <f>'2010'!R244</f>
        <v>5.3132763204359987</v>
      </c>
      <c r="I244" s="35">
        <f>'2011'!R244</f>
        <v>0.8406047360804999</v>
      </c>
      <c r="J244" s="35">
        <f>'2012'!R244</f>
        <v>5.8508467707356981</v>
      </c>
      <c r="K244" s="35">
        <f>'2013'!R244</f>
        <v>1.09843912190565</v>
      </c>
      <c r="L244" s="35">
        <f>'2014'!R244</f>
        <v>5.8824969899849986</v>
      </c>
      <c r="M244" s="35">
        <f>'2015'!R244</f>
        <v>5.7773267930762993</v>
      </c>
      <c r="N244" s="35">
        <f>'2016'!R244</f>
        <v>5.7501188908064975</v>
      </c>
      <c r="O244" s="35">
        <f>'2017'!R244</f>
        <v>6.478347986926198</v>
      </c>
      <c r="P244" s="118">
        <f t="shared" si="138"/>
        <v>4.3240574673709338</v>
      </c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5"/>
      <c r="AD244" s="36"/>
      <c r="AE244" s="36"/>
      <c r="AF244" s="36"/>
      <c r="AG244" s="107">
        <f>'2008'!S244</f>
        <v>7.0234399388321753</v>
      </c>
      <c r="AH244" s="107">
        <f>'2009'!S244</f>
        <v>4.138845467923761</v>
      </c>
      <c r="AI244" s="107">
        <f>'2010'!S244</f>
        <v>7.9106146943638853</v>
      </c>
      <c r="AJ244" s="107">
        <f>'2011'!S244</f>
        <v>1.8340604960392974</v>
      </c>
      <c r="AK244" s="107">
        <f>'2012'!S244</f>
        <v>10.343968460551533</v>
      </c>
      <c r="AL244" s="107">
        <f>'2013'!S244</f>
        <v>2.34382481847994</v>
      </c>
      <c r="AM244" s="107">
        <f>'2014'!S244</f>
        <v>9.1209073189732131</v>
      </c>
      <c r="AN244" s="107">
        <f>'2015'!S244</f>
        <v>10.088819899746836</v>
      </c>
      <c r="AO244" s="107">
        <f>'2016'!S244</f>
        <v>10.593440873441271</v>
      </c>
      <c r="AP244" s="107">
        <f>'2017'!S244</f>
        <v>8.5865723312026638</v>
      </c>
      <c r="AQ244" s="117">
        <f t="shared" si="139"/>
        <v>7.1984494299554571</v>
      </c>
      <c r="AR244" s="36"/>
      <c r="AS244" s="38"/>
    </row>
    <row r="245" spans="2:55">
      <c r="B245" s="4">
        <f>'2008'!G245</f>
        <v>2008</v>
      </c>
      <c r="C245" s="4">
        <v>8</v>
      </c>
      <c r="D245" s="2">
        <f t="shared" si="143"/>
        <v>29</v>
      </c>
      <c r="E245" s="2">
        <f t="shared" si="151"/>
        <v>241</v>
      </c>
      <c r="F245" s="35">
        <f>'2008'!R245</f>
        <v>3.397289536421999</v>
      </c>
      <c r="G245" s="35">
        <f>'2009'!R245</f>
        <v>2.1459264151319992</v>
      </c>
      <c r="H245" s="35">
        <f>'2010'!R245</f>
        <v>5.4033566369647499</v>
      </c>
      <c r="I245" s="35">
        <f>'2011'!R245</f>
        <v>3.1481367001919991</v>
      </c>
      <c r="J245" s="35">
        <f>'2012'!R245</f>
        <v>5.7119105445668978</v>
      </c>
      <c r="K245" s="35">
        <f>'2013'!R245</f>
        <v>2.9503725573127495</v>
      </c>
      <c r="L245" s="35">
        <f>'2014'!R245</f>
        <v>5.9210449561462495</v>
      </c>
      <c r="M245" s="35">
        <f>'2015'!R245</f>
        <v>5.7752871090059994</v>
      </c>
      <c r="N245" s="35">
        <f>'2016'!R245</f>
        <v>5.6538705313406235</v>
      </c>
      <c r="O245" s="35">
        <f>'2017'!R245</f>
        <v>5.8940292104843239</v>
      </c>
      <c r="P245" s="118">
        <f t="shared" si="138"/>
        <v>4.6001224197567598</v>
      </c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5"/>
      <c r="AD245" s="36"/>
      <c r="AE245" s="36"/>
      <c r="AF245" s="36"/>
      <c r="AG245" s="107">
        <f>'2008'!S245</f>
        <v>5.6440379094439193</v>
      </c>
      <c r="AH245" s="107">
        <f>'2009'!S245</f>
        <v>3.7267801760392576</v>
      </c>
      <c r="AI245" s="107">
        <f>'2010'!S245</f>
        <v>8.2030545902488292</v>
      </c>
      <c r="AJ245" s="107">
        <f>'2011'!S245</f>
        <v>5.4016555678937008</v>
      </c>
      <c r="AK245" s="107">
        <f>'2012'!S245</f>
        <v>9.0990590212238445</v>
      </c>
      <c r="AL245" s="107">
        <f>'2013'!S245</f>
        <v>5.4259938100453882</v>
      </c>
      <c r="AM245" s="107">
        <f>'2014'!S245</f>
        <v>9.3959478046763341</v>
      </c>
      <c r="AN245" s="107">
        <f>'2015'!S245</f>
        <v>10.525092614163887</v>
      </c>
      <c r="AO245" s="107">
        <f>'2016'!S245</f>
        <v>10.422196721813345</v>
      </c>
      <c r="AP245" s="107">
        <f>'2017'!S245</f>
        <v>8.5160032148675011</v>
      </c>
      <c r="AQ245" s="117">
        <f t="shared" si="139"/>
        <v>7.6359821430416002</v>
      </c>
      <c r="AR245" s="36"/>
      <c r="AS245" s="38"/>
    </row>
    <row r="246" spans="2:55">
      <c r="B246" s="4">
        <f>'2008'!G246</f>
        <v>2008</v>
      </c>
      <c r="C246" s="4">
        <v>8</v>
      </c>
      <c r="D246" s="4">
        <f t="shared" si="143"/>
        <v>30</v>
      </c>
      <c r="E246" s="4">
        <f t="shared" si="151"/>
        <v>242</v>
      </c>
      <c r="F246" s="52">
        <f>'2008'!R246</f>
        <v>4.0321995255959999</v>
      </c>
      <c r="G246" s="52">
        <f>'2009'!R246</f>
        <v>2.7292868642099997</v>
      </c>
      <c r="H246" s="52">
        <f>'2010'!R246</f>
        <v>5.5413060499338735</v>
      </c>
      <c r="I246" s="52">
        <f>'2011'!R246</f>
        <v>2.4962160012619496</v>
      </c>
      <c r="J246" s="52">
        <f>'2012'!R246</f>
        <v>5.5160335883093996</v>
      </c>
      <c r="K246" s="52">
        <f>'2013'!R246</f>
        <v>1.4306620578145501</v>
      </c>
      <c r="L246" s="52">
        <f>'2014'!R246</f>
        <v>6.1455735062999999</v>
      </c>
      <c r="M246" s="52">
        <f>'2015'!R246</f>
        <v>5.831980920923173</v>
      </c>
      <c r="N246" s="52">
        <f>'2016'!R246</f>
        <v>5.7205439629222496</v>
      </c>
      <c r="O246" s="35">
        <f>'2017'!R246</f>
        <v>6.158255351284649</v>
      </c>
      <c r="P246" s="118">
        <f t="shared" si="138"/>
        <v>4.5602057828555846</v>
      </c>
      <c r="Q246" s="105"/>
      <c r="AC246" s="105"/>
      <c r="AD246" s="36"/>
      <c r="AE246" s="36"/>
      <c r="AF246" s="36"/>
      <c r="AG246" s="107">
        <f>'2008'!S246</f>
        <v>5.6344292243454577</v>
      </c>
      <c r="AH246" s="107">
        <f>'2009'!S246</f>
        <v>4.4674175583371252</v>
      </c>
      <c r="AI246" s="107">
        <f>'2010'!S246</f>
        <v>8.6986826062360851</v>
      </c>
      <c r="AJ246" s="107">
        <f>'2011'!S246</f>
        <v>4.0388768501992311</v>
      </c>
      <c r="AK246" s="107">
        <f>'2012'!S246</f>
        <v>9.540760738968622</v>
      </c>
      <c r="AL246" s="107">
        <f>'2013'!S246</f>
        <v>2.6689941102984975</v>
      </c>
      <c r="AM246" s="107">
        <f>'2014'!S246</f>
        <v>8.9124077604432319</v>
      </c>
      <c r="AN246" s="107">
        <f>'2015'!S246</f>
        <v>8.8353781704315573</v>
      </c>
      <c r="AO246" s="107">
        <f>'2016'!S246</f>
        <v>9.8508951784265335</v>
      </c>
      <c r="AP246" s="107">
        <f>'2017'!S246</f>
        <v>9.4718563719478652</v>
      </c>
      <c r="AQ246" s="117">
        <f t="shared" si="139"/>
        <v>7.211969856963421</v>
      </c>
      <c r="AR246" s="36"/>
    </row>
    <row r="247" spans="2:55">
      <c r="B247" s="4">
        <f>'2008'!G247</f>
        <v>2008</v>
      </c>
      <c r="C247" s="1">
        <v>8</v>
      </c>
      <c r="D247" s="1">
        <f t="shared" si="143"/>
        <v>31</v>
      </c>
      <c r="E247" s="1">
        <f t="shared" si="151"/>
        <v>243</v>
      </c>
      <c r="F247" s="50">
        <f>'2008'!R247</f>
        <v>3.6712545179039995</v>
      </c>
      <c r="G247" s="50">
        <f>'2009'!R247</f>
        <v>2.9478419837099992</v>
      </c>
      <c r="H247" s="50">
        <f>'2010'!R247</f>
        <v>5.3473340839454995</v>
      </c>
      <c r="I247" s="50">
        <f>'2011'!R247</f>
        <v>0.87789355462912511</v>
      </c>
      <c r="J247" s="50">
        <f>'2012'!R247</f>
        <v>4.335006906960599</v>
      </c>
      <c r="K247" s="50">
        <f>'2013'!R247</f>
        <v>2.6428544536364997</v>
      </c>
      <c r="L247" s="50">
        <f>'2014'!R247</f>
        <v>6.1255351942199994</v>
      </c>
      <c r="M247" s="50">
        <f>'2015'!R247</f>
        <v>5.4254307040342491</v>
      </c>
      <c r="N247" s="50">
        <f>'2016'!R247</f>
        <v>5.8858121519099997</v>
      </c>
      <c r="O247" s="50">
        <f>'2017'!R247</f>
        <v>6.4199967168302985</v>
      </c>
      <c r="P247" s="118">
        <f t="shared" si="138"/>
        <v>4.3678960267780269</v>
      </c>
      <c r="Q247" s="105"/>
      <c r="AC247" s="105"/>
      <c r="AD247" s="36"/>
      <c r="AE247" s="36"/>
      <c r="AF247" s="36"/>
      <c r="AG247" s="108">
        <f>'2008'!S247</f>
        <v>5.8239795604932567</v>
      </c>
      <c r="AH247" s="108">
        <f>'2009'!S247</f>
        <v>4.8156385659090892</v>
      </c>
      <c r="AI247" s="108">
        <f>'2010'!S247</f>
        <v>8.3522744569228315</v>
      </c>
      <c r="AJ247" s="108">
        <f>'2011'!S247</f>
        <v>1.6686094549722943</v>
      </c>
      <c r="AK247" s="108">
        <f>'2012'!S247</f>
        <v>6.8446223971221523</v>
      </c>
      <c r="AL247" s="108">
        <f>'2013'!S247</f>
        <v>4.478428397725998</v>
      </c>
      <c r="AM247" s="108">
        <f>'2014'!S247</f>
        <v>8.4047975072474905</v>
      </c>
      <c r="AN247" s="108">
        <f>'2015'!S247</f>
        <v>11.870317135091987</v>
      </c>
      <c r="AO247" s="108">
        <f>'2016'!S247</f>
        <v>10.699931600208535</v>
      </c>
      <c r="AP247" s="108">
        <f>'2017'!S247</f>
        <v>10.339479408446991</v>
      </c>
      <c r="AQ247" s="122">
        <f t="shared" si="139"/>
        <v>7.3298078484140632</v>
      </c>
      <c r="AR247" s="36"/>
    </row>
    <row r="248" spans="2:55" ht="15.5">
      <c r="B248" s="4">
        <f>'2008'!G248</f>
        <v>2008</v>
      </c>
      <c r="C248" s="4">
        <v>9</v>
      </c>
      <c r="D248" s="2">
        <v>1</v>
      </c>
      <c r="E248" s="2">
        <f>E247+1</f>
        <v>244</v>
      </c>
      <c r="F248" s="35">
        <f>'2008'!R248</f>
        <v>3.7737151224660002</v>
      </c>
      <c r="G248" s="35">
        <f>'2009'!R248</f>
        <v>2.8924714125359992</v>
      </c>
      <c r="H248" s="35">
        <f>'2010'!R248</f>
        <v>5.5998278666932491</v>
      </c>
      <c r="I248" s="35">
        <f>'2011'!R248</f>
        <v>5.667147754850248</v>
      </c>
      <c r="J248" s="35">
        <f>'2012'!R248</f>
        <v>4.4599069831064986</v>
      </c>
      <c r="K248" s="35">
        <f>'2013'!R248</f>
        <v>1.7560185566741251</v>
      </c>
      <c r="L248" s="35">
        <f>'2014'!R248</f>
        <v>5.7947041351844994</v>
      </c>
      <c r="M248" s="35">
        <f>'2015'!R248</f>
        <v>5.7758516688034511</v>
      </c>
      <c r="N248" s="35">
        <f>'2016'!R248</f>
        <v>5.6648750271749995</v>
      </c>
      <c r="O248" s="35">
        <f>'2017'!R248</f>
        <v>6.4631515302295481</v>
      </c>
      <c r="P248" s="118">
        <f t="shared" si="138"/>
        <v>4.7847670057718616</v>
      </c>
      <c r="Q248" s="105"/>
      <c r="R248" s="64" t="s">
        <v>58</v>
      </c>
      <c r="S248" s="47">
        <f t="shared" ref="S248:AB248" si="152">AVERAGE(F217:F247)</f>
        <v>4.4679136338589105</v>
      </c>
      <c r="T248" s="47">
        <f t="shared" si="152"/>
        <v>2.9953389859006201</v>
      </c>
      <c r="U248" s="47">
        <f t="shared" si="152"/>
        <v>5.6593263491674106</v>
      </c>
      <c r="V248" s="47">
        <f t="shared" si="152"/>
        <v>2.3617933145836836</v>
      </c>
      <c r="W248" s="47">
        <f t="shared" si="152"/>
        <v>6.1114616426749269</v>
      </c>
      <c r="X248" s="47">
        <f t="shared" si="152"/>
        <v>3.4847547565815971</v>
      </c>
      <c r="Y248" s="47">
        <f t="shared" si="152"/>
        <v>6.0342490618054105</v>
      </c>
      <c r="Z248" s="47">
        <f t="shared" si="152"/>
        <v>6.8017312950707893</v>
      </c>
      <c r="AA248" s="47">
        <f t="shared" si="152"/>
        <v>6.0628799408905882</v>
      </c>
      <c r="AB248" s="47">
        <f t="shared" si="152"/>
        <v>6.9865053264747994</v>
      </c>
      <c r="AC248" s="105"/>
      <c r="AD248" s="36"/>
      <c r="AE248" s="36"/>
      <c r="AF248" s="36"/>
      <c r="AG248" s="107">
        <f>'2008'!S248</f>
        <v>5.7605941928628059</v>
      </c>
      <c r="AH248" s="107">
        <f>'2009'!S248</f>
        <v>4.9891219963343101</v>
      </c>
      <c r="AI248" s="107">
        <f>'2010'!S248</f>
        <v>8.642568628755992</v>
      </c>
      <c r="AJ248" s="107">
        <f>'2011'!S248</f>
        <v>8.3014440060706498</v>
      </c>
      <c r="AK248" s="107">
        <f>'2012'!S248</f>
        <v>6.9419625919068446</v>
      </c>
      <c r="AL248" s="107">
        <f>'2013'!S248</f>
        <v>3.2861246804552562</v>
      </c>
      <c r="AM248" s="107">
        <f>'2014'!S248</f>
        <v>8.9297112866645527</v>
      </c>
      <c r="AN248" s="107">
        <f>'2015'!S248</f>
        <v>9.5595298917949325</v>
      </c>
      <c r="AO248" s="107">
        <f>'2016'!S248</f>
        <v>9.2500255099892126</v>
      </c>
      <c r="AP248" s="107">
        <f>'2017'!S248</f>
        <v>11.174501607707862</v>
      </c>
      <c r="AQ248" s="117">
        <f t="shared" si="139"/>
        <v>7.6835584392542415</v>
      </c>
      <c r="AR248" s="36"/>
      <c r="AS248" s="64" t="s">
        <v>58</v>
      </c>
      <c r="AT248" s="109">
        <f t="shared" ref="AT248:BC248" si="153">AVERAGE(AG217:AG247)</f>
        <v>7.4609462370284749</v>
      </c>
      <c r="AU248" s="109">
        <f t="shared" si="153"/>
        <v>4.9350730498935489</v>
      </c>
      <c r="AV248" s="109">
        <f t="shared" si="153"/>
        <v>8.082903670388589</v>
      </c>
      <c r="AW248" s="109">
        <f t="shared" si="153"/>
        <v>4.1682267355980951</v>
      </c>
      <c r="AX248" s="109">
        <f t="shared" si="153"/>
        <v>9.8460893589295324</v>
      </c>
      <c r="AY248" s="109">
        <f t="shared" si="153"/>
        <v>6.2883870454644795</v>
      </c>
      <c r="AZ248" s="109">
        <f t="shared" si="153"/>
        <v>9.3582471672793144</v>
      </c>
      <c r="BA248" s="109">
        <f t="shared" si="153"/>
        <v>10.646122809303645</v>
      </c>
      <c r="BB248" s="109">
        <f t="shared" si="153"/>
        <v>9.1301361267286243</v>
      </c>
      <c r="BC248" s="109">
        <f t="shared" si="153"/>
        <v>10.859813700706233</v>
      </c>
    </row>
    <row r="249" spans="2:55" ht="15.5">
      <c r="B249" s="4">
        <f>'2008'!G249</f>
        <v>2008</v>
      </c>
      <c r="C249" s="4">
        <v>9</v>
      </c>
      <c r="D249" s="2">
        <f t="shared" ref="D249:D277" si="154">D248+1</f>
        <v>2</v>
      </c>
      <c r="E249" s="2">
        <f t="shared" si="151"/>
        <v>245</v>
      </c>
      <c r="F249" s="35">
        <f>'2008'!R249</f>
        <v>3.9897605416049986</v>
      </c>
      <c r="G249" s="35">
        <f>'2009'!R249</f>
        <v>3.2406812870849993</v>
      </c>
      <c r="H249" s="35">
        <f>'2010'!R249</f>
        <v>5.2073679474720009</v>
      </c>
      <c r="I249" s="35">
        <f>'2011'!R249</f>
        <v>5.4289091683799997</v>
      </c>
      <c r="J249" s="35">
        <f>'2012'!R249</f>
        <v>3.612984285099599</v>
      </c>
      <c r="K249" s="35">
        <f>'2013'!R249</f>
        <v>1.3805684877225</v>
      </c>
      <c r="L249" s="35">
        <f>'2014'!R249</f>
        <v>5.5410279446835</v>
      </c>
      <c r="M249" s="35">
        <f>'2015'!R249</f>
        <v>4.5423963155296505</v>
      </c>
      <c r="N249" s="35">
        <f>'2016'!R249</f>
        <v>5.7461112283904976</v>
      </c>
      <c r="O249" s="35">
        <f>'2017'!R249</f>
        <v>6.6200069433056248</v>
      </c>
      <c r="P249" s="118">
        <f t="shared" si="138"/>
        <v>4.5309814149273375</v>
      </c>
      <c r="Q249" s="105"/>
      <c r="R249" s="65" t="s">
        <v>59</v>
      </c>
      <c r="S249" s="66">
        <f t="shared" ref="S249:AB249" si="155">SUM(F217:F247)</f>
        <v>138.50532264962624</v>
      </c>
      <c r="T249" s="66">
        <f t="shared" si="155"/>
        <v>92.855508562919226</v>
      </c>
      <c r="U249" s="66">
        <f t="shared" si="155"/>
        <v>175.43911682418974</v>
      </c>
      <c r="V249" s="66">
        <f t="shared" si="155"/>
        <v>73.215592752094196</v>
      </c>
      <c r="W249" s="66">
        <f t="shared" si="155"/>
        <v>189.45531092292273</v>
      </c>
      <c r="X249" s="66">
        <f t="shared" si="155"/>
        <v>108.02739745402951</v>
      </c>
      <c r="Y249" s="66">
        <f t="shared" si="155"/>
        <v>187.06172091596773</v>
      </c>
      <c r="Z249" s="66">
        <f t="shared" si="155"/>
        <v>210.85367014719446</v>
      </c>
      <c r="AA249" s="66">
        <f t="shared" si="155"/>
        <v>187.94927816760824</v>
      </c>
      <c r="AB249" s="66">
        <f t="shared" si="155"/>
        <v>216.58166512071878</v>
      </c>
      <c r="AC249" s="105"/>
      <c r="AD249" s="36"/>
      <c r="AE249" s="36"/>
      <c r="AF249" s="36"/>
      <c r="AG249" s="107">
        <f>'2008'!S249</f>
        <v>6.1932217904615916</v>
      </c>
      <c r="AH249" s="107">
        <f>'2009'!S249</f>
        <v>5.1103311807893022</v>
      </c>
      <c r="AI249" s="107">
        <f>'2010'!S249</f>
        <v>7.7768079559542249</v>
      </c>
      <c r="AJ249" s="107">
        <f>'2011'!S249</f>
        <v>7.6501178542672239</v>
      </c>
      <c r="AK249" s="107">
        <f>'2012'!S249</f>
        <v>6.2086688842741555</v>
      </c>
      <c r="AL249" s="107">
        <f>'2013'!S249</f>
        <v>2.4784881346214092</v>
      </c>
      <c r="AM249" s="107">
        <f>'2014'!S249</f>
        <v>7.5317231565174305</v>
      </c>
      <c r="AN249" s="107">
        <f>'2015'!S249</f>
        <v>7.7422896646573172</v>
      </c>
      <c r="AO249" s="107">
        <f>'2016'!S249</f>
        <v>8.0440447574128289</v>
      </c>
      <c r="AP249" s="107">
        <f>'2017'!S249</f>
        <v>10.779583673961485</v>
      </c>
      <c r="AQ249" s="117">
        <f t="shared" si="139"/>
        <v>6.9515277052916975</v>
      </c>
      <c r="AR249" s="36"/>
      <c r="AS249" s="65" t="s">
        <v>59</v>
      </c>
      <c r="AT249" s="110">
        <f t="shared" ref="AT249:BC249" si="156">SUM(AG217:AG247)</f>
        <v>231.28933334788272</v>
      </c>
      <c r="AU249" s="110">
        <f t="shared" si="156"/>
        <v>152.9872645467</v>
      </c>
      <c r="AV249" s="110">
        <f t="shared" si="156"/>
        <v>250.57001378204626</v>
      </c>
      <c r="AW249" s="110">
        <f t="shared" si="156"/>
        <v>129.21502880354095</v>
      </c>
      <c r="AX249" s="110">
        <f t="shared" si="156"/>
        <v>305.2287701268155</v>
      </c>
      <c r="AY249" s="110">
        <f t="shared" si="156"/>
        <v>194.93999840939887</v>
      </c>
      <c r="AZ249" s="110">
        <f t="shared" si="156"/>
        <v>290.10566218565873</v>
      </c>
      <c r="BA249" s="110">
        <f t="shared" si="156"/>
        <v>330.02980708841301</v>
      </c>
      <c r="BB249" s="110">
        <f t="shared" si="156"/>
        <v>283.03421992858733</v>
      </c>
      <c r="BC249" s="110">
        <f t="shared" si="156"/>
        <v>336.65422472189323</v>
      </c>
    </row>
    <row r="250" spans="2:55">
      <c r="B250" s="4">
        <f>'2008'!G250</f>
        <v>2008</v>
      </c>
      <c r="C250" s="4">
        <v>9</v>
      </c>
      <c r="D250" s="2">
        <f t="shared" si="154"/>
        <v>3</v>
      </c>
      <c r="E250" s="2">
        <f t="shared" si="151"/>
        <v>246</v>
      </c>
      <c r="F250" s="35">
        <f>'2008'!R250</f>
        <v>3.7813414682987991</v>
      </c>
      <c r="G250" s="35">
        <f>'2009'!R250</f>
        <v>3.1637523406964991</v>
      </c>
      <c r="H250" s="35">
        <f>'2010'!R250</f>
        <v>5.0903758831387487</v>
      </c>
      <c r="I250" s="35">
        <f>'2011'!R250</f>
        <v>5.0602115931344986</v>
      </c>
      <c r="J250" s="35">
        <f>'2012'!R250</f>
        <v>4.3319783223664485</v>
      </c>
      <c r="K250" s="35">
        <f>'2013'!R250</f>
        <v>2.5305468358870495</v>
      </c>
      <c r="L250" s="35">
        <f>'2014'!R250</f>
        <v>5.04338162109525</v>
      </c>
      <c r="M250" s="35">
        <f>'2015'!R250</f>
        <v>6.0987884678090998</v>
      </c>
      <c r="N250" s="35">
        <f>'2016'!R250</f>
        <v>5.4938200388714984</v>
      </c>
      <c r="O250" s="35">
        <f>'2017'!R250</f>
        <v>6.6886176572891989</v>
      </c>
      <c r="P250" s="118">
        <f t="shared" si="138"/>
        <v>4.7282814228587089</v>
      </c>
      <c r="Q250" s="105"/>
      <c r="R250" s="120" t="s">
        <v>60</v>
      </c>
      <c r="S250" s="121">
        <f t="shared" ref="S250:AB250" si="157">STDEV(F217:F247)</f>
        <v>0.79224448393743152</v>
      </c>
      <c r="T250" s="121">
        <f t="shared" si="157"/>
        <v>0.42223164306957989</v>
      </c>
      <c r="U250" s="121">
        <f t="shared" si="157"/>
        <v>0.66424002286653239</v>
      </c>
      <c r="V250" s="121">
        <f t="shared" si="157"/>
        <v>1.4096696152127464</v>
      </c>
      <c r="W250" s="121">
        <f t="shared" si="157"/>
        <v>0.57266106826389862</v>
      </c>
      <c r="X250" s="121">
        <f t="shared" si="157"/>
        <v>1.855450490770632</v>
      </c>
      <c r="Y250" s="121">
        <f t="shared" si="157"/>
        <v>0.2710220226724806</v>
      </c>
      <c r="Z250" s="121">
        <f t="shared" si="157"/>
        <v>0.97318582300418777</v>
      </c>
      <c r="AA250" s="121">
        <f t="shared" si="157"/>
        <v>0.30605375992084699</v>
      </c>
      <c r="AB250" s="121">
        <f t="shared" si="157"/>
        <v>0.60414404795774201</v>
      </c>
      <c r="AC250" s="105"/>
      <c r="AD250" s="36"/>
      <c r="AE250" s="36"/>
      <c r="AF250" s="36"/>
      <c r="AG250" s="107">
        <f>'2008'!S250</f>
        <v>6.0931556341559432</v>
      </c>
      <c r="AH250" s="107">
        <f>'2009'!S250</f>
        <v>5.0439752366556663</v>
      </c>
      <c r="AI250" s="107">
        <f>'2010'!S250</f>
        <v>7.5864485766614154</v>
      </c>
      <c r="AJ250" s="107">
        <f>'2011'!S250</f>
        <v>7.5272976087152426</v>
      </c>
      <c r="AK250" s="107">
        <f>'2012'!S250</f>
        <v>7.1359034265378618</v>
      </c>
      <c r="AL250" s="107">
        <f>'2013'!S250</f>
        <v>4.577671693862202</v>
      </c>
      <c r="AM250" s="107">
        <f>'2014'!S250</f>
        <v>7.4868250190515893</v>
      </c>
      <c r="AN250" s="107">
        <f>'2015'!S250</f>
        <v>9.675018119108973</v>
      </c>
      <c r="AO250" s="107">
        <f>'2016'!S250</f>
        <v>7.3157345707310961</v>
      </c>
      <c r="AP250" s="107">
        <f>'2017'!S250</f>
        <v>13.872405197557427</v>
      </c>
      <c r="AQ250" s="117">
        <f t="shared" si="139"/>
        <v>7.6314435083037413</v>
      </c>
      <c r="AR250" s="36"/>
      <c r="AS250" s="120" t="s">
        <v>60</v>
      </c>
      <c r="AT250" s="121">
        <f t="shared" ref="AT250:BC250" si="158">STDEV(AG217:AG247)</f>
        <v>1.5434913235512933</v>
      </c>
      <c r="AU250" s="121">
        <f t="shared" si="158"/>
        <v>0.73409240961309608</v>
      </c>
      <c r="AV250" s="121">
        <f t="shared" si="158"/>
        <v>1.3241163155644362</v>
      </c>
      <c r="AW250" s="121">
        <f t="shared" si="158"/>
        <v>2.3265308040450399</v>
      </c>
      <c r="AX250" s="121">
        <f t="shared" si="158"/>
        <v>1.0059322458598001</v>
      </c>
      <c r="AY250" s="121">
        <f t="shared" si="158"/>
        <v>3.2526136649732513</v>
      </c>
      <c r="AZ250" s="121">
        <f t="shared" si="158"/>
        <v>1.0064266255107195</v>
      </c>
      <c r="BA250" s="121">
        <f t="shared" si="158"/>
        <v>1.6442044520256403</v>
      </c>
      <c r="BB250" s="121">
        <f t="shared" si="158"/>
        <v>0.88979443850318629</v>
      </c>
      <c r="BC250" s="121">
        <f t="shared" si="158"/>
        <v>1.9154567687002904</v>
      </c>
    </row>
    <row r="251" spans="2:55">
      <c r="B251" s="4">
        <f>'2008'!G251</f>
        <v>2008</v>
      </c>
      <c r="C251" s="4">
        <v>9</v>
      </c>
      <c r="D251" s="2">
        <f t="shared" si="154"/>
        <v>4</v>
      </c>
      <c r="E251" s="2">
        <f t="shared" ref="E251:E265" si="159">E250+1</f>
        <v>247</v>
      </c>
      <c r="F251" s="35">
        <f>'2008'!R251</f>
        <v>3.9968918232570005</v>
      </c>
      <c r="G251" s="35">
        <f>'2009'!R251</f>
        <v>2.9906628252412495</v>
      </c>
      <c r="H251" s="35">
        <f>'2010'!R251</f>
        <v>5.4314176409032493</v>
      </c>
      <c r="I251" s="35">
        <f>'2011'!R251</f>
        <v>5.0480633664359988</v>
      </c>
      <c r="J251" s="35">
        <f>'2012'!R251</f>
        <v>4.633489475418374</v>
      </c>
      <c r="K251" s="35">
        <f>'2013'!R251</f>
        <v>2.3198881865248504</v>
      </c>
      <c r="L251" s="35">
        <f>'2014'!R251</f>
        <v>4.949404147548</v>
      </c>
      <c r="M251" s="35">
        <f>'2015'!R251</f>
        <v>5.6026266000605984</v>
      </c>
      <c r="N251" s="35">
        <f>'2016'!R251</f>
        <v>4.9816717236179979</v>
      </c>
      <c r="O251" s="35">
        <f>'2017'!R251</f>
        <v>6.7096788809987231</v>
      </c>
      <c r="P251" s="118">
        <f t="shared" si="138"/>
        <v>4.6663794670006045</v>
      </c>
      <c r="Q251" s="105"/>
      <c r="R251" s="120" t="s">
        <v>54</v>
      </c>
      <c r="S251" s="121">
        <f t="shared" ref="S251:AB251" si="160">(STDEV(F217:F247))/SQRT(31)</f>
        <v>0.14229130981662882</v>
      </c>
      <c r="T251" s="121">
        <f t="shared" si="160"/>
        <v>7.5835041778773316E-2</v>
      </c>
      <c r="U251" s="121">
        <f t="shared" si="160"/>
        <v>0.11930102992521542</v>
      </c>
      <c r="V251" s="121">
        <f t="shared" si="160"/>
        <v>0.25318413699825287</v>
      </c>
      <c r="W251" s="121">
        <f t="shared" si="160"/>
        <v>0.10285296412451307</v>
      </c>
      <c r="X251" s="121">
        <f t="shared" si="160"/>
        <v>0.33324874579058711</v>
      </c>
      <c r="Y251" s="121">
        <f t="shared" si="160"/>
        <v>4.8676992237998318E-2</v>
      </c>
      <c r="Z251" s="121">
        <f t="shared" si="160"/>
        <v>0.17478933366884267</v>
      </c>
      <c r="AA251" s="121">
        <f t="shared" si="160"/>
        <v>5.4968877987013783E-2</v>
      </c>
      <c r="AB251" s="121">
        <f t="shared" si="160"/>
        <v>0.10850747420112865</v>
      </c>
      <c r="AC251" s="105"/>
      <c r="AD251" s="36"/>
      <c r="AE251" s="36"/>
      <c r="AF251" s="36"/>
      <c r="AG251" s="107">
        <f>'2008'!S251</f>
        <v>6.5354421553957538</v>
      </c>
      <c r="AH251" s="107">
        <f>'2009'!S251</f>
        <v>4.9729786369318827</v>
      </c>
      <c r="AI251" s="107">
        <f>'2010'!S251</f>
        <v>8.5926392483634171</v>
      </c>
      <c r="AJ251" s="107">
        <f>'2011'!S251</f>
        <v>7.4272807811485322</v>
      </c>
      <c r="AK251" s="107">
        <f>'2012'!S251</f>
        <v>7.9805034166070472</v>
      </c>
      <c r="AL251" s="107">
        <f>'2013'!S251</f>
        <v>3.8090834123546533</v>
      </c>
      <c r="AM251" s="107">
        <f>'2014'!S251</f>
        <v>7.3434715717197276</v>
      </c>
      <c r="AN251" s="107">
        <f>'2015'!S251</f>
        <v>9.5433310663943196</v>
      </c>
      <c r="AO251" s="107">
        <f>'2016'!S251</f>
        <v>6.8160003519485217</v>
      </c>
      <c r="AP251" s="107">
        <f>'2017'!S251</f>
        <v>11.57144097057723</v>
      </c>
      <c r="AQ251" s="117">
        <f t="shared" si="139"/>
        <v>7.4592171611441085</v>
      </c>
      <c r="AR251" s="36"/>
      <c r="AS251" s="120" t="s">
        <v>54</v>
      </c>
      <c r="AT251" s="121">
        <f t="shared" ref="AT251:BC251" si="161">(STDEV(AG217:AG247))/SQRT(31)</f>
        <v>0.27721922534213661</v>
      </c>
      <c r="AU251" s="121">
        <f t="shared" si="161"/>
        <v>0.13184688894412308</v>
      </c>
      <c r="AV251" s="121">
        <f t="shared" si="161"/>
        <v>0.23781831077553098</v>
      </c>
      <c r="AW251" s="121">
        <f t="shared" si="161"/>
        <v>0.41785726773510484</v>
      </c>
      <c r="AX251" s="121">
        <f t="shared" si="161"/>
        <v>0.18067076483612141</v>
      </c>
      <c r="AY251" s="121">
        <f t="shared" si="161"/>
        <v>0.58418665967393613</v>
      </c>
      <c r="AZ251" s="121">
        <f t="shared" si="161"/>
        <v>0.18075955804264066</v>
      </c>
      <c r="BA251" s="121">
        <f t="shared" si="161"/>
        <v>0.29530783719983306</v>
      </c>
      <c r="BB251" s="121">
        <f t="shared" si="161"/>
        <v>0.15981179886910937</v>
      </c>
      <c r="BC251" s="121">
        <f t="shared" si="161"/>
        <v>0.34402619146164598</v>
      </c>
    </row>
    <row r="252" spans="2:55">
      <c r="B252" s="4">
        <f>'2008'!G252</f>
        <v>2008</v>
      </c>
      <c r="C252" s="4">
        <v>9</v>
      </c>
      <c r="D252" s="2">
        <f t="shared" si="154"/>
        <v>5</v>
      </c>
      <c r="E252" s="2">
        <f t="shared" si="159"/>
        <v>248</v>
      </c>
      <c r="F252" s="35">
        <f>'2008'!R252</f>
        <v>3.9990245774287505</v>
      </c>
      <c r="G252" s="35">
        <f>'2009'!R252</f>
        <v>3.1929503223914999</v>
      </c>
      <c r="H252" s="35">
        <f>'2010'!R252</f>
        <v>5.2453412855662487</v>
      </c>
      <c r="I252" s="35">
        <f>'2011'!R252</f>
        <v>5.4682932920489993</v>
      </c>
      <c r="J252" s="35">
        <f>'2012'!R252</f>
        <v>3.9135528271108497</v>
      </c>
      <c r="K252" s="35">
        <f>'2013'!R252</f>
        <v>0.21964089642232501</v>
      </c>
      <c r="L252" s="35">
        <f>'2014'!R252</f>
        <v>5.348549643318</v>
      </c>
      <c r="M252" s="35">
        <f>'2015'!R252</f>
        <v>4.9905976129253995</v>
      </c>
      <c r="N252" s="35">
        <f>'2016'!R252</f>
        <v>4.7740099806359995</v>
      </c>
      <c r="O252" s="35">
        <f>'2017'!R252</f>
        <v>6.3588503968802987</v>
      </c>
      <c r="P252" s="118">
        <f t="shared" si="138"/>
        <v>4.3510810834728373</v>
      </c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5"/>
      <c r="AD252" s="36"/>
      <c r="AE252" s="36"/>
      <c r="AF252" s="36"/>
      <c r="AG252" s="107">
        <f>'2008'!S252</f>
        <v>6.5282257685362541</v>
      </c>
      <c r="AH252" s="107">
        <f>'2009'!S252</f>
        <v>5.4827048205778306</v>
      </c>
      <c r="AI252" s="107">
        <f>'2010'!S252</f>
        <v>8.0667361196927381</v>
      </c>
      <c r="AJ252" s="107">
        <f>'2011'!S252</f>
        <v>7.7724174744425829</v>
      </c>
      <c r="AK252" s="107">
        <f>'2012'!S252</f>
        <v>7.0750820212816068</v>
      </c>
      <c r="AL252" s="107">
        <f>'2013'!S252</f>
        <v>0.7322747854923255</v>
      </c>
      <c r="AM252" s="107">
        <f>'2014'!S252</f>
        <v>8.2824784530562692</v>
      </c>
      <c r="AN252" s="107">
        <f>'2015'!S252</f>
        <v>10.934144977615158</v>
      </c>
      <c r="AO252" s="107">
        <f>'2016'!S252</f>
        <v>7.1001064705598829</v>
      </c>
      <c r="AP252" s="107">
        <f>'2017'!S252</f>
        <v>9.1621554509074716</v>
      </c>
      <c r="AQ252" s="117">
        <f t="shared" si="139"/>
        <v>7.1136326342162119</v>
      </c>
      <c r="AR252" s="36"/>
      <c r="AS252" s="38"/>
    </row>
    <row r="253" spans="2:55">
      <c r="B253" s="4">
        <f>'2008'!G253</f>
        <v>2008</v>
      </c>
      <c r="C253" s="4">
        <v>9</v>
      </c>
      <c r="D253" s="2">
        <f t="shared" si="154"/>
        <v>6</v>
      </c>
      <c r="E253" s="2">
        <f t="shared" si="159"/>
        <v>249</v>
      </c>
      <c r="F253" s="35">
        <f>'2008'!R253</f>
        <v>3.8278038310289992</v>
      </c>
      <c r="G253" s="35">
        <f>'2009'!R253</f>
        <v>3.088183838535</v>
      </c>
      <c r="H253" s="35">
        <f>'2010'!R253</f>
        <v>5.1619833807187483</v>
      </c>
      <c r="I253" s="35">
        <f>'2011'!R253</f>
        <v>5.0083698276539996</v>
      </c>
      <c r="J253" s="35">
        <f>'2012'!R253</f>
        <v>2.0306490262166252</v>
      </c>
      <c r="K253" s="35">
        <f>'2013'!R253</f>
        <v>0.315146291265675</v>
      </c>
      <c r="L253" s="35">
        <f>'2014'!R253</f>
        <v>4.6510101061920004</v>
      </c>
      <c r="M253" s="35">
        <f>'2015'!R253</f>
        <v>5.7530908720803726</v>
      </c>
      <c r="N253" s="35">
        <f>'2016'!R253</f>
        <v>4.9950207756359992</v>
      </c>
      <c r="O253" s="35">
        <f>'2017'!R253</f>
        <v>6.0360479233244995</v>
      </c>
      <c r="P253" s="118">
        <f t="shared" si="138"/>
        <v>4.0867305872651922</v>
      </c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5"/>
      <c r="AD253" s="36"/>
      <c r="AE253" s="36"/>
      <c r="AF253" s="36"/>
      <c r="AG253" s="107">
        <f>'2008'!S253</f>
        <v>6.417847034934991</v>
      </c>
      <c r="AH253" s="107">
        <f>'2009'!S253</f>
        <v>5.0979506530119201</v>
      </c>
      <c r="AI253" s="107">
        <f>'2010'!S253</f>
        <v>7.5728344363701829</v>
      </c>
      <c r="AJ253" s="107">
        <f>'2011'!S253</f>
        <v>7.2160304111547697</v>
      </c>
      <c r="AK253" s="107">
        <f>'2012'!S253</f>
        <v>3.8539414048039569</v>
      </c>
      <c r="AL253" s="107">
        <f>'2013'!S253</f>
        <v>0.86530444228700687</v>
      </c>
      <c r="AM253" s="107">
        <f>'2014'!S253</f>
        <v>6.7377425687819068</v>
      </c>
      <c r="AN253" s="107">
        <f>'2015'!S253</f>
        <v>10.557748148549271</v>
      </c>
      <c r="AO253" s="107">
        <f>'2016'!S253</f>
        <v>9.0606669956702603</v>
      </c>
      <c r="AP253" s="107">
        <f>'2017'!S253</f>
        <v>8.3489991378746851</v>
      </c>
      <c r="AQ253" s="117">
        <f t="shared" si="139"/>
        <v>6.5729065233438941</v>
      </c>
      <c r="AR253" s="36"/>
      <c r="AS253" s="38"/>
    </row>
    <row r="254" spans="2:55">
      <c r="B254" s="4">
        <f>'2008'!G254</f>
        <v>2008</v>
      </c>
      <c r="C254" s="4">
        <v>9</v>
      </c>
      <c r="D254" s="2">
        <f t="shared" si="154"/>
        <v>7</v>
      </c>
      <c r="E254" s="2">
        <f t="shared" si="159"/>
        <v>250</v>
      </c>
      <c r="F254" s="35">
        <f>'2008'!R254</f>
        <v>3.8533895140634997</v>
      </c>
      <c r="G254" s="35">
        <f>'2009'!R254</f>
        <v>3.008443143699</v>
      </c>
      <c r="H254" s="35">
        <f>'2010'!R254</f>
        <v>4.6801466959994995</v>
      </c>
      <c r="I254" s="35">
        <f>'2011'!R254</f>
        <v>5.2103294921249983</v>
      </c>
      <c r="J254" s="35">
        <f>'2012'!R254</f>
        <v>2.0957611393153495</v>
      </c>
      <c r="K254" s="35">
        <f>'2013'!R254</f>
        <v>4.7351710169279997</v>
      </c>
      <c r="L254" s="35">
        <f>'2014'!R254</f>
        <v>4.9101692061656248</v>
      </c>
      <c r="M254" s="35">
        <f>'2015'!R254</f>
        <v>4.5619781175341991</v>
      </c>
      <c r="N254" s="35">
        <f>'2016'!R254</f>
        <v>4.7630183770979988</v>
      </c>
      <c r="O254" s="35">
        <f>'2017'!R254</f>
        <v>6.1693136264124719</v>
      </c>
      <c r="P254" s="118">
        <f t="shared" si="138"/>
        <v>4.3987720329340636</v>
      </c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5"/>
      <c r="AD254" s="36"/>
      <c r="AE254" s="36"/>
      <c r="AF254" s="36"/>
      <c r="AG254" s="107">
        <f>'2008'!S254</f>
        <v>6.4119279398364251</v>
      </c>
      <c r="AH254" s="107">
        <f>'2009'!S254</f>
        <v>4.4809889885394751</v>
      </c>
      <c r="AI254" s="107">
        <f>'2010'!S254</f>
        <v>6.7043555389068974</v>
      </c>
      <c r="AJ254" s="107">
        <f>'2011'!S254</f>
        <v>7.0782003568163034</v>
      </c>
      <c r="AK254" s="107">
        <f>'2012'!S254</f>
        <v>3.9132644870173907</v>
      </c>
      <c r="AL254" s="107">
        <f>'2013'!S254</f>
        <v>8.1502471058394814</v>
      </c>
      <c r="AM254" s="107">
        <f>'2014'!S254</f>
        <v>7.1825565356607441</v>
      </c>
      <c r="AN254" s="107">
        <f>'2015'!S254</f>
        <v>7.5221165581280918</v>
      </c>
      <c r="AO254" s="107">
        <f>'2016'!S254</f>
        <v>10.356447139781583</v>
      </c>
      <c r="AP254" s="107">
        <f>'2017'!S254</f>
        <v>10.892636185311963</v>
      </c>
      <c r="AQ254" s="117">
        <f t="shared" si="139"/>
        <v>7.2692740835838352</v>
      </c>
      <c r="AR254" s="36"/>
      <c r="AS254" s="38"/>
    </row>
    <row r="255" spans="2:55">
      <c r="B255" s="4">
        <f>'2008'!G255</f>
        <v>2008</v>
      </c>
      <c r="C255" s="4">
        <v>9</v>
      </c>
      <c r="D255" s="2">
        <f t="shared" si="154"/>
        <v>8</v>
      </c>
      <c r="E255" s="2">
        <f t="shared" si="159"/>
        <v>251</v>
      </c>
      <c r="F255" s="35">
        <f>'2008'!R255</f>
        <v>4.0244076672344997</v>
      </c>
      <c r="G255" s="35">
        <f>'2009'!R255</f>
        <v>2.9067560769195002</v>
      </c>
      <c r="H255" s="35">
        <f>'2010'!R255</f>
        <v>4.9418455783589996</v>
      </c>
      <c r="I255" s="35">
        <f>'2011'!R255</f>
        <v>4.7475770895539977</v>
      </c>
      <c r="J255" s="35">
        <f>'2012'!R255</f>
        <v>4.3461971746465498</v>
      </c>
      <c r="K255" s="35">
        <f>'2013'!R255</f>
        <v>4.3738257341294995</v>
      </c>
      <c r="L255" s="35">
        <f>'2014'!R255</f>
        <v>4.6240541562284987</v>
      </c>
      <c r="M255" s="35">
        <f>'2015'!R255</f>
        <v>4.6148485654816493</v>
      </c>
      <c r="N255" s="35">
        <f>'2016'!R255</f>
        <v>5.2273196969906239</v>
      </c>
      <c r="O255" s="35">
        <f>'2017'!R255</f>
        <v>6.2591288527709992</v>
      </c>
      <c r="P255" s="118">
        <f t="shared" si="138"/>
        <v>4.6065960592314825</v>
      </c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36"/>
      <c r="AE255" s="36"/>
      <c r="AF255" s="36"/>
      <c r="AG255" s="107">
        <f>'2008'!S255</f>
        <v>5.6738354184826241</v>
      </c>
      <c r="AH255" s="107">
        <f>'2009'!S255</f>
        <v>4.7252707324352725</v>
      </c>
      <c r="AI255" s="107">
        <f>'2010'!S255</f>
        <v>7.6687485314003281</v>
      </c>
      <c r="AJ255" s="107">
        <f>'2011'!S255</f>
        <v>7.1861530889650469</v>
      </c>
      <c r="AK255" s="107">
        <f>'2012'!S255</f>
        <v>6.4831996607260534</v>
      </c>
      <c r="AL255" s="107">
        <f>'2013'!S255</f>
        <v>7.3709086451556161</v>
      </c>
      <c r="AM255" s="107">
        <f>'2014'!S255</f>
        <v>7.476096564794851</v>
      </c>
      <c r="AN255" s="107">
        <f>'2015'!S255</f>
        <v>8.056447792786722</v>
      </c>
      <c r="AO255" s="107">
        <f>'2016'!S255</f>
        <v>9.5078951810368526</v>
      </c>
      <c r="AP255" s="107">
        <f>'2017'!S255</f>
        <v>13.476801364075229</v>
      </c>
      <c r="AQ255" s="117">
        <f t="shared" si="139"/>
        <v>7.7625356979858591</v>
      </c>
      <c r="AR255" s="36"/>
      <c r="AS255" s="38"/>
    </row>
    <row r="256" spans="2:55">
      <c r="B256" s="4">
        <f>'2008'!G256</f>
        <v>2008</v>
      </c>
      <c r="C256" s="4">
        <v>9</v>
      </c>
      <c r="D256" s="2">
        <f t="shared" si="154"/>
        <v>9</v>
      </c>
      <c r="E256" s="2">
        <f t="shared" si="159"/>
        <v>252</v>
      </c>
      <c r="F256" s="35">
        <f>'2008'!R256</f>
        <v>3.4964349790589995</v>
      </c>
      <c r="G256" s="35">
        <f>'2009'!R256</f>
        <v>2.5746615728392497</v>
      </c>
      <c r="H256" s="35">
        <f>'2010'!R256</f>
        <v>5.1746362487324991</v>
      </c>
      <c r="I256" s="35">
        <f>'2011'!R256</f>
        <v>5.2711516629090003</v>
      </c>
      <c r="J256" s="35">
        <f>'2012'!R256</f>
        <v>4.2102222475632001</v>
      </c>
      <c r="K256" s="35">
        <f>'2013'!R256</f>
        <v>3.6301298114405998</v>
      </c>
      <c r="L256" s="35">
        <f>'2014'!R256</f>
        <v>5.2651549033379998</v>
      </c>
      <c r="M256" s="35">
        <f>'2015'!R256</f>
        <v>5.7647714153799008</v>
      </c>
      <c r="N256" s="35">
        <f>'2016'!R256</f>
        <v>4.9462878953384983</v>
      </c>
      <c r="O256" s="35">
        <f>'2017'!R256</f>
        <v>6.5485636076327998</v>
      </c>
      <c r="P256" s="118">
        <f t="shared" si="138"/>
        <v>4.6882014344232754</v>
      </c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  <c r="AB256" s="105"/>
      <c r="AC256" s="105"/>
      <c r="AD256" s="36"/>
      <c r="AE256" s="36"/>
      <c r="AF256" s="36"/>
      <c r="AG256" s="107">
        <f>'2008'!S256</f>
        <v>5.6395714381480984</v>
      </c>
      <c r="AH256" s="107">
        <f>'2009'!S256</f>
        <v>3.9478963846092054</v>
      </c>
      <c r="AI256" s="107">
        <f>'2010'!S256</f>
        <v>7.6520232740087319</v>
      </c>
      <c r="AJ256" s="107">
        <f>'2011'!S256</f>
        <v>7.7575086618865345</v>
      </c>
      <c r="AK256" s="107">
        <f>'2012'!S256</f>
        <v>6.1794887526236764</v>
      </c>
      <c r="AL256" s="107">
        <f>'2013'!S256</f>
        <v>6.0313784909325907</v>
      </c>
      <c r="AM256" s="107">
        <f>'2014'!S256</f>
        <v>7.8888044949620078</v>
      </c>
      <c r="AN256" s="107">
        <f>'2015'!S256</f>
        <v>10.951638809987642</v>
      </c>
      <c r="AO256" s="107">
        <f>'2016'!S256</f>
        <v>8.2228497177877333</v>
      </c>
      <c r="AP256" s="107">
        <f>'2017'!S256</f>
        <v>11.308274243651251</v>
      </c>
      <c r="AQ256" s="117">
        <f t="shared" si="139"/>
        <v>7.5579434268597483</v>
      </c>
      <c r="AR256" s="36"/>
      <c r="AS256" s="38"/>
    </row>
    <row r="257" spans="2:45">
      <c r="B257" s="4">
        <f>'2008'!G257</f>
        <v>2008</v>
      </c>
      <c r="C257" s="4">
        <v>9</v>
      </c>
      <c r="D257" s="2">
        <f t="shared" si="154"/>
        <v>10</v>
      </c>
      <c r="E257" s="2">
        <f t="shared" si="159"/>
        <v>253</v>
      </c>
      <c r="F257" s="35">
        <f>'2008'!R257</f>
        <v>3.91749001164</v>
      </c>
      <c r="G257" s="35">
        <f>'2009'!R257</f>
        <v>2.5496763024644995</v>
      </c>
      <c r="H257" s="35">
        <f>'2010'!R257</f>
        <v>4.6664513937359997</v>
      </c>
      <c r="I257" s="35">
        <f>'2011'!R257</f>
        <v>5.3453394615206244</v>
      </c>
      <c r="J257" s="35">
        <f>'2012'!R257</f>
        <v>2.6616779430466497</v>
      </c>
      <c r="K257" s="35">
        <f>'2013'!R257</f>
        <v>4.2507855866072992</v>
      </c>
      <c r="L257" s="35">
        <f>'2014'!R257</f>
        <v>5.0422231561781237</v>
      </c>
      <c r="M257" s="35">
        <f>'2015'!R257</f>
        <v>5.490627046802623</v>
      </c>
      <c r="N257" s="35">
        <f>'2016'!R257</f>
        <v>5.6549442754530004</v>
      </c>
      <c r="O257" s="35">
        <f>'2017'!R257</f>
        <v>6.0027636975974987</v>
      </c>
      <c r="P257" s="118">
        <f t="shared" si="138"/>
        <v>4.5581978875046314</v>
      </c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36"/>
      <c r="AE257" s="36"/>
      <c r="AF257" s="36"/>
      <c r="AG257" s="107">
        <f>'2008'!S257</f>
        <v>5.9201548403370516</v>
      </c>
      <c r="AH257" s="107">
        <f>'2009'!S257</f>
        <v>4.2584003990590071</v>
      </c>
      <c r="AI257" s="107">
        <f>'2010'!S257</f>
        <v>6.9943067028960728</v>
      </c>
      <c r="AJ257" s="107">
        <f>'2011'!S257</f>
        <v>8.2231066479422257</v>
      </c>
      <c r="AK257" s="107">
        <f>'2012'!S257</f>
        <v>4.3617838749656705</v>
      </c>
      <c r="AL257" s="107">
        <f>'2013'!S257</f>
        <v>7.1714284442571499</v>
      </c>
      <c r="AM257" s="107">
        <f>'2014'!S257</f>
        <v>7.37011701656977</v>
      </c>
      <c r="AN257" s="107">
        <f>'2015'!S257</f>
        <v>9.0713679900628552</v>
      </c>
      <c r="AO257" s="107">
        <f>'2016'!S257</f>
        <v>8.3052875864578297</v>
      </c>
      <c r="AP257" s="107">
        <f>'2017'!S257</f>
        <v>9.9778001779090477</v>
      </c>
      <c r="AQ257" s="117">
        <f t="shared" si="139"/>
        <v>7.1653753680456678</v>
      </c>
      <c r="AR257" s="36"/>
      <c r="AS257" s="38"/>
    </row>
    <row r="258" spans="2:45">
      <c r="B258" s="4">
        <f>'2008'!G258</f>
        <v>2008</v>
      </c>
      <c r="C258" s="4">
        <v>9</v>
      </c>
      <c r="D258" s="2">
        <f t="shared" si="154"/>
        <v>11</v>
      </c>
      <c r="E258" s="2">
        <f t="shared" si="159"/>
        <v>254</v>
      </c>
      <c r="F258" s="35">
        <f>'2008'!R258</f>
        <v>3.4401066944400003</v>
      </c>
      <c r="G258" s="35">
        <f>'2009'!R258</f>
        <v>0.71275981387499998</v>
      </c>
      <c r="H258" s="35">
        <f>'2010'!R258</f>
        <v>4.7155968275174986</v>
      </c>
      <c r="I258" s="35">
        <f>'2011'!R258</f>
        <v>4.9406005508804993</v>
      </c>
      <c r="J258" s="35">
        <f>'2012'!R258</f>
        <v>1.6867875390592502</v>
      </c>
      <c r="K258" s="35">
        <f>'2013'!R258</f>
        <v>0.51443651368440002</v>
      </c>
      <c r="L258" s="35">
        <f>'2014'!R258</f>
        <v>4.7160277985677492</v>
      </c>
      <c r="M258" s="35">
        <f>'2015'!R258</f>
        <v>4.2910530167536498</v>
      </c>
      <c r="N258" s="35">
        <f>'2016'!R258</f>
        <v>5.4502643364468746</v>
      </c>
      <c r="O258" s="35">
        <f>'2017'!R258</f>
        <v>5.6219139665727003</v>
      </c>
      <c r="P258" s="118">
        <f t="shared" si="138"/>
        <v>3.6089547057797624</v>
      </c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5"/>
      <c r="AD258" s="36"/>
      <c r="AE258" s="36"/>
      <c r="AF258" s="36"/>
      <c r="AG258" s="107">
        <f>'2008'!S258</f>
        <v>5.043654289215115</v>
      </c>
      <c r="AH258" s="107">
        <f>'2009'!S258</f>
        <v>1.4832502008212476</v>
      </c>
      <c r="AI258" s="107">
        <f>'2010'!S258</f>
        <v>7.3825484011111264</v>
      </c>
      <c r="AJ258" s="107">
        <f>'2011'!S258</f>
        <v>7.8452214470460362</v>
      </c>
      <c r="AK258" s="107">
        <f>'2012'!S258</f>
        <v>3.089339629723503</v>
      </c>
      <c r="AL258" s="107">
        <f>'2013'!S258</f>
        <v>1.2710340704342944</v>
      </c>
      <c r="AM258" s="107">
        <f>'2014'!S258</f>
        <v>6.9770990617780368</v>
      </c>
      <c r="AN258" s="107">
        <f>'2015'!S258</f>
        <v>7.5072877693676565</v>
      </c>
      <c r="AO258" s="107">
        <f>'2016'!S258</f>
        <v>8.154884203268109</v>
      </c>
      <c r="AP258" s="107">
        <f>'2017'!S258</f>
        <v>9.1908254827610314</v>
      </c>
      <c r="AQ258" s="117">
        <f t="shared" si="139"/>
        <v>5.7945144555526156</v>
      </c>
      <c r="AR258" s="36"/>
      <c r="AS258" s="38"/>
    </row>
    <row r="259" spans="2:45">
      <c r="B259" s="4">
        <f>'2008'!G259</f>
        <v>2008</v>
      </c>
      <c r="C259" s="4">
        <v>9</v>
      </c>
      <c r="D259" s="2">
        <f t="shared" si="154"/>
        <v>12</v>
      </c>
      <c r="E259" s="2">
        <f t="shared" si="159"/>
        <v>255</v>
      </c>
      <c r="F259" s="35">
        <f>'2008'!R259</f>
        <v>3.0923830436399995</v>
      </c>
      <c r="G259" s="35">
        <f>'2009'!R259</f>
        <v>1.408752275436</v>
      </c>
      <c r="H259" s="35">
        <f>'2010'!R259</f>
        <v>4.9753673906906242</v>
      </c>
      <c r="I259" s="35">
        <f>'2011'!R259</f>
        <v>5.6886336876374992</v>
      </c>
      <c r="J259" s="35">
        <f>'2012'!R259</f>
        <v>5.0752587447607489</v>
      </c>
      <c r="K259" s="35">
        <f>'2013'!R259</f>
        <v>1.689239531046</v>
      </c>
      <c r="L259" s="35">
        <f>'2014'!R259</f>
        <v>5.4788576080499993</v>
      </c>
      <c r="M259" s="35">
        <f>'2015'!R259</f>
        <v>2.6033664548938495</v>
      </c>
      <c r="N259" s="35">
        <f>'2016'!R259</f>
        <v>5.1377863821795007</v>
      </c>
      <c r="O259" s="35">
        <f>'2017'!R259</f>
        <v>6.1362652683172501</v>
      </c>
      <c r="P259" s="118">
        <f t="shared" si="138"/>
        <v>4.1285910386651477</v>
      </c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36"/>
      <c r="AE259" s="36"/>
      <c r="AF259" s="36"/>
      <c r="AG259" s="107">
        <f>'2008'!S259</f>
        <v>4.7679132453658912</v>
      </c>
      <c r="AH259" s="107">
        <f>'2009'!S259</f>
        <v>2.5358880018801258</v>
      </c>
      <c r="AI259" s="107">
        <f>'2010'!S259</f>
        <v>7.4245112135594811</v>
      </c>
      <c r="AJ259" s="107">
        <f>'2011'!S259</f>
        <v>8.5116287336330583</v>
      </c>
      <c r="AK259" s="107">
        <f>'2012'!S259</f>
        <v>8.7070625820304155</v>
      </c>
      <c r="AL259" s="107">
        <f>'2013'!S259</f>
        <v>2.8069365541346301</v>
      </c>
      <c r="AM259" s="107">
        <f>'2014'!S259</f>
        <v>8.1043202024865639</v>
      </c>
      <c r="AN259" s="107">
        <f>'2015'!S259</f>
        <v>4.1676979489577901</v>
      </c>
      <c r="AO259" s="107">
        <f>'2016'!S259</f>
        <v>7.5242973972127576</v>
      </c>
      <c r="AP259" s="107">
        <f>'2017'!S259</f>
        <v>9.1320113270984873</v>
      </c>
      <c r="AQ259" s="117">
        <f t="shared" si="139"/>
        <v>6.3682267206359198</v>
      </c>
      <c r="AR259" s="36"/>
      <c r="AS259" s="38"/>
    </row>
    <row r="260" spans="2:45">
      <c r="B260" s="4">
        <f>'2008'!G260</f>
        <v>2008</v>
      </c>
      <c r="C260" s="4">
        <v>9</v>
      </c>
      <c r="D260" s="2">
        <f t="shared" si="154"/>
        <v>13</v>
      </c>
      <c r="E260" s="2">
        <f t="shared" si="159"/>
        <v>256</v>
      </c>
      <c r="F260" s="35">
        <f>'2008'!R260</f>
        <v>3.5036988671880001</v>
      </c>
      <c r="G260" s="35">
        <f>'2009'!R260</f>
        <v>0.49256675881649997</v>
      </c>
      <c r="H260" s="35">
        <f>'2010'!R260</f>
        <v>4.5914108618069989</v>
      </c>
      <c r="I260" s="35">
        <f>'2011'!R260</f>
        <v>5.6224409545349996</v>
      </c>
      <c r="J260" s="35">
        <f>'2012'!R260</f>
        <v>4.8192447511837493</v>
      </c>
      <c r="K260" s="35">
        <f>'2013'!R260</f>
        <v>2.7657615035465999</v>
      </c>
      <c r="L260" s="35">
        <f>'2014'!R260</f>
        <v>5.6593497572999993</v>
      </c>
      <c r="M260" s="35">
        <f>'2015'!R260</f>
        <v>4.6107979287444012</v>
      </c>
      <c r="N260" s="35">
        <f>'2016'!R260</f>
        <v>5.6577842641687495</v>
      </c>
      <c r="O260" s="35">
        <f>'2017'!R260</f>
        <v>6.1534120224959992</v>
      </c>
      <c r="P260" s="118">
        <f t="shared" si="138"/>
        <v>4.3876467669785999</v>
      </c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/>
      <c r="AC260" s="105"/>
      <c r="AD260" s="36"/>
      <c r="AE260" s="36"/>
      <c r="AF260" s="36"/>
      <c r="AG260" s="107">
        <f>'2008'!S260</f>
        <v>5.5524377513352583</v>
      </c>
      <c r="AH260" s="107">
        <f>'2009'!S260</f>
        <v>1.0008068917850867</v>
      </c>
      <c r="AI260" s="107">
        <f>'2010'!S260</f>
        <v>6.1275306586239875</v>
      </c>
      <c r="AJ260" s="107">
        <f>'2011'!S260</f>
        <v>8.5010706215889336</v>
      </c>
      <c r="AK260" s="107">
        <f>'2012'!S260</f>
        <v>7.2944959485547338</v>
      </c>
      <c r="AL260" s="107">
        <f>'2013'!S260</f>
        <v>4.5168240481587807</v>
      </c>
      <c r="AM260" s="107">
        <f>'2014'!S260</f>
        <v>8.5447967565629241</v>
      </c>
      <c r="AN260" s="107">
        <f>'2015'!S260</f>
        <v>7.286796777499835</v>
      </c>
      <c r="AO260" s="107">
        <f>'2016'!S260</f>
        <v>9.5615786681088384</v>
      </c>
      <c r="AP260" s="107">
        <f>'2017'!S260</f>
        <v>9.4874403609557536</v>
      </c>
      <c r="AQ260" s="117">
        <f t="shared" si="139"/>
        <v>6.7873778483174139</v>
      </c>
      <c r="AR260" s="36"/>
      <c r="AS260" s="38"/>
    </row>
    <row r="261" spans="2:45">
      <c r="B261" s="4">
        <f>'2008'!G261</f>
        <v>2008</v>
      </c>
      <c r="C261" s="4">
        <v>9</v>
      </c>
      <c r="D261" s="2">
        <f t="shared" si="154"/>
        <v>14</v>
      </c>
      <c r="E261" s="2">
        <f t="shared" si="159"/>
        <v>257</v>
      </c>
      <c r="F261" s="35">
        <f>'2008'!R261</f>
        <v>3.6813620782619991</v>
      </c>
      <c r="G261" s="35">
        <f>'2009'!R261</f>
        <v>0.67499643603600001</v>
      </c>
      <c r="H261" s="35">
        <f>'2010'!R261</f>
        <v>5.1240910799159982</v>
      </c>
      <c r="I261" s="35">
        <f>'2011'!R261</f>
        <v>5.4802941782174983</v>
      </c>
      <c r="J261" s="35">
        <f>'2012'!R261</f>
        <v>3.665073582670499</v>
      </c>
      <c r="K261" s="35">
        <f>'2013'!R261</f>
        <v>2.00377693757145</v>
      </c>
      <c r="L261" s="35">
        <f>'2014'!R261</f>
        <v>5.5401881036624987</v>
      </c>
      <c r="M261" s="35">
        <f>'2015'!R261</f>
        <v>4.2782208844284</v>
      </c>
      <c r="N261" s="35">
        <f>'2016'!R261</f>
        <v>5.2902617296499992</v>
      </c>
      <c r="O261" s="35">
        <f>'2017'!R261</f>
        <v>6.1325649336900732</v>
      </c>
      <c r="P261" s="118">
        <f t="shared" si="138"/>
        <v>4.1870829944104413</v>
      </c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5"/>
      <c r="AD261" s="36"/>
      <c r="AE261" s="36"/>
      <c r="AF261" s="36"/>
      <c r="AG261" s="107">
        <f>'2008'!S261</f>
        <v>5.7498542637101959</v>
      </c>
      <c r="AH261" s="107">
        <f>'2009'!S261</f>
        <v>1.6070202668344618</v>
      </c>
      <c r="AI261" s="107">
        <f>'2010'!S261</f>
        <v>9.5332789423446034</v>
      </c>
      <c r="AJ261" s="107">
        <f>'2011'!S261</f>
        <v>8.2768093837819592</v>
      </c>
      <c r="AK261" s="107">
        <f>'2012'!S261</f>
        <v>5.6668567089605695</v>
      </c>
      <c r="AL261" s="107">
        <f>'2013'!S261</f>
        <v>3.8177454014459045</v>
      </c>
      <c r="AM261" s="107">
        <f>'2014'!S261</f>
        <v>8.945655513280677</v>
      </c>
      <c r="AN261" s="107">
        <f>'2015'!S261</f>
        <v>10.009755220345919</v>
      </c>
      <c r="AO261" s="107">
        <f>'2016'!S261</f>
        <v>9.6576628774170743</v>
      </c>
      <c r="AP261" s="107">
        <f>'2017'!S261</f>
        <v>9.9349897794618123</v>
      </c>
      <c r="AQ261" s="117">
        <f t="shared" si="139"/>
        <v>7.3199628357583162</v>
      </c>
      <c r="AR261" s="36"/>
      <c r="AS261" s="38"/>
    </row>
    <row r="262" spans="2:45">
      <c r="B262" s="4">
        <f>'2008'!G262</f>
        <v>2008</v>
      </c>
      <c r="C262" s="4">
        <v>9</v>
      </c>
      <c r="D262" s="2">
        <f t="shared" si="154"/>
        <v>15</v>
      </c>
      <c r="E262" s="2">
        <f t="shared" si="159"/>
        <v>258</v>
      </c>
      <c r="F262" s="35">
        <f>'2008'!R262</f>
        <v>3.0714975235124999</v>
      </c>
      <c r="G262" s="35">
        <f>'2009'!R262</f>
        <v>0.52365511951139998</v>
      </c>
      <c r="H262" s="35">
        <f>'2010'!R262</f>
        <v>4.8415398290482488</v>
      </c>
      <c r="I262" s="35">
        <f>'2011'!R262</f>
        <v>5.39045329005</v>
      </c>
      <c r="J262" s="35">
        <f>'2012'!R262</f>
        <v>4.4059447418317497</v>
      </c>
      <c r="K262" s="35">
        <f>'2013'!R262</f>
        <v>1.5899332416637495</v>
      </c>
      <c r="L262" s="35">
        <f>'2014'!R262</f>
        <v>5.2646760466154996</v>
      </c>
      <c r="M262" s="35">
        <f>'2015'!R262</f>
        <v>3.0446790913770001</v>
      </c>
      <c r="N262" s="35">
        <f>'2016'!R262</f>
        <v>5.1209306255474987</v>
      </c>
      <c r="O262" s="35">
        <f>'2017'!R262</f>
        <v>4.4442888869264987</v>
      </c>
      <c r="P262" s="118">
        <f t="shared" ref="P262:P325" si="162">AVERAGE(F262:O262)</f>
        <v>3.7697598396084144</v>
      </c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36"/>
      <c r="AE262" s="36"/>
      <c r="AF262" s="36"/>
      <c r="AG262" s="107">
        <f>'2008'!S262</f>
        <v>5.1859747950203969</v>
      </c>
      <c r="AH262" s="107">
        <f>'2009'!S262</f>
        <v>1.4803165793635351</v>
      </c>
      <c r="AI262" s="107">
        <f>'2010'!S262</f>
        <v>9.404500802066627</v>
      </c>
      <c r="AJ262" s="107">
        <f>'2011'!S262</f>
        <v>8.0523908021038082</v>
      </c>
      <c r="AK262" s="107">
        <f>'2012'!S262</f>
        <v>7.5843795393074789</v>
      </c>
      <c r="AL262" s="107">
        <f>'2013'!S262</f>
        <v>2.7661632964265408</v>
      </c>
      <c r="AM262" s="107">
        <f>'2014'!S262</f>
        <v>7.7484843606563425</v>
      </c>
      <c r="AN262" s="107">
        <f>'2015'!S262</f>
        <v>6.2548891851238553</v>
      </c>
      <c r="AO262" s="107">
        <f>'2016'!S262</f>
        <v>9.388847306860157</v>
      </c>
      <c r="AP262" s="107">
        <f>'2017'!S262</f>
        <v>8.5817560961651953</v>
      </c>
      <c r="AQ262" s="117">
        <f t="shared" ref="AQ262:AQ325" si="163">AVERAGE(AG262:AP262)</f>
        <v>6.6447702763093943</v>
      </c>
      <c r="AR262" s="36"/>
      <c r="AS262" s="38"/>
    </row>
    <row r="263" spans="2:45">
      <c r="B263" s="4">
        <f>'2008'!G263</f>
        <v>2008</v>
      </c>
      <c r="C263" s="4">
        <v>9</v>
      </c>
      <c r="D263" s="2">
        <f t="shared" si="154"/>
        <v>16</v>
      </c>
      <c r="E263" s="2">
        <f t="shared" si="159"/>
        <v>259</v>
      </c>
      <c r="F263" s="35">
        <f>'2008'!R263</f>
        <v>3.5409981223574998</v>
      </c>
      <c r="G263" s="35">
        <f>'2009'!R263</f>
        <v>0.50154716412000011</v>
      </c>
      <c r="H263" s="35">
        <f>'2010'!R263</f>
        <v>4.8290343015644979</v>
      </c>
      <c r="I263" s="35">
        <f>'2011'!R263</f>
        <v>5.3814655177199997</v>
      </c>
      <c r="J263" s="35">
        <f>'2012'!R263</f>
        <v>4.7409585529463989</v>
      </c>
      <c r="K263" s="35">
        <f>'2013'!R263</f>
        <v>2.369824716168675</v>
      </c>
      <c r="L263" s="35">
        <f>'2014'!R263</f>
        <v>5.0889945656699984</v>
      </c>
      <c r="M263" s="35">
        <f>'2015'!R263</f>
        <v>4.2238627882630491</v>
      </c>
      <c r="N263" s="35">
        <f>'2016'!R263</f>
        <v>5.1868139435369987</v>
      </c>
      <c r="O263" s="35">
        <f>'2017'!R263</f>
        <v>5.5375836142271986</v>
      </c>
      <c r="P263" s="118">
        <f t="shared" si="162"/>
        <v>4.1401083286574316</v>
      </c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5"/>
      <c r="AD263" s="36"/>
      <c r="AE263" s="36"/>
      <c r="AF263" s="36"/>
      <c r="AG263" s="107">
        <f>'2008'!S263</f>
        <v>5.1171214430749252</v>
      </c>
      <c r="AH263" s="107">
        <f>'2009'!S263</f>
        <v>1.4903673107800335</v>
      </c>
      <c r="AI263" s="107">
        <f>'2010'!S263</f>
        <v>9.9868108077609943</v>
      </c>
      <c r="AJ263" s="107">
        <f>'2011'!S263</f>
        <v>7.9744793135425942</v>
      </c>
      <c r="AK263" s="107">
        <f>'2012'!S263</f>
        <v>8.2235872634292768</v>
      </c>
      <c r="AL263" s="107">
        <f>'2013'!S263</f>
        <v>4.2596530766295224</v>
      </c>
      <c r="AM263" s="107">
        <f>'2014'!S263</f>
        <v>9.2933801113000989</v>
      </c>
      <c r="AN263" s="107">
        <f>'2015'!S263</f>
        <v>6.8771958207950385</v>
      </c>
      <c r="AO263" s="107">
        <f>'2016'!S263</f>
        <v>9.1797254910718973</v>
      </c>
      <c r="AP263" s="107">
        <f>'2017'!S263</f>
        <v>8.559294923523046</v>
      </c>
      <c r="AQ263" s="117">
        <f t="shared" si="163"/>
        <v>7.0961615561907418</v>
      </c>
      <c r="AR263" s="36"/>
      <c r="AS263" s="38"/>
    </row>
    <row r="264" spans="2:45">
      <c r="B264" s="4">
        <f>'2008'!G264</f>
        <v>2008</v>
      </c>
      <c r="C264" s="4">
        <v>9</v>
      </c>
      <c r="D264" s="2">
        <f t="shared" si="154"/>
        <v>17</v>
      </c>
      <c r="E264" s="2">
        <f t="shared" si="159"/>
        <v>260</v>
      </c>
      <c r="F264" s="35">
        <f>'2008'!R264</f>
        <v>3.2983651045799993</v>
      </c>
      <c r="G264" s="35">
        <f>'2009'!R264</f>
        <v>0.2379058424399999</v>
      </c>
      <c r="H264" s="35">
        <f>'2010'!R264</f>
        <v>4.7282496955312494</v>
      </c>
      <c r="I264" s="35">
        <f>'2011'!R264</f>
        <v>5.4716784407257499</v>
      </c>
      <c r="J264" s="35">
        <f>'2012'!R264</f>
        <v>5.0388111178546495</v>
      </c>
      <c r="K264" s="35">
        <f>'2013'!R264</f>
        <v>1.2161428409988</v>
      </c>
      <c r="L264" s="35">
        <f>'2014'!R264</f>
        <v>4.980246203990248</v>
      </c>
      <c r="M264" s="35">
        <f>'2015'!R264</f>
        <v>3.8710621511505741</v>
      </c>
      <c r="N264" s="35">
        <f>'2016'!R264</f>
        <v>5.0538980514239977</v>
      </c>
      <c r="O264" s="35">
        <f>'2017'!R264</f>
        <v>5.6028336135052497</v>
      </c>
      <c r="P264" s="118">
        <f t="shared" si="162"/>
        <v>3.9499193062200519</v>
      </c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5"/>
      <c r="AD264" s="36"/>
      <c r="AE264" s="36"/>
      <c r="AF264" s="36"/>
      <c r="AG264" s="107">
        <f>'2008'!S264</f>
        <v>5.2336625875853269</v>
      </c>
      <c r="AH264" s="107">
        <f>'2009'!S264</f>
        <v>1.0605418158706259</v>
      </c>
      <c r="AI264" s="107">
        <f>'2010'!S264</f>
        <v>10.13729061398708</v>
      </c>
      <c r="AJ264" s="107">
        <f>'2011'!S264</f>
        <v>8.2065855410844311</v>
      </c>
      <c r="AK264" s="107">
        <f>'2012'!S264</f>
        <v>9.3536312036369154</v>
      </c>
      <c r="AL264" s="107">
        <f>'2013'!S264</f>
        <v>1.8698540757556079</v>
      </c>
      <c r="AM264" s="107">
        <f>'2014'!S264</f>
        <v>8.8871579503980058</v>
      </c>
      <c r="AN264" s="107">
        <f>'2015'!S264</f>
        <v>5.9809843589920249</v>
      </c>
      <c r="AO264" s="107">
        <f>'2016'!S264</f>
        <v>7.7298988499127113</v>
      </c>
      <c r="AP264" s="107">
        <f>'2017'!S264</f>
        <v>9.2204968555735629</v>
      </c>
      <c r="AQ264" s="117">
        <f t="shared" si="163"/>
        <v>6.7680103852796281</v>
      </c>
      <c r="AR264" s="36"/>
      <c r="AS264" s="38"/>
    </row>
    <row r="265" spans="2:45">
      <c r="B265" s="4">
        <f>'2008'!G265</f>
        <v>2008</v>
      </c>
      <c r="C265" s="4">
        <v>9</v>
      </c>
      <c r="D265" s="2">
        <f t="shared" si="154"/>
        <v>18</v>
      </c>
      <c r="E265" s="2">
        <f t="shared" si="159"/>
        <v>261</v>
      </c>
      <c r="F265" s="35">
        <f>'2008'!R265</f>
        <v>3.4930314128159998</v>
      </c>
      <c r="G265" s="35">
        <f>'2009'!R265</f>
        <v>1.3868869407839999</v>
      </c>
      <c r="H265" s="35">
        <f>'2010'!R265</f>
        <v>4.6933189393814994</v>
      </c>
      <c r="I265" s="35">
        <f>'2011'!R265</f>
        <v>4.9336976470499989</v>
      </c>
      <c r="J265" s="35">
        <f>'2012'!R265</f>
        <v>4.6984056256121995</v>
      </c>
      <c r="K265" s="35">
        <f>'2013'!R265</f>
        <v>1.9205730035777999</v>
      </c>
      <c r="L265" s="35">
        <f>'2014'!R265</f>
        <v>4.4539568813699999</v>
      </c>
      <c r="M265" s="35">
        <f>'2015'!R265</f>
        <v>1.6710375731048999</v>
      </c>
      <c r="N265" s="35">
        <f>'2016'!R265</f>
        <v>5.2679138547622513</v>
      </c>
      <c r="O265" s="35">
        <f>'2017'!R265</f>
        <v>5.5752728306660995</v>
      </c>
      <c r="P265" s="118">
        <f t="shared" si="162"/>
        <v>3.8094094709124753</v>
      </c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36"/>
      <c r="AE265" s="36"/>
      <c r="AF265" s="36"/>
      <c r="AG265" s="107">
        <f>'2008'!S265</f>
        <v>5.404192626618654</v>
      </c>
      <c r="AH265" s="107">
        <f>'2009'!S265</f>
        <v>2.9771037161493505</v>
      </c>
      <c r="AI265" s="107">
        <f>'2010'!S265</f>
        <v>11.294568132013913</v>
      </c>
      <c r="AJ265" s="107">
        <f>'2011'!S265</f>
        <v>7.6594967347762219</v>
      </c>
      <c r="AK265" s="107">
        <f>'2012'!S265</f>
        <v>6.8498687819599811</v>
      </c>
      <c r="AL265" s="107">
        <f>'2013'!S265</f>
        <v>4.3386743290284446</v>
      </c>
      <c r="AM265" s="107">
        <f>'2014'!S265</f>
        <v>6.3642334794446587</v>
      </c>
      <c r="AN265" s="107">
        <f>'2015'!S265</f>
        <v>2.9314536579217081</v>
      </c>
      <c r="AO265" s="107">
        <f>'2016'!S265</f>
        <v>9.8640623186833114</v>
      </c>
      <c r="AP265" s="107">
        <f>'2017'!S265</f>
        <v>8.8157454539337543</v>
      </c>
      <c r="AQ265" s="117">
        <f t="shared" si="163"/>
        <v>6.6499399230529992</v>
      </c>
      <c r="AR265" s="36"/>
      <c r="AS265" s="38"/>
    </row>
    <row r="266" spans="2:45">
      <c r="B266" s="4">
        <f>'2008'!G266</f>
        <v>2008</v>
      </c>
      <c r="C266" s="4">
        <v>9</v>
      </c>
      <c r="D266" s="2">
        <f t="shared" si="154"/>
        <v>19</v>
      </c>
      <c r="E266" s="2">
        <f t="shared" ref="E266:E281" si="164">E265+1</f>
        <v>262</v>
      </c>
      <c r="F266" s="35">
        <f>'2008'!R266</f>
        <v>3.0605022364612497</v>
      </c>
      <c r="G266" s="35">
        <f>'2009'!R266</f>
        <v>0.19862976849299999</v>
      </c>
      <c r="H266" s="35">
        <f>'2010'!R266</f>
        <v>4.5041410658880006</v>
      </c>
      <c r="I266" s="35">
        <f>'2011'!R266</f>
        <v>4.6442029737059993</v>
      </c>
      <c r="J266" s="35">
        <f>'2012'!R266</f>
        <v>4.4662605523276486</v>
      </c>
      <c r="K266" s="35">
        <f>'2013'!R266</f>
        <v>2.1917046266678994</v>
      </c>
      <c r="L266" s="35">
        <f>'2014'!R266</f>
        <v>4.3691476723019989</v>
      </c>
      <c r="M266" s="35">
        <f>'2015'!R266</f>
        <v>3.4972885718628</v>
      </c>
      <c r="N266" s="35">
        <f>'2016'!R266</f>
        <v>4.7919560571899993</v>
      </c>
      <c r="O266" s="35">
        <f>'2017'!R266</f>
        <v>5.9895688620008993</v>
      </c>
      <c r="P266" s="118">
        <f t="shared" si="162"/>
        <v>3.7713402386899495</v>
      </c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5"/>
      <c r="AD266" s="36"/>
      <c r="AE266" s="36"/>
      <c r="AF266" s="36"/>
      <c r="AG266" s="107">
        <f>'2008'!S266</f>
        <v>4.7695538100886372</v>
      </c>
      <c r="AH266" s="107">
        <f>'2009'!S266</f>
        <v>0.78723593104772349</v>
      </c>
      <c r="AI266" s="107">
        <f>'2010'!S266</f>
        <v>8.5222999362727538</v>
      </c>
      <c r="AJ266" s="107">
        <f>'2011'!S266</f>
        <v>6.9490298496194622</v>
      </c>
      <c r="AK266" s="107">
        <f>'2012'!S266</f>
        <v>6.945789356283024</v>
      </c>
      <c r="AL266" s="107">
        <f>'2013'!S266</f>
        <v>2.8878435909013112</v>
      </c>
      <c r="AM266" s="107">
        <f>'2014'!S266</f>
        <v>6.4531016504401713</v>
      </c>
      <c r="AN266" s="107">
        <f>'2015'!S266</f>
        <v>5.5173753640246108</v>
      </c>
      <c r="AO266" s="107">
        <f>'2016'!S266</f>
        <v>8.6777081781684728</v>
      </c>
      <c r="AP266" s="107">
        <f>'2017'!S266</f>
        <v>9.6045642004064558</v>
      </c>
      <c r="AQ266" s="117">
        <f t="shared" si="163"/>
        <v>6.1114501867252624</v>
      </c>
      <c r="AR266" s="36"/>
      <c r="AS266" s="38"/>
    </row>
    <row r="267" spans="2:45">
      <c r="B267" s="4">
        <f>'2008'!G267</f>
        <v>2008</v>
      </c>
      <c r="C267" s="4">
        <v>9</v>
      </c>
      <c r="D267" s="2">
        <f t="shared" si="154"/>
        <v>20</v>
      </c>
      <c r="E267" s="2">
        <f t="shared" si="164"/>
        <v>263</v>
      </c>
      <c r="F267" s="35">
        <f>'2008'!R267</f>
        <v>3.1361137129439998</v>
      </c>
      <c r="G267" s="35">
        <f>'2009'!R267</f>
        <v>0.16649848241324999</v>
      </c>
      <c r="H267" s="35">
        <f>'2010'!R267</f>
        <v>4.7940667102822498</v>
      </c>
      <c r="I267" s="35">
        <f>'2011'!R267</f>
        <v>4.6276197970544999</v>
      </c>
      <c r="J267" s="35">
        <f>'2012'!R267</f>
        <v>2.4604753633322995</v>
      </c>
      <c r="K267" s="35">
        <f>'2013'!R267</f>
        <v>0.41347141550189997</v>
      </c>
      <c r="L267" s="35">
        <f>'2014'!R267</f>
        <v>4.3597326124349989</v>
      </c>
      <c r="M267" s="35">
        <f>'2015'!R267</f>
        <v>2.0451499128278998</v>
      </c>
      <c r="N267" s="35">
        <f>'2016'!R267</f>
        <v>4.7076772740299999</v>
      </c>
      <c r="O267" s="35">
        <f>'2017'!R267</f>
        <v>5.8633411248959248</v>
      </c>
      <c r="P267" s="118">
        <f t="shared" si="162"/>
        <v>3.2574146405717022</v>
      </c>
      <c r="Q267" s="105"/>
      <c r="R267" s="105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5"/>
      <c r="AD267" s="36"/>
      <c r="AE267" s="36"/>
      <c r="AF267" s="36"/>
      <c r="AG267" s="107">
        <f>'2008'!S267</f>
        <v>4.0563316581922653</v>
      </c>
      <c r="AH267" s="107">
        <f>'2009'!S267</f>
        <v>0.77103673766607816</v>
      </c>
      <c r="AI267" s="107">
        <f>'2010'!S267</f>
        <v>8.4661253458498127</v>
      </c>
      <c r="AJ267" s="107">
        <f>'2011'!S267</f>
        <v>7.1959133237309114</v>
      </c>
      <c r="AK267" s="107">
        <f>'2012'!S267</f>
        <v>3.7343024733070749</v>
      </c>
      <c r="AL267" s="107">
        <f>'2013'!S267</f>
        <v>1.0736514902201928</v>
      </c>
      <c r="AM267" s="107">
        <f>'2014'!S267</f>
        <v>6.6669886852713738</v>
      </c>
      <c r="AN267" s="107">
        <f>'2015'!S267</f>
        <v>3.7179382407305939</v>
      </c>
      <c r="AO267" s="107">
        <f>'2016'!S267</f>
        <v>9.6933196013522984</v>
      </c>
      <c r="AP267" s="107">
        <f>'2017'!S267</f>
        <v>8.2895229226755553</v>
      </c>
      <c r="AQ267" s="117">
        <f t="shared" si="163"/>
        <v>5.3665130478996161</v>
      </c>
      <c r="AR267" s="36"/>
      <c r="AS267" s="38"/>
    </row>
    <row r="268" spans="2:45">
      <c r="B268" s="4">
        <f>'2008'!G268</f>
        <v>2008</v>
      </c>
      <c r="C268" s="4">
        <v>9</v>
      </c>
      <c r="D268" s="2">
        <f t="shared" si="154"/>
        <v>21</v>
      </c>
      <c r="E268" s="2">
        <f t="shared" si="164"/>
        <v>264</v>
      </c>
      <c r="F268" s="35">
        <f>'2008'!R268</f>
        <v>2.7737444134619995</v>
      </c>
      <c r="G268" s="35">
        <f>'2009'!R268</f>
        <v>0.33838962822449997</v>
      </c>
      <c r="H268" s="35">
        <f>'2010'!R268</f>
        <v>4.1833807320779997</v>
      </c>
      <c r="I268" s="35">
        <f>'2011'!R268</f>
        <v>4.7857751219564983</v>
      </c>
      <c r="J268" s="35">
        <f>'2012'!R268</f>
        <v>3.0023167244616</v>
      </c>
      <c r="K268" s="35">
        <f>'2013'!R268</f>
        <v>0.91764013600192473</v>
      </c>
      <c r="L268" s="35">
        <f>'2014'!R268</f>
        <v>4.339598529010499</v>
      </c>
      <c r="M268" s="35">
        <f>'2015'!R268</f>
        <v>2.4694037083151996</v>
      </c>
      <c r="N268" s="35">
        <f>'2016'!R268</f>
        <v>4.6013563475819987</v>
      </c>
      <c r="O268" s="35">
        <f>'2017'!R268</f>
        <v>5.1976574698423494</v>
      </c>
      <c r="P268" s="118">
        <f t="shared" si="162"/>
        <v>3.2609262810934565</v>
      </c>
      <c r="Q268" s="105"/>
      <c r="R268" s="105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5"/>
      <c r="AD268" s="36"/>
      <c r="AE268" s="36"/>
      <c r="AF268" s="36"/>
      <c r="AG268" s="107">
        <f>'2008'!S268</f>
        <v>4.3338063970334826</v>
      </c>
      <c r="AH268" s="107">
        <f>'2009'!S268</f>
        <v>0.94739909667066291</v>
      </c>
      <c r="AI268" s="107">
        <f>'2010'!S268</f>
        <v>7.1553733091120533</v>
      </c>
      <c r="AJ268" s="107">
        <f>'2011'!S268</f>
        <v>6.6643433060781181</v>
      </c>
      <c r="AK268" s="107">
        <f>'2012'!S268</f>
        <v>4.7450967589372306</v>
      </c>
      <c r="AL268" s="107">
        <f>'2013'!S268</f>
        <v>1.4897892834613797</v>
      </c>
      <c r="AM268" s="107">
        <f>'2014'!S268</f>
        <v>6.5949359467123525</v>
      </c>
      <c r="AN268" s="107">
        <f>'2015'!S268</f>
        <v>3.1529709665772394</v>
      </c>
      <c r="AO268" s="107">
        <f>'2016'!S268</f>
        <v>9.4437659946781771</v>
      </c>
      <c r="AP268" s="107">
        <f>'2017'!S268</f>
        <v>7.5838070148215628</v>
      </c>
      <c r="AQ268" s="117">
        <f t="shared" si="163"/>
        <v>5.2111288074082251</v>
      </c>
      <c r="AR268" s="36"/>
      <c r="AS268" s="38"/>
    </row>
    <row r="269" spans="2:45">
      <c r="B269" s="4">
        <f>'2008'!G269</f>
        <v>2008</v>
      </c>
      <c r="C269" s="4">
        <v>9</v>
      </c>
      <c r="D269" s="2">
        <f t="shared" si="154"/>
        <v>22</v>
      </c>
      <c r="E269" s="2">
        <f t="shared" si="164"/>
        <v>265</v>
      </c>
      <c r="F269" s="35">
        <f>'2008'!R269</f>
        <v>2.8291057758528741</v>
      </c>
      <c r="G269" s="35">
        <f>'2009'!R269</f>
        <v>0.35052312086999993</v>
      </c>
      <c r="H269" s="35">
        <f>'2010'!R269</f>
        <v>4.2651547262279994</v>
      </c>
      <c r="I269" s="35">
        <f>'2011'!R269</f>
        <v>4.5273619334160005</v>
      </c>
      <c r="J269" s="35">
        <f>'2012'!R269</f>
        <v>0.26046564212339995</v>
      </c>
      <c r="K269" s="35">
        <f>'2013'!R269</f>
        <v>2.5356236994157495</v>
      </c>
      <c r="L269" s="35">
        <f>'2014'!R269</f>
        <v>4.3552387262700005</v>
      </c>
      <c r="M269" s="35">
        <f>'2015'!R269</f>
        <v>2.9919521776625251</v>
      </c>
      <c r="N269" s="35">
        <f>'2016'!R269</f>
        <v>4.3183520245844988</v>
      </c>
      <c r="O269" s="35">
        <f>'2017'!R269</f>
        <v>5.7614572357250973</v>
      </c>
      <c r="P269" s="118">
        <f t="shared" si="162"/>
        <v>3.2195235062148142</v>
      </c>
      <c r="Q269" s="105"/>
      <c r="R269" s="105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5"/>
      <c r="AD269" s="36"/>
      <c r="AE269" s="36"/>
      <c r="AF269" s="36"/>
      <c r="AG269" s="107">
        <f>'2008'!S269</f>
        <v>4.5572135438101968</v>
      </c>
      <c r="AH269" s="107">
        <f>'2009'!S269</f>
        <v>0.98840950437142128</v>
      </c>
      <c r="AI269" s="107">
        <f>'2010'!S269</f>
        <v>5.0353408118540459</v>
      </c>
      <c r="AJ269" s="107">
        <f>'2011'!S269</f>
        <v>6.7199784413576964</v>
      </c>
      <c r="AK269" s="107">
        <f>'2012'!S269</f>
        <v>0.76546462620131805</v>
      </c>
      <c r="AL269" s="107">
        <f>'2013'!S269</f>
        <v>4.513853073737808</v>
      </c>
      <c r="AM269" s="107">
        <f>'2014'!S269</f>
        <v>6.3436331095584828</v>
      </c>
      <c r="AN269" s="107">
        <f>'2015'!S269</f>
        <v>4.9441316010289693</v>
      </c>
      <c r="AO269" s="107">
        <f>'2016'!S269</f>
        <v>9.0459036625277669</v>
      </c>
      <c r="AP269" s="107">
        <f>'2017'!S269</f>
        <v>6.8283195005830688</v>
      </c>
      <c r="AQ269" s="117">
        <f t="shared" si="163"/>
        <v>4.9742247875030774</v>
      </c>
      <c r="AR269" s="36"/>
      <c r="AS269" s="38"/>
    </row>
    <row r="270" spans="2:45">
      <c r="B270" s="4">
        <f>'2008'!G270</f>
        <v>2008</v>
      </c>
      <c r="C270" s="4">
        <v>9</v>
      </c>
      <c r="D270" s="2">
        <f t="shared" si="154"/>
        <v>23</v>
      </c>
      <c r="E270" s="2">
        <f t="shared" si="164"/>
        <v>266</v>
      </c>
      <c r="F270" s="35">
        <f>'2008'!R270</f>
        <v>2.2282357465410003</v>
      </c>
      <c r="G270" s="35">
        <f>'2009'!R270</f>
        <v>2.1333066987374996</v>
      </c>
      <c r="H270" s="35">
        <f>'2010'!R270</f>
        <v>3.9222417437324992</v>
      </c>
      <c r="I270" s="35">
        <f>'2011'!R270</f>
        <v>4.6801466959994986</v>
      </c>
      <c r="J270" s="35">
        <f>'2012'!R270</f>
        <v>2.4973435246677753</v>
      </c>
      <c r="K270" s="35">
        <f>'2013'!R270</f>
        <v>1.2007882387999502</v>
      </c>
      <c r="L270" s="35">
        <f>'2014'!R270</f>
        <v>4.7696118658154996</v>
      </c>
      <c r="M270" s="35">
        <f>'2015'!R270</f>
        <v>3.1084632979490996</v>
      </c>
      <c r="N270" s="35">
        <f>'2016'!R270</f>
        <v>4.2717850500780008</v>
      </c>
      <c r="O270" s="35">
        <f>'2017'!R270</f>
        <v>5.2186802622302997</v>
      </c>
      <c r="P270" s="118">
        <f t="shared" si="162"/>
        <v>3.403060312455112</v>
      </c>
      <c r="Q270" s="105"/>
      <c r="R270" s="105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5"/>
      <c r="AD270" s="36"/>
      <c r="AE270" s="36"/>
      <c r="AF270" s="36"/>
      <c r="AG270" s="107">
        <f>'2008'!S270</f>
        <v>3.3514430860858058</v>
      </c>
      <c r="AH270" s="107">
        <f>'2009'!S270</f>
        <v>3.1701021108544869</v>
      </c>
      <c r="AI270" s="107">
        <f>'2010'!S270</f>
        <v>5.780755910188649</v>
      </c>
      <c r="AJ270" s="107">
        <f>'2011'!S270</f>
        <v>6.0774225614023205</v>
      </c>
      <c r="AK270" s="107">
        <f>'2012'!S270</f>
        <v>3.9984262202719907</v>
      </c>
      <c r="AL270" s="107">
        <f>'2013'!S270</f>
        <v>1.9863314952395217</v>
      </c>
      <c r="AM270" s="107">
        <f>'2014'!S270</f>
        <v>6.7080589461305511</v>
      </c>
      <c r="AN270" s="107">
        <f>'2015'!S270</f>
        <v>5.8567662920654717</v>
      </c>
      <c r="AO270" s="107">
        <f>'2016'!S270</f>
        <v>8.0853251229324776</v>
      </c>
      <c r="AP270" s="107">
        <f>'2017'!S270</f>
        <v>7.4884288594055874</v>
      </c>
      <c r="AQ270" s="117">
        <f t="shared" si="163"/>
        <v>5.2503060604576861</v>
      </c>
      <c r="AR270" s="36"/>
      <c r="AS270" s="38"/>
    </row>
    <row r="271" spans="2:45">
      <c r="B271" s="4">
        <f>'2008'!G271</f>
        <v>2008</v>
      </c>
      <c r="C271" s="4">
        <v>9</v>
      </c>
      <c r="D271" s="2">
        <f t="shared" si="154"/>
        <v>24</v>
      </c>
      <c r="E271" s="2">
        <f t="shared" si="164"/>
        <v>267</v>
      </c>
      <c r="F271" s="35">
        <f>'2008'!R271</f>
        <v>2.688021693107999</v>
      </c>
      <c r="G271" s="35">
        <f>'2009'!R271</f>
        <v>0.62888621717250015</v>
      </c>
      <c r="H271" s="35">
        <f>'2010'!R271</f>
        <v>4.7560639040819996</v>
      </c>
      <c r="I271" s="35">
        <f>'2011'!R271</f>
        <v>4.2771482453699994</v>
      </c>
      <c r="J271" s="35">
        <f>'2012'!R271</f>
        <v>2.3846657138366991</v>
      </c>
      <c r="K271" s="35">
        <f>'2013'!R271</f>
        <v>2.183604335463599</v>
      </c>
      <c r="L271" s="35">
        <f>'2014'!R271</f>
        <v>4.5089148990599988</v>
      </c>
      <c r="M271" s="35">
        <f>'2015'!R271</f>
        <v>3.0488246399723238</v>
      </c>
      <c r="N271" s="35">
        <f>'2016'!R271</f>
        <v>4.1936798351249989</v>
      </c>
      <c r="O271" s="35">
        <f>'2017'!R271</f>
        <v>5.3008223621377493</v>
      </c>
      <c r="P271" s="118">
        <f t="shared" si="162"/>
        <v>3.3970631845327866</v>
      </c>
      <c r="Q271" s="105"/>
      <c r="R271" s="105"/>
      <c r="S271" s="105"/>
      <c r="T271" s="105"/>
      <c r="U271" s="105"/>
      <c r="V271" s="105"/>
      <c r="W271" s="105"/>
      <c r="X271" s="105"/>
      <c r="Y271" s="105"/>
      <c r="Z271" s="105"/>
      <c r="AA271" s="105"/>
      <c r="AB271" s="105"/>
      <c r="AC271" s="105"/>
      <c r="AD271" s="36"/>
      <c r="AE271" s="36"/>
      <c r="AF271" s="36"/>
      <c r="AG271" s="107">
        <f>'2008'!S271</f>
        <v>3.413245142259397</v>
      </c>
      <c r="AH271" s="107">
        <f>'2009'!S271</f>
        <v>1.2776602288536165</v>
      </c>
      <c r="AI271" s="107">
        <f>'2010'!S271</f>
        <v>7.0149677895060938</v>
      </c>
      <c r="AJ271" s="107">
        <f>'2011'!S271</f>
        <v>5.9604908943572328</v>
      </c>
      <c r="AK271" s="107">
        <f>'2012'!S271</f>
        <v>3.6998397058330124</v>
      </c>
      <c r="AL271" s="107">
        <f>'2013'!S271</f>
        <v>3.5412417399697516</v>
      </c>
      <c r="AM271" s="107">
        <f>'2014'!S271</f>
        <v>6.1234601595683094</v>
      </c>
      <c r="AN271" s="107">
        <f>'2015'!S271</f>
        <v>4.3222665137560741</v>
      </c>
      <c r="AO271" s="107">
        <f>'2016'!S271</f>
        <v>6.7145069477080819</v>
      </c>
      <c r="AP271" s="107">
        <f>'2017'!S271</f>
        <v>11.875533031030781</v>
      </c>
      <c r="AQ271" s="117">
        <f t="shared" si="163"/>
        <v>5.3943212152842346</v>
      </c>
      <c r="AR271" s="36"/>
      <c r="AS271" s="38"/>
    </row>
    <row r="272" spans="2:45">
      <c r="B272" s="4">
        <f>'2008'!G272</f>
        <v>2008</v>
      </c>
      <c r="C272" s="4">
        <v>9</v>
      </c>
      <c r="D272" s="2">
        <f t="shared" si="154"/>
        <v>25</v>
      </c>
      <c r="E272" s="2">
        <f t="shared" si="164"/>
        <v>268</v>
      </c>
      <c r="F272" s="35">
        <f>'2008'!R272</f>
        <v>1.3585091547059995</v>
      </c>
      <c r="G272" s="35">
        <f>'2009'!R272</f>
        <v>0.73680578837099986</v>
      </c>
      <c r="H272" s="35">
        <f>'2010'!R272</f>
        <v>1.7142039281789994</v>
      </c>
      <c r="I272" s="35">
        <f>'2011'!R272</f>
        <v>4.092453207501749</v>
      </c>
      <c r="J272" s="35">
        <f>'2012'!R272</f>
        <v>0.95453334522749989</v>
      </c>
      <c r="K272" s="35">
        <f>'2013'!R272</f>
        <v>1.511534205137175</v>
      </c>
      <c r="L272" s="35">
        <f>'2014'!R272</f>
        <v>4.0098264800343753</v>
      </c>
      <c r="M272" s="35">
        <f>'2015'!R272</f>
        <v>2.9091976322853754</v>
      </c>
      <c r="N272" s="35">
        <f>'2016'!R272</f>
        <v>3.929498264834999</v>
      </c>
      <c r="O272" s="35">
        <f>'2017'!R272</f>
        <v>4.8343171962676506</v>
      </c>
      <c r="P272" s="118">
        <f t="shared" si="162"/>
        <v>2.6050879202544825</v>
      </c>
      <c r="Q272" s="105"/>
      <c r="R272" s="105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36"/>
      <c r="AE272" s="36"/>
      <c r="AF272" s="36"/>
      <c r="AG272" s="107">
        <f>'2008'!S272</f>
        <v>1.9026641040698724</v>
      </c>
      <c r="AH272" s="107">
        <f>'2009'!S272</f>
        <v>1.4235952089677524</v>
      </c>
      <c r="AI272" s="107">
        <f>'2010'!S272</f>
        <v>2.1247142442858147</v>
      </c>
      <c r="AJ272" s="107">
        <f>'2011'!S272</f>
        <v>5.9488972924946282</v>
      </c>
      <c r="AK272" s="107">
        <f>'2012'!S272</f>
        <v>2.0567519998199359</v>
      </c>
      <c r="AL272" s="107">
        <f>'2013'!S272</f>
        <v>2.7098274155327626</v>
      </c>
      <c r="AM272" s="107">
        <f>'2014'!S272</f>
        <v>5.7094415763997581</v>
      </c>
      <c r="AN272" s="107">
        <f>'2015'!S272</f>
        <v>4.4894524721269686</v>
      </c>
      <c r="AO272" s="107">
        <f>'2016'!S272</f>
        <v>6.6018218756586267</v>
      </c>
      <c r="AP272" s="107">
        <f>'2017'!S272</f>
        <v>10.498771492002621</v>
      </c>
      <c r="AQ272" s="117">
        <f t="shared" si="163"/>
        <v>4.3465937681358735</v>
      </c>
      <c r="AR272" s="36"/>
      <c r="AS272" s="38"/>
    </row>
    <row r="273" spans="2:55">
      <c r="B273" s="4">
        <f>'2008'!G273</f>
        <v>2008</v>
      </c>
      <c r="C273" s="4">
        <v>9</v>
      </c>
      <c r="D273" s="2">
        <f t="shared" si="154"/>
        <v>26</v>
      </c>
      <c r="E273" s="2">
        <f t="shared" si="164"/>
        <v>269</v>
      </c>
      <c r="F273" s="35">
        <f>'2008'!R273</f>
        <v>2.7440104805891248</v>
      </c>
      <c r="G273" s="35">
        <f>'2009'!R273</f>
        <v>0.118785935286</v>
      </c>
      <c r="H273" s="35">
        <f>'2010'!R273</f>
        <v>4.3752844053764992</v>
      </c>
      <c r="I273" s="35">
        <f>'2011'!R273</f>
        <v>3.9704147300159982</v>
      </c>
      <c r="J273" s="35">
        <f>'2012'!R273</f>
        <v>3.1837773921287997</v>
      </c>
      <c r="K273" s="35">
        <f>'2013'!R273</f>
        <v>1.3202816541975</v>
      </c>
      <c r="L273" s="35">
        <f>'2014'!R273</f>
        <v>4.4407257017759987</v>
      </c>
      <c r="M273" s="35">
        <f>'2015'!R273</f>
        <v>2.4391984085300997</v>
      </c>
      <c r="N273" s="35">
        <f>'2016'!R273</f>
        <v>3.6841799658982501</v>
      </c>
      <c r="O273" s="35">
        <f>'2017'!R273</f>
        <v>5.0196008595532486</v>
      </c>
      <c r="P273" s="118">
        <f t="shared" si="162"/>
        <v>3.1296259533351516</v>
      </c>
      <c r="Q273" s="105"/>
      <c r="R273" s="105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36"/>
      <c r="AE273" s="36"/>
      <c r="AF273" s="36"/>
      <c r="AG273" s="107">
        <f>'2008'!S273</f>
        <v>4.3495026870801361</v>
      </c>
      <c r="AH273" s="107">
        <f>'2009'!S273</f>
        <v>0.57479998371142949</v>
      </c>
      <c r="AI273" s="107">
        <f>'2010'!S273</f>
        <v>6.6978644128250187</v>
      </c>
      <c r="AJ273" s="107">
        <f>'2011'!S273</f>
        <v>6.6718823361245017</v>
      </c>
      <c r="AK273" s="107">
        <f>'2012'!S273</f>
        <v>4.936125470947367</v>
      </c>
      <c r="AL273" s="107">
        <f>'2013'!S273</f>
        <v>2.9519250453860666</v>
      </c>
      <c r="AM273" s="107">
        <f>'2014'!S273</f>
        <v>10.423387030286509</v>
      </c>
      <c r="AN273" s="107">
        <f>'2015'!S273</f>
        <v>3.8133659069229373</v>
      </c>
      <c r="AO273" s="107">
        <f>'2016'!S273</f>
        <v>6.4146247760779733</v>
      </c>
      <c r="AP273" s="107">
        <f>'2017'!S273</f>
        <v>9.3766558990660069</v>
      </c>
      <c r="AQ273" s="117">
        <f t="shared" si="163"/>
        <v>5.6210133548427947</v>
      </c>
      <c r="AR273" s="36"/>
      <c r="AS273" s="38"/>
    </row>
    <row r="274" spans="2:55">
      <c r="B274" s="4">
        <f>'2008'!G274</f>
        <v>2008</v>
      </c>
      <c r="C274" s="4">
        <v>9</v>
      </c>
      <c r="D274" s="2">
        <f t="shared" si="154"/>
        <v>27</v>
      </c>
      <c r="E274" s="2">
        <f t="shared" si="164"/>
        <v>270</v>
      </c>
      <c r="F274" s="35">
        <f>'2008'!R274</f>
        <v>1.9648854224077494</v>
      </c>
      <c r="G274" s="35">
        <f>'2009'!R274</f>
        <v>1.6896275277749997</v>
      </c>
      <c r="H274" s="35">
        <f>'2010'!R274</f>
        <v>4.259143232604</v>
      </c>
      <c r="I274" s="35">
        <f>'2011'!R274</f>
        <v>4.4305278953433751</v>
      </c>
      <c r="J274" s="35">
        <f>'2012'!R274</f>
        <v>3.0040494490943996</v>
      </c>
      <c r="K274" s="35">
        <f>'2013'!R274</f>
        <v>2.1863279251606502</v>
      </c>
      <c r="L274" s="35">
        <f>'2014'!R274</f>
        <v>4.2133958397956244</v>
      </c>
      <c r="M274" s="35">
        <f>'2015'!R274</f>
        <v>1.5320792458565993</v>
      </c>
      <c r="N274" s="35">
        <f>'2016'!R274</f>
        <v>3.9555628045920002</v>
      </c>
      <c r="O274" s="35">
        <f>'2017'!R274</f>
        <v>5.169250338442124</v>
      </c>
      <c r="P274" s="118">
        <f t="shared" si="162"/>
        <v>3.2404849681071517</v>
      </c>
      <c r="Q274" s="105"/>
      <c r="R274" s="105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36"/>
      <c r="AE274" s="36"/>
      <c r="AF274" s="36"/>
      <c r="AG274" s="107">
        <f>'2008'!S274</f>
        <v>2.8503380613096465</v>
      </c>
      <c r="AH274" s="107">
        <f>'2009'!S274</f>
        <v>2.6960501305212503</v>
      </c>
      <c r="AI274" s="107">
        <f>'2010'!S274</f>
        <v>6.5755338248623376</v>
      </c>
      <c r="AJ274" s="107">
        <f>'2011'!S274</f>
        <v>5.9480985055770406</v>
      </c>
      <c r="AK274" s="107">
        <f>'2012'!S274</f>
        <v>4.7812759598593244</v>
      </c>
      <c r="AL274" s="107">
        <f>'2013'!S274</f>
        <v>4.3079841919108226</v>
      </c>
      <c r="AM274" s="107">
        <f>'2014'!S274</f>
        <v>7.1223406486415408</v>
      </c>
      <c r="AN274" s="107">
        <f>'2015'!S274</f>
        <v>2.5705667354213317</v>
      </c>
      <c r="AO274" s="107">
        <f>'2016'!S274</f>
        <v>6.2061149470711996</v>
      </c>
      <c r="AP274" s="107">
        <f>'2017'!S274</f>
        <v>9.6363949127083881</v>
      </c>
      <c r="AQ274" s="117">
        <f t="shared" si="163"/>
        <v>5.2694697917882882</v>
      </c>
      <c r="AR274" s="36"/>
      <c r="AS274" s="38"/>
    </row>
    <row r="275" spans="2:55">
      <c r="B275" s="4">
        <f>'2008'!G275</f>
        <v>2008</v>
      </c>
      <c r="C275" s="4">
        <v>9</v>
      </c>
      <c r="D275" s="2">
        <f t="shared" si="154"/>
        <v>28</v>
      </c>
      <c r="E275" s="2">
        <f t="shared" si="164"/>
        <v>271</v>
      </c>
      <c r="F275" s="35">
        <f>'2008'!R275</f>
        <v>0.48326220434700001</v>
      </c>
      <c r="G275" s="35">
        <f>'2009'!R275</f>
        <v>0.44461478332799997</v>
      </c>
      <c r="H275" s="35">
        <f>'2010'!R275</f>
        <v>3.8260062765629987</v>
      </c>
      <c r="I275" s="35">
        <f>'2011'!R275</f>
        <v>4.4105503612320005</v>
      </c>
      <c r="J275" s="35">
        <f>'2012'!R275</f>
        <v>3.9995014696108497</v>
      </c>
      <c r="K275" s="35">
        <f>'2013'!R275</f>
        <v>2.1016680211630501</v>
      </c>
      <c r="L275" s="35">
        <f>'2014'!R275</f>
        <v>3.8332259625330001</v>
      </c>
      <c r="M275" s="35">
        <f>'2015'!R275</f>
        <v>2.5804977312325499</v>
      </c>
      <c r="N275" s="35">
        <f>'2016'!R275</f>
        <v>4.208226028949249</v>
      </c>
      <c r="O275" s="35">
        <f>'2017'!R275</f>
        <v>5.141654071091998</v>
      </c>
      <c r="P275" s="118">
        <f t="shared" si="162"/>
        <v>3.1029206910050702</v>
      </c>
      <c r="Q275" s="105"/>
      <c r="R275" s="105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36"/>
      <c r="AE275" s="36"/>
      <c r="AF275" s="36"/>
      <c r="AG275" s="107">
        <f>'2008'!S275</f>
        <v>0.90768819337198403</v>
      </c>
      <c r="AH275" s="107">
        <f>'2009'!S275</f>
        <v>1.0983455260519623</v>
      </c>
      <c r="AI275" s="107">
        <f>'2010'!S275</f>
        <v>6.4665000288272063</v>
      </c>
      <c r="AJ275" s="107">
        <f>'2011'!S275</f>
        <v>6.5078376908607849</v>
      </c>
      <c r="AK275" s="107">
        <f>'2012'!S275</f>
        <v>6.3552093936251968</v>
      </c>
      <c r="AL275" s="107">
        <f>'2013'!S275</f>
        <v>3.6206266251600621</v>
      </c>
      <c r="AM275" s="107">
        <f>'2014'!S275</f>
        <v>4.8651014249084152</v>
      </c>
      <c r="AN275" s="107">
        <f>'2015'!S275</f>
        <v>3.9609569215192422</v>
      </c>
      <c r="AO275" s="107">
        <f>'2016'!S275</f>
        <v>6.2985107940009408</v>
      </c>
      <c r="AP275" s="107">
        <f>'2017'!S275</f>
        <v>8.0838029647508005</v>
      </c>
      <c r="AQ275" s="117">
        <f t="shared" si="163"/>
        <v>4.8164579563076604</v>
      </c>
      <c r="AR275" s="36"/>
      <c r="AS275" s="38"/>
    </row>
    <row r="276" spans="2:55">
      <c r="B276" s="4">
        <f>'2008'!G276</f>
        <v>2008</v>
      </c>
      <c r="C276" s="4">
        <v>9</v>
      </c>
      <c r="D276" s="2">
        <f t="shared" si="154"/>
        <v>29</v>
      </c>
      <c r="E276" s="2">
        <f t="shared" si="164"/>
        <v>272</v>
      </c>
      <c r="F276" s="35">
        <f>'2008'!R276</f>
        <v>2.3600306227882499</v>
      </c>
      <c r="G276" s="35">
        <f>'2009'!R276</f>
        <v>0.9448064145720001</v>
      </c>
      <c r="H276" s="35">
        <f>'2010'!R276</f>
        <v>2.8654602098737501</v>
      </c>
      <c r="I276" s="35">
        <f>'2011'!R276</f>
        <v>4.1704737016499998</v>
      </c>
      <c r="J276" s="35">
        <f>'2012'!R276</f>
        <v>4.1334475175960996</v>
      </c>
      <c r="K276" s="35">
        <f>'2013'!R276</f>
        <v>0.21291455566027501</v>
      </c>
      <c r="L276" s="35">
        <f>'2014'!R276</f>
        <v>3.6405782195580008</v>
      </c>
      <c r="M276" s="35">
        <f>'2015'!R276</f>
        <v>0.61769570391899997</v>
      </c>
      <c r="N276" s="35">
        <f>'2016'!R276</f>
        <v>4.1192876015279998</v>
      </c>
      <c r="O276" s="35">
        <f>'2017'!R276</f>
        <v>5.1899509462044753</v>
      </c>
      <c r="P276" s="118">
        <f t="shared" si="162"/>
        <v>2.8254645493349853</v>
      </c>
      <c r="Q276" s="105"/>
      <c r="AC276" s="105"/>
      <c r="AD276" s="36"/>
      <c r="AE276" s="36"/>
      <c r="AF276" s="36"/>
      <c r="AG276" s="107">
        <f>'2008'!S276</f>
        <v>3.5606026773568122</v>
      </c>
      <c r="AH276" s="107">
        <f>'2009'!S276</f>
        <v>2.3332656282071045</v>
      </c>
      <c r="AI276" s="107">
        <f>'2010'!S276</f>
        <v>5.9772508549488998</v>
      </c>
      <c r="AJ276" s="107">
        <f>'2011'!S276</f>
        <v>5.6064540913949994</v>
      </c>
      <c r="AK276" s="107">
        <f>'2012'!S276</f>
        <v>8.6281570607052007</v>
      </c>
      <c r="AL276" s="107">
        <f>'2013'!S276</f>
        <v>0.7850658402450611</v>
      </c>
      <c r="AM276" s="107">
        <f>'2014'!S276</f>
        <v>4.8274285659885257</v>
      </c>
      <c r="AN276" s="107">
        <f>'2015'!S276</f>
        <v>1.1277793054022172</v>
      </c>
      <c r="AO276" s="107">
        <f>'2016'!S276</f>
        <v>6.345257290123187</v>
      </c>
      <c r="AP276" s="107">
        <f>'2017'!S276</f>
        <v>7.2221129765697478</v>
      </c>
      <c r="AQ276" s="117">
        <f t="shared" si="163"/>
        <v>4.6413374290941745</v>
      </c>
      <c r="AR276" s="36"/>
    </row>
    <row r="277" spans="2:55">
      <c r="B277" s="4">
        <f>'2008'!G277</f>
        <v>2008</v>
      </c>
      <c r="C277" s="1">
        <v>9</v>
      </c>
      <c r="D277" s="1">
        <f t="shared" si="154"/>
        <v>30</v>
      </c>
      <c r="E277" s="1">
        <f t="shared" si="164"/>
        <v>273</v>
      </c>
      <c r="F277" s="50">
        <f>'2008'!R277</f>
        <v>1.45204092315</v>
      </c>
      <c r="G277" s="50">
        <f>'2009'!R277</f>
        <v>2.8949172653339992</v>
      </c>
      <c r="H277" s="50">
        <f>'2010'!R277</f>
        <v>3.8129113869592492</v>
      </c>
      <c r="I277" s="50">
        <f>'2011'!R277</f>
        <v>3.900553217716499</v>
      </c>
      <c r="J277" s="50">
        <f>'2012'!R277</f>
        <v>3.56327527379085</v>
      </c>
      <c r="K277" s="50">
        <f>'2013'!R277</f>
        <v>0.31403792212874992</v>
      </c>
      <c r="L277" s="50">
        <f>'2014'!R277</f>
        <v>3.7057690370564993</v>
      </c>
      <c r="M277" s="50">
        <f>'2015'!R277</f>
        <v>2.4704132365132496</v>
      </c>
      <c r="N277" s="50">
        <f>'2016'!R277</f>
        <v>3.8908066416569995</v>
      </c>
      <c r="O277" s="50">
        <f>'2017'!R277</f>
        <v>4.6809727852377003</v>
      </c>
      <c r="P277" s="118">
        <f t="shared" si="162"/>
        <v>3.0685697689543798</v>
      </c>
      <c r="Q277" s="105"/>
      <c r="AC277" s="105"/>
      <c r="AD277" s="36"/>
      <c r="AE277" s="36"/>
      <c r="AF277" s="36"/>
      <c r="AG277" s="108">
        <f>'2008'!S277</f>
        <v>2.3322955568553256</v>
      </c>
      <c r="AH277" s="108">
        <f>'2009'!S277</f>
        <v>4.9718264725815446</v>
      </c>
      <c r="AI277" s="108">
        <f>'2010'!S277</f>
        <v>5.8412245156770011</v>
      </c>
      <c r="AJ277" s="108">
        <f>'2011'!S277</f>
        <v>5.1117638116716</v>
      </c>
      <c r="AK277" s="108">
        <f>'2012'!S277</f>
        <v>7.4182584380915184</v>
      </c>
      <c r="AL277" s="108">
        <f>'2013'!S277</f>
        <v>0.98714108738332307</v>
      </c>
      <c r="AM277" s="108">
        <f>'2014'!S277</f>
        <v>5.0245317270973766</v>
      </c>
      <c r="AN277" s="108">
        <f>'2015'!S277</f>
        <v>3.3506127800352634</v>
      </c>
      <c r="AO277" s="108">
        <f>'2016'!S277</f>
        <v>5.7330969133013054</v>
      </c>
      <c r="AP277" s="108">
        <f>'2017'!S277</f>
        <v>6.4194629541785115</v>
      </c>
      <c r="AQ277" s="122">
        <f t="shared" si="163"/>
        <v>4.7190214256872762</v>
      </c>
      <c r="AR277" s="36"/>
    </row>
    <row r="278" spans="2:55" ht="15.5">
      <c r="B278" s="4">
        <f>'2008'!G278</f>
        <v>2008</v>
      </c>
      <c r="C278" s="4">
        <v>10</v>
      </c>
      <c r="D278" s="2">
        <v>1</v>
      </c>
      <c r="E278" s="2">
        <f>E277+1</f>
        <v>274</v>
      </c>
      <c r="F278" s="35">
        <f>'2008'!R278</f>
        <v>2.2753282356044995</v>
      </c>
      <c r="G278" s="35">
        <f>'2009'!R278</f>
        <v>2.7537687211072499</v>
      </c>
      <c r="H278" s="35">
        <f>'2010'!R278</f>
        <v>3.8754574419442496</v>
      </c>
      <c r="I278" s="35">
        <f>'2011'!R278</f>
        <v>3.6015919153199993</v>
      </c>
      <c r="J278" s="35">
        <f>'2012'!R278</f>
        <v>2.9136221456175004</v>
      </c>
      <c r="K278" s="35">
        <f>'2013'!R278</f>
        <v>4.4176993237475992</v>
      </c>
      <c r="L278" s="35">
        <f>'2014'!R278</f>
        <v>3.8567046759884991</v>
      </c>
      <c r="M278" s="35">
        <f>'2015'!R278</f>
        <v>2.2428421044149993</v>
      </c>
      <c r="N278" s="35">
        <f>'2016'!R278</f>
        <v>3.8956836132000001</v>
      </c>
      <c r="O278" s="35">
        <f>'2017'!R278</f>
        <v>4.5454860464437497</v>
      </c>
      <c r="P278" s="118">
        <f t="shared" si="162"/>
        <v>3.4378184223388346</v>
      </c>
      <c r="Q278" s="105"/>
      <c r="R278" s="64" t="s">
        <v>58</v>
      </c>
      <c r="S278" s="47">
        <f t="shared" ref="S278:AB278" si="165">AVERAGE(F247:F277)</f>
        <v>3.1139167511980244</v>
      </c>
      <c r="T278" s="47">
        <f t="shared" si="165"/>
        <v>1.585191712506876</v>
      </c>
      <c r="U278" s="47">
        <f t="shared" si="165"/>
        <v>4.5910772662118582</v>
      </c>
      <c r="V278" s="47">
        <f t="shared" si="165"/>
        <v>4.7922509164845106</v>
      </c>
      <c r="W278" s="47">
        <f t="shared" si="165"/>
        <v>3.5055491275796093</v>
      </c>
      <c r="X278" s="47">
        <f t="shared" si="165"/>
        <v>1.9133503509933651</v>
      </c>
      <c r="Y278" s="47">
        <f t="shared" si="165"/>
        <v>4.807202475000774</v>
      </c>
      <c r="Z278" s="47">
        <f t="shared" si="165"/>
        <v>3.7717823078091524</v>
      </c>
      <c r="AA278" s="47">
        <f t="shared" si="165"/>
        <v>4.8700294275768377</v>
      </c>
      <c r="AB278" s="47">
        <f t="shared" si="165"/>
        <v>5.769275112364598</v>
      </c>
      <c r="AC278" s="105"/>
      <c r="AD278" s="36"/>
      <c r="AE278" s="36"/>
      <c r="AF278" s="36"/>
      <c r="AG278" s="107">
        <f>'2008'!S278</f>
        <v>3.1201307366311188</v>
      </c>
      <c r="AH278" s="107">
        <f>'2009'!S278</f>
        <v>4.3433535574606843</v>
      </c>
      <c r="AI278" s="107">
        <f>'2010'!S278</f>
        <v>5.3293696352310675</v>
      </c>
      <c r="AJ278" s="107">
        <f>'2011'!S278</f>
        <v>5.5310337418844595</v>
      </c>
      <c r="AK278" s="107">
        <f>'2012'!S278</f>
        <v>6.1957539229152836</v>
      </c>
      <c r="AL278" s="107">
        <f>'2013'!S278</f>
        <v>7.9673471401438922</v>
      </c>
      <c r="AM278" s="107">
        <f>'2014'!S278</f>
        <v>5.9726447093266142</v>
      </c>
      <c r="AN278" s="107">
        <f>'2015'!S278</f>
        <v>3.4715733771699502</v>
      </c>
      <c r="AO278" s="107">
        <f>'2016'!S278</f>
        <v>6.094441814041879</v>
      </c>
      <c r="AP278" s="107">
        <f>'2017'!S278</f>
        <v>8.0393098601540256</v>
      </c>
      <c r="AQ278" s="117">
        <f t="shared" si="163"/>
        <v>5.6064958494958983</v>
      </c>
      <c r="AR278" s="36"/>
      <c r="AS278" s="64" t="s">
        <v>58</v>
      </c>
      <c r="AT278" s="109">
        <f t="shared" ref="AT278:BC278" si="166">AVERAGE(AG247:AG277)</f>
        <v>4.8205629578414237</v>
      </c>
      <c r="AU278" s="109">
        <f t="shared" si="166"/>
        <v>2.8258154496078203</v>
      </c>
      <c r="AV278" s="109">
        <f t="shared" si="166"/>
        <v>7.5018946459874298</v>
      </c>
      <c r="AW278" s="109">
        <f t="shared" si="166"/>
        <v>7.0386439041486355</v>
      </c>
      <c r="AX278" s="109">
        <f t="shared" si="166"/>
        <v>5.8649141948177901</v>
      </c>
      <c r="AY278" s="109">
        <f t="shared" si="166"/>
        <v>3.4017259343272728</v>
      </c>
      <c r="AZ278" s="109">
        <f t="shared" si="166"/>
        <v>7.3019955187721628</v>
      </c>
      <c r="BA278" s="109">
        <f t="shared" si="166"/>
        <v>6.5588449675094207</v>
      </c>
      <c r="BB278" s="109">
        <f t="shared" si="166"/>
        <v>8.2258033257328957</v>
      </c>
      <c r="BC278" s="109">
        <f t="shared" si="166"/>
        <v>9.5720649814726571</v>
      </c>
    </row>
    <row r="279" spans="2:55" ht="15.5">
      <c r="B279" s="4">
        <f>'2008'!G279</f>
        <v>2008</v>
      </c>
      <c r="C279" s="4">
        <v>10</v>
      </c>
      <c r="D279" s="2">
        <f t="shared" ref="D279:D308" si="167">D278+1</f>
        <v>2</v>
      </c>
      <c r="E279" s="2">
        <f t="shared" si="164"/>
        <v>275</v>
      </c>
      <c r="F279" s="35">
        <f>'2008'!R279</f>
        <v>3.1714386050114998</v>
      </c>
      <c r="G279" s="35">
        <f>'2009'!R279</f>
        <v>2.913414027118876</v>
      </c>
      <c r="H279" s="35">
        <f>'2010'!R279</f>
        <v>3.9384123668999997</v>
      </c>
      <c r="I279" s="35">
        <f>'2011'!R279</f>
        <v>3.7223006445224995</v>
      </c>
      <c r="J279" s="35">
        <f>'2012'!R279</f>
        <v>4.17770100021405</v>
      </c>
      <c r="K279" s="35">
        <f>'2013'!R279</f>
        <v>3.8682095157060004</v>
      </c>
      <c r="L279" s="35">
        <f>'2014'!R279</f>
        <v>4.1984684023499987</v>
      </c>
      <c r="M279" s="35">
        <f>'2015'!R279</f>
        <v>2.7416006034372002</v>
      </c>
      <c r="N279" s="35">
        <f>'2016'!R279</f>
        <v>4.0217776387739992</v>
      </c>
      <c r="O279" s="35">
        <f>'2017'!R279</f>
        <v>4.1991297157621483</v>
      </c>
      <c r="P279" s="118">
        <f t="shared" si="162"/>
        <v>3.6952452519796268</v>
      </c>
      <c r="Q279" s="105"/>
      <c r="R279" s="65" t="s">
        <v>59</v>
      </c>
      <c r="S279" s="66">
        <f t="shared" ref="S279:AB279" si="168">SUM(F247:F277)</f>
        <v>96.53141928713876</v>
      </c>
      <c r="T279" s="66">
        <f t="shared" si="168"/>
        <v>49.140943087713154</v>
      </c>
      <c r="U279" s="66">
        <f t="shared" si="168"/>
        <v>142.32339525256759</v>
      </c>
      <c r="V279" s="66">
        <f t="shared" si="168"/>
        <v>148.55977841101983</v>
      </c>
      <c r="W279" s="66">
        <f t="shared" si="168"/>
        <v>108.67202295496789</v>
      </c>
      <c r="X279" s="66">
        <f t="shared" si="168"/>
        <v>59.313860880794323</v>
      </c>
      <c r="Y279" s="66">
        <f t="shared" si="168"/>
        <v>149.023276725024</v>
      </c>
      <c r="Z279" s="66">
        <f t="shared" si="168"/>
        <v>116.92525154208373</v>
      </c>
      <c r="AA279" s="66">
        <f t="shared" si="168"/>
        <v>150.97091225488197</v>
      </c>
      <c r="AB279" s="66">
        <f t="shared" si="168"/>
        <v>178.84752848330254</v>
      </c>
      <c r="AC279" s="105"/>
      <c r="AD279" s="36"/>
      <c r="AE279" s="36"/>
      <c r="AF279" s="36"/>
      <c r="AG279" s="107">
        <f>'2008'!S279</f>
        <v>5.4427739353232631</v>
      </c>
      <c r="AH279" s="107">
        <f>'2009'!S279</f>
        <v>4.8368356448509218</v>
      </c>
      <c r="AI279" s="107">
        <f>'2010'!S279</f>
        <v>5.6589549219484248</v>
      </c>
      <c r="AJ279" s="107">
        <f>'2011'!S279</f>
        <v>5.7324666512474129</v>
      </c>
      <c r="AK279" s="107">
        <f>'2012'!S279</f>
        <v>7.4331237785655917</v>
      </c>
      <c r="AL279" s="107">
        <f>'2013'!S279</f>
        <v>4.976159659672132</v>
      </c>
      <c r="AM279" s="107">
        <f>'2014'!S279</f>
        <v>6.0870759767885279</v>
      </c>
      <c r="AN279" s="107">
        <f>'2015'!S279</f>
        <v>4.2222986029433152</v>
      </c>
      <c r="AO279" s="107">
        <f>'2016'!S279</f>
        <v>5.9643061261724872</v>
      </c>
      <c r="AP279" s="107">
        <f>'2017'!S279</f>
        <v>7.3376909441038833</v>
      </c>
      <c r="AQ279" s="117">
        <f t="shared" si="163"/>
        <v>5.7691686241615958</v>
      </c>
      <c r="AR279" s="36"/>
      <c r="AS279" s="65" t="s">
        <v>59</v>
      </c>
      <c r="AT279" s="110">
        <f t="shared" ref="AT279:BC279" si="169">SUM(AG247:AG277)</f>
        <v>149.43745169308414</v>
      </c>
      <c r="AU279" s="110">
        <f t="shared" si="169"/>
        <v>87.600278937842432</v>
      </c>
      <c r="AV279" s="110">
        <f t="shared" si="169"/>
        <v>232.55873402561033</v>
      </c>
      <c r="AW279" s="110">
        <f t="shared" si="169"/>
        <v>218.19796102860769</v>
      </c>
      <c r="AX279" s="110">
        <f t="shared" si="169"/>
        <v>181.81234003935148</v>
      </c>
      <c r="AY279" s="110">
        <f t="shared" si="169"/>
        <v>105.45350396414545</v>
      </c>
      <c r="AZ279" s="110">
        <f t="shared" si="169"/>
        <v>226.36186108193704</v>
      </c>
      <c r="BA279" s="110">
        <f t="shared" si="169"/>
        <v>203.32419399279203</v>
      </c>
      <c r="BB279" s="110">
        <f t="shared" si="169"/>
        <v>254.99990309771977</v>
      </c>
      <c r="BC279" s="110">
        <f t="shared" si="169"/>
        <v>296.73401442565239</v>
      </c>
    </row>
    <row r="280" spans="2:55">
      <c r="B280" s="4">
        <f>'2008'!G280</f>
        <v>2008</v>
      </c>
      <c r="C280" s="4">
        <v>10</v>
      </c>
      <c r="D280" s="2">
        <f t="shared" si="167"/>
        <v>3</v>
      </c>
      <c r="E280" s="2">
        <f t="shared" si="164"/>
        <v>276</v>
      </c>
      <c r="F280" s="35">
        <f>'2008'!R280</f>
        <v>2.7662202237299987</v>
      </c>
      <c r="G280" s="35">
        <f>'2009'!R280</f>
        <v>2.6726835439349999</v>
      </c>
      <c r="H280" s="35">
        <f>'2010'!R280</f>
        <v>3.3961623813674993</v>
      </c>
      <c r="I280" s="35">
        <f>'2011'!R280</f>
        <v>3.2146646330002495</v>
      </c>
      <c r="J280" s="35">
        <f>'2012'!R280</f>
        <v>2.2998935854687494</v>
      </c>
      <c r="K280" s="35">
        <f>'2013'!R280</f>
        <v>3.2091847931219992</v>
      </c>
      <c r="L280" s="35">
        <f>'2014'!R280</f>
        <v>3.4475510747182496</v>
      </c>
      <c r="M280" s="35">
        <f>'2015'!R280</f>
        <v>2.7153091592639993</v>
      </c>
      <c r="N280" s="35">
        <f>'2016'!R280</f>
        <v>4.2547893199424989</v>
      </c>
      <c r="O280" s="35">
        <f>'2017'!R280</f>
        <v>4.0578289196543995</v>
      </c>
      <c r="P280" s="118">
        <f t="shared" si="162"/>
        <v>3.2034287634202641</v>
      </c>
      <c r="Q280" s="105"/>
      <c r="R280" s="120" t="s">
        <v>60</v>
      </c>
      <c r="S280" s="121">
        <f t="shared" ref="S280:AB280" si="170">STDEV(F247:F277)</f>
        <v>0.8774373267513248</v>
      </c>
      <c r="T280" s="121">
        <f t="shared" si="170"/>
        <v>1.1945110060877118</v>
      </c>
      <c r="U280" s="121">
        <f t="shared" si="170"/>
        <v>0.77780529559936484</v>
      </c>
      <c r="V280" s="121">
        <f t="shared" si="170"/>
        <v>0.89519646243331363</v>
      </c>
      <c r="W280" s="121">
        <f t="shared" si="170"/>
        <v>1.2385506715212824</v>
      </c>
      <c r="X280" s="121">
        <f t="shared" si="170"/>
        <v>1.199132213077845</v>
      </c>
      <c r="Y280" s="121">
        <f t="shared" si="170"/>
        <v>0.6237371284586144</v>
      </c>
      <c r="Z280" s="121">
        <f t="shared" si="170"/>
        <v>1.4657912579029475</v>
      </c>
      <c r="AA280" s="121">
        <f t="shared" si="170"/>
        <v>0.61890723786502111</v>
      </c>
      <c r="AB280" s="121">
        <f t="shared" si="170"/>
        <v>0.62626428602462658</v>
      </c>
      <c r="AC280" s="105"/>
      <c r="AD280" s="36"/>
      <c r="AE280" s="36"/>
      <c r="AF280" s="36"/>
      <c r="AG280" s="107">
        <f>'2008'!S280</f>
        <v>4.5111719096541032</v>
      </c>
      <c r="AH280" s="107">
        <f>'2009'!S280</f>
        <v>4.2782793818866942</v>
      </c>
      <c r="AI280" s="107">
        <f>'2010'!S280</f>
        <v>4.6764929492814424</v>
      </c>
      <c r="AJ280" s="107">
        <f>'2011'!S280</f>
        <v>4.7120773896498518</v>
      </c>
      <c r="AK280" s="107">
        <f>'2012'!S280</f>
        <v>4.2171368461314982</v>
      </c>
      <c r="AL280" s="107">
        <f>'2013'!S280</f>
        <v>3.897002108681761</v>
      </c>
      <c r="AM280" s="107">
        <f>'2014'!S280</f>
        <v>6.4285867910467758</v>
      </c>
      <c r="AN280" s="107">
        <f>'2015'!S280</f>
        <v>4.3022129938833826</v>
      </c>
      <c r="AO280" s="107">
        <f>'2016'!S280</f>
        <v>6.3061439812682742</v>
      </c>
      <c r="AP280" s="107">
        <f>'2017'!S280</f>
        <v>7.9047955407739208</v>
      </c>
      <c r="AQ280" s="117">
        <f t="shared" si="163"/>
        <v>5.1233899892257693</v>
      </c>
      <c r="AR280" s="36"/>
      <c r="AS280" s="120" t="s">
        <v>60</v>
      </c>
      <c r="AT280" s="121">
        <f t="shared" ref="AT280:BC280" si="171">STDEV(AG247:AG277)</f>
        <v>1.4360421002146988</v>
      </c>
      <c r="AU280" s="121">
        <f t="shared" si="171"/>
        <v>1.7453263944453976</v>
      </c>
      <c r="AV280" s="121">
        <f t="shared" si="171"/>
        <v>1.7288953179309947</v>
      </c>
      <c r="AW280" s="121">
        <f t="shared" si="171"/>
        <v>1.3511910225678561</v>
      </c>
      <c r="AX280" s="121">
        <f t="shared" si="171"/>
        <v>2.0646087685621755</v>
      </c>
      <c r="AY280" s="121">
        <f t="shared" si="171"/>
        <v>1.9498971182883964</v>
      </c>
      <c r="AZ280" s="121">
        <f t="shared" si="171"/>
        <v>1.3168707030170557</v>
      </c>
      <c r="BA280" s="121">
        <f t="shared" si="171"/>
        <v>2.9269589573041439</v>
      </c>
      <c r="BB280" s="121">
        <f t="shared" si="171"/>
        <v>1.3901566801768068</v>
      </c>
      <c r="BC280" s="121">
        <f t="shared" si="171"/>
        <v>1.7651344071657222</v>
      </c>
    </row>
    <row r="281" spans="2:55">
      <c r="B281" s="4">
        <f>'2008'!G281</f>
        <v>2008</v>
      </c>
      <c r="C281" s="4">
        <v>10</v>
      </c>
      <c r="D281" s="2">
        <f t="shared" si="167"/>
        <v>4</v>
      </c>
      <c r="E281" s="2">
        <f t="shared" si="164"/>
        <v>277</v>
      </c>
      <c r="F281" s="35">
        <f>'2008'!R281</f>
        <v>2.9386663522042493</v>
      </c>
      <c r="G281" s="35">
        <f>'2009'!R281</f>
        <v>2.9528589287564992</v>
      </c>
      <c r="H281" s="35">
        <f>'2010'!R281</f>
        <v>3.7405708702424998</v>
      </c>
      <c r="I281" s="35">
        <f>'2011'!R281</f>
        <v>3.1453372301219988</v>
      </c>
      <c r="J281" s="35">
        <f>'2012'!R281</f>
        <v>3.7423802119508993</v>
      </c>
      <c r="K281" s="35">
        <f>'2013'!R281</f>
        <v>3.4285182389717246</v>
      </c>
      <c r="L281" s="35">
        <f>'2014'!R281</f>
        <v>3.2990723391239998</v>
      </c>
      <c r="M281" s="35">
        <f>'2015'!R281</f>
        <v>1.7585569884384749</v>
      </c>
      <c r="N281" s="35">
        <f>'2016'!R281</f>
        <v>3.5681529820365001</v>
      </c>
      <c r="O281" s="35">
        <f>'2017'!R281</f>
        <v>2.942241079029599</v>
      </c>
      <c r="P281" s="118">
        <f t="shared" si="162"/>
        <v>3.1516355220876449</v>
      </c>
      <c r="Q281" s="105"/>
      <c r="R281" s="120" t="s">
        <v>54</v>
      </c>
      <c r="S281" s="121">
        <f t="shared" ref="S281:AB281" si="172">(STDEV(F247:F277))/SQRT(30)</f>
        <v>0.16019740555291057</v>
      </c>
      <c r="T281" s="121">
        <f t="shared" si="172"/>
        <v>0.21808687440747684</v>
      </c>
      <c r="U281" s="121">
        <f t="shared" si="172"/>
        <v>0.1420071685822486</v>
      </c>
      <c r="V281" s="121">
        <f t="shared" si="172"/>
        <v>0.16343976529118395</v>
      </c>
      <c r="W281" s="121">
        <f t="shared" si="172"/>
        <v>0.22612738046845923</v>
      </c>
      <c r="X281" s="121">
        <f t="shared" si="172"/>
        <v>0.2189305875112757</v>
      </c>
      <c r="Y281" s="121">
        <f t="shared" si="172"/>
        <v>0.11387829840342686</v>
      </c>
      <c r="Z281" s="121">
        <f t="shared" si="172"/>
        <v>0.26761564551577233</v>
      </c>
      <c r="AA281" s="121">
        <f t="shared" si="172"/>
        <v>0.11299648506062918</v>
      </c>
      <c r="AB281" s="121">
        <f t="shared" si="172"/>
        <v>0.11433969213851844</v>
      </c>
      <c r="AC281" s="105"/>
      <c r="AD281" s="36"/>
      <c r="AE281" s="36"/>
      <c r="AF281" s="36"/>
      <c r="AG281" s="107">
        <f>'2008'!S281</f>
        <v>4.5960825004996</v>
      </c>
      <c r="AH281" s="107">
        <f>'2009'!S281</f>
        <v>4.4407919071008379</v>
      </c>
      <c r="AI281" s="107">
        <f>'2010'!S281</f>
        <v>5.4949538417420714</v>
      </c>
      <c r="AJ281" s="107">
        <f>'2011'!S281</f>
        <v>4.8476879146997005</v>
      </c>
      <c r="AK281" s="107">
        <f>'2012'!S281</f>
        <v>5.4531225943586978</v>
      </c>
      <c r="AL281" s="107">
        <f>'2013'!S281</f>
        <v>4.4256055626368251</v>
      </c>
      <c r="AM281" s="107">
        <f>'2014'!S281</f>
        <v>6.1197044867374597</v>
      </c>
      <c r="AN281" s="107">
        <f>'2015'!S281</f>
        <v>2.6449082106103634</v>
      </c>
      <c r="AO281" s="107">
        <f>'2016'!S281</f>
        <v>6.1712838972503965</v>
      </c>
      <c r="AP281" s="107">
        <f>'2017'!S281</f>
        <v>5.9211317099929923</v>
      </c>
      <c r="AQ281" s="117">
        <f t="shared" si="163"/>
        <v>5.011527262562895</v>
      </c>
      <c r="AR281" s="36"/>
      <c r="AS281" s="120" t="s">
        <v>54</v>
      </c>
      <c r="AT281" s="121">
        <f t="shared" ref="AT281:BC281" si="173">(STDEV(AG247:AG277))/SQRT(30)</f>
        <v>0.2621842172715616</v>
      </c>
      <c r="AU281" s="121">
        <f t="shared" si="173"/>
        <v>0.31865154548230118</v>
      </c>
      <c r="AV281" s="121">
        <f t="shared" si="173"/>
        <v>0.31565165506529058</v>
      </c>
      <c r="AW281" s="121">
        <f t="shared" si="173"/>
        <v>0.24669260085296224</v>
      </c>
      <c r="AX281" s="121">
        <f t="shared" si="173"/>
        <v>0.37694426498815542</v>
      </c>
      <c r="AY281" s="121">
        <f t="shared" si="173"/>
        <v>0.35600087883362463</v>
      </c>
      <c r="AZ281" s="121">
        <f t="shared" si="173"/>
        <v>0.24042659645337594</v>
      </c>
      <c r="BA281" s="121">
        <f t="shared" si="173"/>
        <v>0.53438714860242664</v>
      </c>
      <c r="BB281" s="121">
        <f t="shared" si="173"/>
        <v>0.25380672406644395</v>
      </c>
      <c r="BC281" s="121">
        <f t="shared" si="173"/>
        <v>0.32226797727772488</v>
      </c>
    </row>
    <row r="282" spans="2:55">
      <c r="B282" s="4">
        <f>'2008'!G282</f>
        <v>2008</v>
      </c>
      <c r="C282" s="4">
        <v>10</v>
      </c>
      <c r="D282" s="2">
        <f t="shared" si="167"/>
        <v>5</v>
      </c>
      <c r="E282" s="2">
        <f t="shared" ref="E282:E295" si="174">E281+1</f>
        <v>278</v>
      </c>
      <c r="F282" s="35">
        <f>'2008'!R282</f>
        <v>2.4967589511149995</v>
      </c>
      <c r="G282" s="35">
        <f>'2009'!R282</f>
        <v>2.6812808638605001</v>
      </c>
      <c r="H282" s="35">
        <f>'2010'!R282</f>
        <v>3.3878671095284991</v>
      </c>
      <c r="I282" s="35">
        <f>'2011'!R282</f>
        <v>3.6958677534405</v>
      </c>
      <c r="J282" s="35">
        <f>'2012'!R282</f>
        <v>2.9301128660864251</v>
      </c>
      <c r="K282" s="35">
        <f>'2013'!R282</f>
        <v>0.36472085434080004</v>
      </c>
      <c r="L282" s="35">
        <f>'2014'!R282</f>
        <v>3.7771481568149987</v>
      </c>
      <c r="M282" s="35">
        <f>'2015'!R282</f>
        <v>0.61176966780239972</v>
      </c>
      <c r="N282" s="35">
        <f>'2016'!R282</f>
        <v>3.5774575365059991</v>
      </c>
      <c r="O282" s="35">
        <f>'2017'!R282</f>
        <v>4.68174534075</v>
      </c>
      <c r="P282" s="118">
        <f t="shared" si="162"/>
        <v>2.8204729100245118</v>
      </c>
      <c r="Q282" s="105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36"/>
      <c r="AE282" s="36"/>
      <c r="AF282" s="36"/>
      <c r="AG282" s="107">
        <f>'2008'!S282</f>
        <v>4.2085404785006268</v>
      </c>
      <c r="AH282" s="107">
        <f>'2009'!S282</f>
        <v>4.1769450195877678</v>
      </c>
      <c r="AI282" s="107">
        <f>'2010'!S282</f>
        <v>4.7184732285350863</v>
      </c>
      <c r="AJ282" s="107">
        <f>'2011'!S282</f>
        <v>5.8564884520806251</v>
      </c>
      <c r="AK282" s="107">
        <f>'2012'!S282</f>
        <v>4.3159274912747536</v>
      </c>
      <c r="AL282" s="107">
        <f>'2013'!S282</f>
        <v>0.91531995869971094</v>
      </c>
      <c r="AM282" s="107">
        <f>'2014'!S282</f>
        <v>7.5705891679299597</v>
      </c>
      <c r="AN282" s="107">
        <f>'2015'!S282</f>
        <v>1.209168512696484</v>
      </c>
      <c r="AO282" s="107">
        <f>'2016'!S282</f>
        <v>7.6705610324043523</v>
      </c>
      <c r="AP282" s="107">
        <f>'2017'!S282</f>
        <v>8.9727972516588057</v>
      </c>
      <c r="AQ282" s="117">
        <f t="shared" si="163"/>
        <v>4.9614810593368173</v>
      </c>
      <c r="AR282" s="36"/>
      <c r="AS282" s="38"/>
    </row>
    <row r="283" spans="2:55">
      <c r="B283" s="4">
        <f>'2008'!G283</f>
        <v>2008</v>
      </c>
      <c r="C283" s="4">
        <v>10</v>
      </c>
      <c r="D283" s="2">
        <f t="shared" si="167"/>
        <v>6</v>
      </c>
      <c r="E283" s="2">
        <f t="shared" si="174"/>
        <v>279</v>
      </c>
      <c r="F283" s="35">
        <f>'2008'!R283</f>
        <v>2.4525125899559987</v>
      </c>
      <c r="G283" s="35">
        <f>'2009'!R283</f>
        <v>3.3144436399162496</v>
      </c>
      <c r="H283" s="35">
        <f>'2010'!R283</f>
        <v>3.7616626671119993</v>
      </c>
      <c r="I283" s="35">
        <f>'2011'!R283</f>
        <v>2.9753799287669995</v>
      </c>
      <c r="J283" s="35">
        <f>'2012'!R283</f>
        <v>3.3223207102175998</v>
      </c>
      <c r="K283" s="35">
        <f>'2013'!R283</f>
        <v>1.1932500517176001</v>
      </c>
      <c r="L283" s="35">
        <f>'2014'!R283</f>
        <v>2.9533672535849989</v>
      </c>
      <c r="M283" s="35">
        <f>'2015'!R283</f>
        <v>2.9179878455214001</v>
      </c>
      <c r="N283" s="35">
        <f>'2016'!R283</f>
        <v>4.1166133709084987</v>
      </c>
      <c r="O283" s="35">
        <f>'2017'!R283</f>
        <v>4.5090644496979495</v>
      </c>
      <c r="P283" s="118">
        <f t="shared" si="162"/>
        <v>3.1516602507399294</v>
      </c>
      <c r="Q283" s="105"/>
      <c r="R283" s="105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5"/>
      <c r="AD283" s="36"/>
      <c r="AE283" s="36"/>
      <c r="AF283" s="36"/>
      <c r="AG283" s="107">
        <f>'2008'!S283</f>
        <v>3.6286812624502813</v>
      </c>
      <c r="AH283" s="107">
        <f>'2009'!S283</f>
        <v>4.6931680600821926</v>
      </c>
      <c r="AI283" s="107">
        <f>'2010'!S283</f>
        <v>5.5983985399510114</v>
      </c>
      <c r="AJ283" s="107">
        <f>'2011'!S283</f>
        <v>4.6523784930585821</v>
      </c>
      <c r="AK283" s="107">
        <f>'2012'!S283</f>
        <v>4.8068905398657575</v>
      </c>
      <c r="AL283" s="107">
        <f>'2013'!S283</f>
        <v>1.8982942459539469</v>
      </c>
      <c r="AM283" s="107">
        <f>'2014'!S283</f>
        <v>5.3078323083634062</v>
      </c>
      <c r="AN283" s="107">
        <f>'2015'!S283</f>
        <v>3.8878135004081655</v>
      </c>
      <c r="AO283" s="107">
        <f>'2016'!S283</f>
        <v>8.751738987437486</v>
      </c>
      <c r="AP283" s="107">
        <f>'2017'!S283</f>
        <v>9.5779279707275187</v>
      </c>
      <c r="AQ283" s="117">
        <f t="shared" si="163"/>
        <v>5.2803123908298346</v>
      </c>
      <c r="AR283" s="36"/>
      <c r="AS283" s="38"/>
    </row>
    <row r="284" spans="2:55">
      <c r="B284" s="4">
        <f>'2008'!G284</f>
        <v>2008</v>
      </c>
      <c r="C284" s="4">
        <v>10</v>
      </c>
      <c r="D284" s="2">
        <f t="shared" si="167"/>
        <v>7</v>
      </c>
      <c r="E284" s="2">
        <f t="shared" si="174"/>
        <v>280</v>
      </c>
      <c r="F284" s="35">
        <f>'2008'!R284</f>
        <v>2.463946215083999</v>
      </c>
      <c r="G284" s="35">
        <f>'2009'!R284</f>
        <v>3.0487555127069998</v>
      </c>
      <c r="H284" s="35">
        <f>'2010'!R284</f>
        <v>3.2155578849633746</v>
      </c>
      <c r="I284" s="35">
        <f>'2011'!R284</f>
        <v>3.6690002077949995</v>
      </c>
      <c r="J284" s="35">
        <f>'2012'!R284</f>
        <v>2.869869743585324</v>
      </c>
      <c r="K284" s="35">
        <f>'2013'!R284</f>
        <v>1.9322443380942</v>
      </c>
      <c r="L284" s="35">
        <f>'2014'!R284</f>
        <v>3.9700463786909994</v>
      </c>
      <c r="M284" s="35">
        <f>'2015'!R284</f>
        <v>0.32224233397425001</v>
      </c>
      <c r="N284" s="35">
        <f>'2016'!R284</f>
        <v>3.133137434237999</v>
      </c>
      <c r="O284" s="35">
        <f>'2017'!R284</f>
        <v>4.399432167621975</v>
      </c>
      <c r="P284" s="118">
        <f t="shared" si="162"/>
        <v>2.9024232216754116</v>
      </c>
      <c r="Q284" s="105"/>
      <c r="R284" s="105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5"/>
      <c r="AD284" s="36"/>
      <c r="AE284" s="36"/>
      <c r="AF284" s="36"/>
      <c r="AG284" s="107">
        <f>'2008'!S284</f>
        <v>3.7692759216038816</v>
      </c>
      <c r="AH284" s="107">
        <f>'2009'!S284</f>
        <v>4.5991591925508866</v>
      </c>
      <c r="AI284" s="107">
        <f>'2010'!S284</f>
        <v>5.0712312804179955</v>
      </c>
      <c r="AJ284" s="107">
        <f>'2011'!S284</f>
        <v>5.8274459492584239</v>
      </c>
      <c r="AK284" s="107">
        <f>'2012'!S284</f>
        <v>3.5980092484697845</v>
      </c>
      <c r="AL284" s="107">
        <f>'2013'!S284</f>
        <v>3.2574795379221873</v>
      </c>
      <c r="AM284" s="107">
        <f>'2014'!S284</f>
        <v>6.1623245595021796</v>
      </c>
      <c r="AN284" s="107">
        <f>'2015'!S284</f>
        <v>0.75352818908961405</v>
      </c>
      <c r="AO284" s="107">
        <f>'2016'!S284</f>
        <v>5.4869110362058073</v>
      </c>
      <c r="AP284" s="107">
        <f>'2017'!S284</f>
        <v>9.2713744998354439</v>
      </c>
      <c r="AQ284" s="117">
        <f t="shared" si="163"/>
        <v>4.7796739414856209</v>
      </c>
      <c r="AR284" s="36"/>
      <c r="AS284" s="38"/>
    </row>
    <row r="285" spans="2:55">
      <c r="B285" s="4">
        <f>'2008'!G285</f>
        <v>2008</v>
      </c>
      <c r="C285" s="4">
        <v>10</v>
      </c>
      <c r="D285" s="2">
        <f t="shared" si="167"/>
        <v>8</v>
      </c>
      <c r="E285" s="2">
        <f t="shared" si="174"/>
        <v>281</v>
      </c>
      <c r="F285" s="35">
        <f>'2008'!R285</f>
        <v>2.2392666408870001</v>
      </c>
      <c r="G285" s="35">
        <f>'2009'!R285</f>
        <v>2.8819807667999995</v>
      </c>
      <c r="H285" s="35">
        <f>'2010'!R285</f>
        <v>2.8840582682729998</v>
      </c>
      <c r="I285" s="35">
        <f>'2011'!R285</f>
        <v>2.9193315911549997</v>
      </c>
      <c r="J285" s="35">
        <f>'2012'!R285</f>
        <v>3.4159196413865245</v>
      </c>
      <c r="K285" s="35">
        <f>'2013'!R285</f>
        <v>1.4683031430136497</v>
      </c>
      <c r="L285" s="35">
        <f>'2014'!R285</f>
        <v>3.2161490888399995</v>
      </c>
      <c r="M285" s="35">
        <f>'2015'!R285</f>
        <v>2.7803595121238995</v>
      </c>
      <c r="N285" s="35">
        <f>'2016'!R285</f>
        <v>3.9041925288074997</v>
      </c>
      <c r="O285" s="35">
        <f>'2017'!R285</f>
        <v>4.1536526928263244</v>
      </c>
      <c r="P285" s="118">
        <f t="shared" si="162"/>
        <v>2.9863213874112899</v>
      </c>
      <c r="Q285" s="105"/>
      <c r="R285" s="105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36"/>
      <c r="AE285" s="36"/>
      <c r="AF285" s="36"/>
      <c r="AG285" s="107">
        <f>'2008'!S285</f>
        <v>3.2822204160885526</v>
      </c>
      <c r="AH285" s="107">
        <f>'2009'!S285</f>
        <v>3.8387991325579165</v>
      </c>
      <c r="AI285" s="107">
        <f>'2010'!S285</f>
        <v>3.2216478592296602</v>
      </c>
      <c r="AJ285" s="107">
        <f>'2011'!S285</f>
        <v>4.2067060224366033</v>
      </c>
      <c r="AK285" s="107">
        <f>'2012'!S285</f>
        <v>4.9643476787598733</v>
      </c>
      <c r="AL285" s="107">
        <f>'2013'!S285</f>
        <v>2.6994819481304284</v>
      </c>
      <c r="AM285" s="107">
        <f>'2014'!S285</f>
        <v>4.7045243495640863</v>
      </c>
      <c r="AN285" s="107">
        <f>'2015'!S285</f>
        <v>3.9928923896552209</v>
      </c>
      <c r="AO285" s="107">
        <f>'2016'!S285</f>
        <v>6.4230333618562021</v>
      </c>
      <c r="AP285" s="107">
        <f>'2017'!S285</f>
        <v>7.9631176120779612</v>
      </c>
      <c r="AQ285" s="117">
        <f t="shared" si="163"/>
        <v>4.5296770770356503</v>
      </c>
      <c r="AR285" s="36"/>
      <c r="AS285" s="38"/>
    </row>
    <row r="286" spans="2:55">
      <c r="B286" s="4">
        <f>'2008'!G286</f>
        <v>2008</v>
      </c>
      <c r="C286" s="4">
        <v>10</v>
      </c>
      <c r="D286" s="2">
        <f t="shared" si="167"/>
        <v>9</v>
      </c>
      <c r="E286" s="2">
        <f t="shared" si="174"/>
        <v>282</v>
      </c>
      <c r="F286" s="35">
        <f>'2008'!R286</f>
        <v>2.9908064822579989</v>
      </c>
      <c r="G286" s="35">
        <f>'2009'!R286</f>
        <v>3.0412853478360002</v>
      </c>
      <c r="H286" s="35">
        <f>'2010'!R286</f>
        <v>2.8458620776271242</v>
      </c>
      <c r="I286" s="35">
        <f>'2011'!R286</f>
        <v>3.6575076464549996</v>
      </c>
      <c r="J286" s="35">
        <f>'2012'!R286</f>
        <v>2.1871272475359</v>
      </c>
      <c r="K286" s="35">
        <f>'2013'!R286</f>
        <v>1.3785548338124998</v>
      </c>
      <c r="L286" s="35">
        <f>'2014'!R286</f>
        <v>3.9904346245297493</v>
      </c>
      <c r="M286" s="35">
        <f>'2015'!R286</f>
        <v>2.6916768433059746</v>
      </c>
      <c r="N286" s="35">
        <f>'2016'!R286</f>
        <v>3.0621045647249989</v>
      </c>
      <c r="O286" s="35">
        <f>'2017'!R286</f>
        <v>3.1081862977526997</v>
      </c>
      <c r="P286" s="118">
        <f t="shared" si="162"/>
        <v>2.8953545965837941</v>
      </c>
      <c r="Q286" s="105"/>
      <c r="R286" s="105"/>
      <c r="S286" s="105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36"/>
      <c r="AE286" s="36"/>
      <c r="AF286" s="36"/>
      <c r="AG286" s="107">
        <f>'2008'!S286</f>
        <v>4.5093938612274087</v>
      </c>
      <c r="AH286" s="107">
        <f>'2009'!S286</f>
        <v>4.5471089026719014</v>
      </c>
      <c r="AI286" s="107">
        <f>'2010'!S286</f>
        <v>3.9141607381114842</v>
      </c>
      <c r="AJ286" s="107">
        <f>'2011'!S286</f>
        <v>5.3230021745811742</v>
      </c>
      <c r="AK286" s="107">
        <f>'2012'!S286</f>
        <v>3.0430815754607661</v>
      </c>
      <c r="AL286" s="107">
        <f>'2013'!S286</f>
        <v>2.8643196024089144</v>
      </c>
      <c r="AM286" s="107">
        <f>'2014'!S286</f>
        <v>5.2589768125031222</v>
      </c>
      <c r="AN286" s="107">
        <f>'2015'!S286</f>
        <v>4.0500881961452819</v>
      </c>
      <c r="AO286" s="107">
        <f>'2016'!S286</f>
        <v>5.2197543262561599</v>
      </c>
      <c r="AP286" s="107">
        <f>'2017'!S286</f>
        <v>4.8040643607993978</v>
      </c>
      <c r="AQ286" s="117">
        <f t="shared" si="163"/>
        <v>4.3533950550165601</v>
      </c>
      <c r="AR286" s="36"/>
      <c r="AS286" s="38"/>
    </row>
    <row r="287" spans="2:55">
      <c r="B287" s="4">
        <f>'2008'!G287</f>
        <v>2008</v>
      </c>
      <c r="C287" s="4">
        <v>10</v>
      </c>
      <c r="D287" s="2">
        <f t="shared" si="167"/>
        <v>10</v>
      </c>
      <c r="E287" s="2">
        <f t="shared" si="174"/>
        <v>283</v>
      </c>
      <c r="F287" s="35">
        <f>'2008'!R287</f>
        <v>2.273272835210999</v>
      </c>
      <c r="G287" s="35">
        <f>'2009'!R287</f>
        <v>2.9768091319079995</v>
      </c>
      <c r="H287" s="35">
        <f>'2010'!R287</f>
        <v>2.5919261994420002</v>
      </c>
      <c r="I287" s="35">
        <f>'2011'!R287</f>
        <v>3.8385154875599996</v>
      </c>
      <c r="J287" s="35">
        <f>'2012'!R287</f>
        <v>0.64750416654330001</v>
      </c>
      <c r="K287" s="35">
        <f>'2013'!R287</f>
        <v>2.0621907046088244</v>
      </c>
      <c r="L287" s="35">
        <f>'2014'!R287</f>
        <v>4.0177994444639999</v>
      </c>
      <c r="M287" s="35">
        <f>'2015'!R287</f>
        <v>1.6209109741773746</v>
      </c>
      <c r="N287" s="35">
        <f>'2016'!R287</f>
        <v>3.7841136803707496</v>
      </c>
      <c r="O287" s="35">
        <f>'2017'!R287</f>
        <v>3.8904382903320016</v>
      </c>
      <c r="P287" s="118">
        <f t="shared" si="162"/>
        <v>2.7703480914617247</v>
      </c>
      <c r="Q287" s="105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36"/>
      <c r="AE287" s="36"/>
      <c r="AF287" s="36"/>
      <c r="AG287" s="107">
        <f>'2008'!S287</f>
        <v>3.5163538956735594</v>
      </c>
      <c r="AH287" s="107">
        <f>'2009'!S287</f>
        <v>4.1195932643073467</v>
      </c>
      <c r="AI287" s="107">
        <f>'2010'!S287</f>
        <v>3.8956326219600408</v>
      </c>
      <c r="AJ287" s="107">
        <f>'2011'!S287</f>
        <v>5.8059833637535503</v>
      </c>
      <c r="AK287" s="107">
        <f>'2012'!S287</f>
        <v>1.263111263217767</v>
      </c>
      <c r="AL287" s="107">
        <f>'2013'!S287</f>
        <v>3.8378493019445235</v>
      </c>
      <c r="AM287" s="107">
        <f>'2014'!S287</f>
        <v>5.2270991560420814</v>
      </c>
      <c r="AN287" s="107">
        <f>'2015'!S287</f>
        <v>3.1255918489404695</v>
      </c>
      <c r="AO287" s="107">
        <f>'2016'!S287</f>
        <v>6.4309795182980816</v>
      </c>
      <c r="AP287" s="107">
        <f>'2017'!S287</f>
        <v>4.986698769683116</v>
      </c>
      <c r="AQ287" s="117">
        <f t="shared" si="163"/>
        <v>4.220889300382054</v>
      </c>
      <c r="AR287" s="36"/>
      <c r="AS287" s="38"/>
    </row>
    <row r="288" spans="2:55">
      <c r="B288" s="4">
        <f>'2008'!G288</f>
        <v>2008</v>
      </c>
      <c r="C288" s="4">
        <v>10</v>
      </c>
      <c r="D288" s="2">
        <f t="shared" si="167"/>
        <v>11</v>
      </c>
      <c r="E288" s="2">
        <f t="shared" si="174"/>
        <v>284</v>
      </c>
      <c r="F288" s="35">
        <f>'2008'!R288</f>
        <v>2.2209374789549994</v>
      </c>
      <c r="G288" s="35">
        <f>'2009'!R288</f>
        <v>2.6154785831624991</v>
      </c>
      <c r="H288" s="35">
        <f>'2010'!R288</f>
        <v>2.7891783339795002</v>
      </c>
      <c r="I288" s="35">
        <f>'2011'!R288</f>
        <v>3.9329681343164999</v>
      </c>
      <c r="J288" s="35">
        <f>'2012'!R288</f>
        <v>1.1064880894919995</v>
      </c>
      <c r="K288" s="35">
        <f>'2013'!R288</f>
        <v>1.2266010718181999</v>
      </c>
      <c r="L288" s="35">
        <f>'2014'!R288</f>
        <v>3.5431750786882499</v>
      </c>
      <c r="M288" s="35">
        <f>'2015'!R288</f>
        <v>2.8783469809788751</v>
      </c>
      <c r="N288" s="35">
        <f>'2016'!R288</f>
        <v>3.7235898741599991</v>
      </c>
      <c r="O288" s="35">
        <f>'2017'!R288</f>
        <v>3.5443962861143996</v>
      </c>
      <c r="P288" s="118">
        <f t="shared" si="162"/>
        <v>2.7581159911665223</v>
      </c>
      <c r="Q288" s="105"/>
      <c r="R288" s="105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36"/>
      <c r="AE288" s="36"/>
      <c r="AF288" s="36"/>
      <c r="AG288" s="107">
        <f>'2008'!S288</f>
        <v>3.4830888728281417</v>
      </c>
      <c r="AH288" s="107">
        <f>'2009'!S288</f>
        <v>4.2866822968697793</v>
      </c>
      <c r="AI288" s="107">
        <f>'2010'!S288</f>
        <v>3.904722371786558</v>
      </c>
      <c r="AJ288" s="107">
        <f>'2011'!S288</f>
        <v>5.3141327368229261</v>
      </c>
      <c r="AK288" s="107">
        <f>'2012'!S288</f>
        <v>1.7247712702343005</v>
      </c>
      <c r="AL288" s="107">
        <f>'2013'!S288</f>
        <v>2.5634030164013613</v>
      </c>
      <c r="AM288" s="107">
        <f>'2014'!S288</f>
        <v>4.2542106239625301</v>
      </c>
      <c r="AN288" s="107">
        <f>'2015'!S288</f>
        <v>5.1559361914262229</v>
      </c>
      <c r="AO288" s="107">
        <f>'2016'!S288</f>
        <v>7.0504772550270891</v>
      </c>
      <c r="AP288" s="107">
        <f>'2017'!S288</f>
        <v>6.4200758378275751</v>
      </c>
      <c r="AQ288" s="117">
        <f t="shared" si="163"/>
        <v>4.4157500473186477</v>
      </c>
      <c r="AR288" s="36"/>
      <c r="AS288" s="38"/>
    </row>
    <row r="289" spans="2:45">
      <c r="B289" s="4">
        <f>'2008'!G289</f>
        <v>2008</v>
      </c>
      <c r="C289" s="4">
        <v>10</v>
      </c>
      <c r="D289" s="2">
        <f t="shared" si="167"/>
        <v>12</v>
      </c>
      <c r="E289" s="2">
        <f t="shared" si="174"/>
        <v>285</v>
      </c>
      <c r="F289" s="35">
        <f>'2008'!R289</f>
        <v>1.8095774532479998</v>
      </c>
      <c r="G289" s="35">
        <f>'2009'!R289</f>
        <v>3.1745990593799989</v>
      </c>
      <c r="H289" s="35">
        <f>'2010'!R289</f>
        <v>2.8623255400979994</v>
      </c>
      <c r="I289" s="35">
        <f>'2011'!R289</f>
        <v>2.6024021111249995</v>
      </c>
      <c r="J289" s="35">
        <f>'2012'!R289</f>
        <v>1.5537467758470749</v>
      </c>
      <c r="K289" s="35">
        <f>'2013'!R289</f>
        <v>1.8313428419071496</v>
      </c>
      <c r="L289" s="35">
        <f>'2014'!R289</f>
        <v>2.4996320914499996</v>
      </c>
      <c r="M289" s="35">
        <f>'2015'!R289</f>
        <v>3.6585527819477996</v>
      </c>
      <c r="N289" s="35">
        <f>'2016'!R289</f>
        <v>3.5212765924169998</v>
      </c>
      <c r="O289" s="35">
        <f>'2017'!R289</f>
        <v>4.2266343864161238</v>
      </c>
      <c r="P289" s="118">
        <f t="shared" si="162"/>
        <v>2.774008963383614</v>
      </c>
      <c r="Q289" s="105"/>
      <c r="R289" s="105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36"/>
      <c r="AE289" s="36"/>
      <c r="AF289" s="36"/>
      <c r="AG289" s="107">
        <f>'2008'!S289</f>
        <v>2.8127398547117983</v>
      </c>
      <c r="AH289" s="107">
        <f>'2009'!S289</f>
        <v>4.4511699080320399</v>
      </c>
      <c r="AI289" s="107">
        <f>'2010'!S289</f>
        <v>4.2959145142117059</v>
      </c>
      <c r="AJ289" s="107">
        <f>'2011'!S289</f>
        <v>3.5928197999974323</v>
      </c>
      <c r="AK289" s="107">
        <f>'2012'!S289</f>
        <v>1.7939647332500848</v>
      </c>
      <c r="AL289" s="107">
        <f>'2013'!S289</f>
        <v>3.2174970406045866</v>
      </c>
      <c r="AM289" s="107">
        <f>'2014'!S289</f>
        <v>3.1954258497978363</v>
      </c>
      <c r="AN289" s="107">
        <f>'2015'!S289</f>
        <v>6.1236549284794961</v>
      </c>
      <c r="AO289" s="107">
        <f>'2016'!S289</f>
        <v>5.5338710852785562</v>
      </c>
      <c r="AP289" s="107">
        <f>'2017'!S289</f>
        <v>7.3628018708518059</v>
      </c>
      <c r="AQ289" s="117">
        <f t="shared" si="163"/>
        <v>4.2379859585215343</v>
      </c>
      <c r="AR289" s="36"/>
      <c r="AS289" s="38"/>
    </row>
    <row r="290" spans="2:45">
      <c r="B290" s="4">
        <f>'2008'!G290</f>
        <v>2008</v>
      </c>
      <c r="C290" s="4">
        <v>10</v>
      </c>
      <c r="D290" s="2">
        <f t="shared" si="167"/>
        <v>13</v>
      </c>
      <c r="E290" s="2">
        <f t="shared" si="174"/>
        <v>286</v>
      </c>
      <c r="F290" s="35">
        <f>'2008'!R290</f>
        <v>2.7081336754529994</v>
      </c>
      <c r="G290" s="35">
        <f>'2009'!R290</f>
        <v>3.0475252192814994</v>
      </c>
      <c r="H290" s="35">
        <f>'2010'!R290</f>
        <v>2.9329016539679995</v>
      </c>
      <c r="I290" s="35">
        <f>'2011'!R290</f>
        <v>2.5708565036520001</v>
      </c>
      <c r="J290" s="35">
        <f>'2012'!R290</f>
        <v>1.49226415113735</v>
      </c>
      <c r="K290" s="35">
        <f>'2013'!R290</f>
        <v>2.3986832007257992</v>
      </c>
      <c r="L290" s="35">
        <f>'2014'!R290</f>
        <v>2.7555036558479995</v>
      </c>
      <c r="M290" s="35">
        <f>'2015'!R290</f>
        <v>1.534055941850325</v>
      </c>
      <c r="N290" s="35">
        <f>'2016'!R290</f>
        <v>2.7383237500499993</v>
      </c>
      <c r="O290" s="35">
        <f>'2017'!R290</f>
        <v>4.2868624065129008</v>
      </c>
      <c r="P290" s="118">
        <f t="shared" si="162"/>
        <v>2.6465110158478873</v>
      </c>
      <c r="Q290" s="105"/>
      <c r="R290" s="105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36"/>
      <c r="AE290" s="36"/>
      <c r="AF290" s="36"/>
      <c r="AG290" s="107">
        <f>'2008'!S290</f>
        <v>3.9612359922989033</v>
      </c>
      <c r="AH290" s="107">
        <f>'2009'!S290</f>
        <v>4.2856485352945075</v>
      </c>
      <c r="AI290" s="107">
        <f>'2010'!S290</f>
        <v>4.3964965192540291</v>
      </c>
      <c r="AJ290" s="107">
        <f>'2011'!S290</f>
        <v>4.0846560072370242</v>
      </c>
      <c r="AK290" s="107">
        <f>'2012'!S290</f>
        <v>2.5295677125579901</v>
      </c>
      <c r="AL290" s="107">
        <f>'2013'!S290</f>
        <v>3.8445316183659899</v>
      </c>
      <c r="AM290" s="107">
        <f>'2014'!S290</f>
        <v>3.6257551295763868</v>
      </c>
      <c r="AN290" s="107">
        <f>'2015'!S290</f>
        <v>2.2819284335665433</v>
      </c>
      <c r="AO290" s="107">
        <f>'2016'!S290</f>
        <v>4.5878070506443134</v>
      </c>
      <c r="AP290" s="107">
        <f>'2017'!S290</f>
        <v>5.9592503986792043</v>
      </c>
      <c r="AQ290" s="117">
        <f t="shared" si="163"/>
        <v>3.9556877397474892</v>
      </c>
      <c r="AR290" s="36"/>
      <c r="AS290" s="38"/>
    </row>
    <row r="291" spans="2:45">
      <c r="B291" s="4">
        <f>'2008'!G291</f>
        <v>2008</v>
      </c>
      <c r="C291" s="4">
        <v>10</v>
      </c>
      <c r="D291" s="2">
        <f t="shared" si="167"/>
        <v>14</v>
      </c>
      <c r="E291" s="2">
        <f t="shared" si="174"/>
        <v>287</v>
      </c>
      <c r="F291" s="35">
        <f>'2008'!R291</f>
        <v>2.6842301301360001</v>
      </c>
      <c r="G291" s="35">
        <f>'2009'!R291</f>
        <v>2.5455826914060005</v>
      </c>
      <c r="H291" s="35">
        <f>'2010'!R291</f>
        <v>2.3071316890050002</v>
      </c>
      <c r="I291" s="35">
        <f>'2011'!R291</f>
        <v>3.0800174896597503</v>
      </c>
      <c r="J291" s="35">
        <f>'2012'!R291</f>
        <v>2.4290908481721001</v>
      </c>
      <c r="K291" s="35">
        <f>'2013'!R291</f>
        <v>0.39249822775904991</v>
      </c>
      <c r="L291" s="35">
        <f>'2014'!R291</f>
        <v>3.0335426029844998</v>
      </c>
      <c r="M291" s="35">
        <f>'2015'!R291</f>
        <v>1.0373945897051249</v>
      </c>
      <c r="N291" s="35">
        <f>'2016'!R291</f>
        <v>2.9330489944979994</v>
      </c>
      <c r="O291" s="35">
        <f>'2017'!R291</f>
        <v>3.7761407159411244</v>
      </c>
      <c r="P291" s="118">
        <f t="shared" si="162"/>
        <v>2.421867797926665</v>
      </c>
      <c r="Q291" s="105"/>
      <c r="R291" s="105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36"/>
      <c r="AE291" s="36"/>
      <c r="AF291" s="36"/>
      <c r="AG291" s="107">
        <f>'2008'!S291</f>
        <v>4.5075460105624092</v>
      </c>
      <c r="AH291" s="107">
        <f>'2009'!S291</f>
        <v>4.2077994577703457</v>
      </c>
      <c r="AI291" s="107">
        <f>'2010'!S291</f>
        <v>3.2757054196180055</v>
      </c>
      <c r="AJ291" s="107">
        <f>'2011'!S291</f>
        <v>4.8387868123373501</v>
      </c>
      <c r="AK291" s="107">
        <f>'2012'!S291</f>
        <v>3.8973076284738122</v>
      </c>
      <c r="AL291" s="107">
        <f>'2013'!S291</f>
        <v>1.0543434549769961</v>
      </c>
      <c r="AM291" s="107">
        <f>'2014'!S291</f>
        <v>3.5386659265055451</v>
      </c>
      <c r="AN291" s="107">
        <f>'2015'!S291</f>
        <v>1.8228928927821506</v>
      </c>
      <c r="AO291" s="107">
        <f>'2016'!S291</f>
        <v>5.2278952203837932</v>
      </c>
      <c r="AP291" s="107">
        <f>'2017'!S291</f>
        <v>6.1602876256634387</v>
      </c>
      <c r="AQ291" s="117">
        <f t="shared" si="163"/>
        <v>3.8531230449073837</v>
      </c>
      <c r="AR291" s="36"/>
      <c r="AS291" s="38"/>
    </row>
    <row r="292" spans="2:45">
      <c r="B292" s="4">
        <f>'2008'!G292</f>
        <v>2008</v>
      </c>
      <c r="C292" s="4">
        <v>10</v>
      </c>
      <c r="D292" s="2">
        <f t="shared" si="167"/>
        <v>15</v>
      </c>
      <c r="E292" s="2">
        <f t="shared" si="174"/>
        <v>288</v>
      </c>
      <c r="F292" s="35">
        <f>'2008'!R292</f>
        <v>1.7152353118889998</v>
      </c>
      <c r="G292" s="35">
        <f>'2009'!R292</f>
        <v>2.7171877510214992</v>
      </c>
      <c r="H292" s="35">
        <f>'2010'!R292</f>
        <v>1.9779582109319997</v>
      </c>
      <c r="I292" s="35">
        <f>'2011'!R292</f>
        <v>3.0766176069299997</v>
      </c>
      <c r="J292" s="35">
        <f>'2012'!R292</f>
        <v>3.1860275275894496</v>
      </c>
      <c r="K292" s="35">
        <f>'2013'!R292</f>
        <v>0.93014824194494983</v>
      </c>
      <c r="L292" s="35">
        <f>'2014'!R292</f>
        <v>2.7865925076779994</v>
      </c>
      <c r="M292" s="35">
        <f>'2015'!R292</f>
        <v>1.7222027999851495</v>
      </c>
      <c r="N292" s="35">
        <f>'2016'!R292</f>
        <v>3.4856165006437498</v>
      </c>
      <c r="O292" s="35">
        <f>'2017'!R292</f>
        <v>4.3017553417177501</v>
      </c>
      <c r="P292" s="118">
        <f t="shared" si="162"/>
        <v>2.589934180033155</v>
      </c>
      <c r="Q292" s="105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36"/>
      <c r="AE292" s="36"/>
      <c r="AF292" s="36"/>
      <c r="AG292" s="107">
        <f>'2008'!S292</f>
        <v>3.0681327630769233</v>
      </c>
      <c r="AH292" s="107">
        <f>'2009'!S292</f>
        <v>4.5077133787927561</v>
      </c>
      <c r="AI292" s="107">
        <f>'2010'!S292</f>
        <v>2.5110192313710717</v>
      </c>
      <c r="AJ292" s="107">
        <f>'2011'!S292</f>
        <v>4.1386889964526192</v>
      </c>
      <c r="AK292" s="107">
        <f>'2012'!S292</f>
        <v>5.6207792440264939</v>
      </c>
      <c r="AL292" s="107">
        <f>'2013'!S292</f>
        <v>1.7506353299839095</v>
      </c>
      <c r="AM292" s="107">
        <f>'2014'!S292</f>
        <v>4.5589304409675728</v>
      </c>
      <c r="AN292" s="107">
        <f>'2015'!S292</f>
        <v>3.1345374385072917</v>
      </c>
      <c r="AO292" s="107">
        <f>'2016'!S292</f>
        <v>7.6446436420642705</v>
      </c>
      <c r="AP292" s="107">
        <f>'2017'!S292</f>
        <v>6.1242006012260415</v>
      </c>
      <c r="AQ292" s="117">
        <f t="shared" si="163"/>
        <v>4.3059281066468946</v>
      </c>
      <c r="AR292" s="36"/>
      <c r="AS292" s="38"/>
    </row>
    <row r="293" spans="2:45">
      <c r="B293" s="4">
        <f>'2008'!G293</f>
        <v>2008</v>
      </c>
      <c r="C293" s="4">
        <v>10</v>
      </c>
      <c r="D293" s="2">
        <f t="shared" si="167"/>
        <v>16</v>
      </c>
      <c r="E293" s="2">
        <f t="shared" si="174"/>
        <v>289</v>
      </c>
      <c r="F293" s="35">
        <f>'2008'!R293</f>
        <v>1.0170671218349998</v>
      </c>
      <c r="G293" s="35">
        <f>'2009'!R293</f>
        <v>3.0176371927710002</v>
      </c>
      <c r="H293" s="35">
        <f>'2010'!R293</f>
        <v>2.5417346478974996</v>
      </c>
      <c r="I293" s="35">
        <f>'2011'!R293</f>
        <v>2.7390530856735005</v>
      </c>
      <c r="J293" s="35">
        <f>'2012'!R293</f>
        <v>3.2466076915529252</v>
      </c>
      <c r="K293" s="35">
        <f>'2013'!R293</f>
        <v>2.4193683377324997</v>
      </c>
      <c r="L293" s="35">
        <f>'2014'!R293</f>
        <v>2.4716521248030001</v>
      </c>
      <c r="M293" s="35">
        <f>'2015'!R293</f>
        <v>1.8527158136213997</v>
      </c>
      <c r="N293" s="35">
        <f>'2016'!R293</f>
        <v>3.1471642526939996</v>
      </c>
      <c r="O293" s="35">
        <f>'2017'!R293</f>
        <v>4.2427951868816249</v>
      </c>
      <c r="P293" s="118">
        <f t="shared" si="162"/>
        <v>2.6695795455462452</v>
      </c>
      <c r="Q293" s="105"/>
      <c r="R293" s="105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36"/>
      <c r="AE293" s="36"/>
      <c r="AF293" s="36"/>
      <c r="AG293" s="107">
        <f>'2008'!S293</f>
        <v>1.9734108292358821</v>
      </c>
      <c r="AH293" s="107">
        <f>'2009'!S293</f>
        <v>4.1836743462065513</v>
      </c>
      <c r="AI293" s="107">
        <f>'2010'!S293</f>
        <v>3.6564758283677072</v>
      </c>
      <c r="AJ293" s="107">
        <f>'2011'!S293</f>
        <v>3.6884955519980043</v>
      </c>
      <c r="AK293" s="107">
        <f>'2012'!S293</f>
        <v>5.9652923485256188</v>
      </c>
      <c r="AL293" s="107">
        <f>'2013'!S293</f>
        <v>3.8742710799150535</v>
      </c>
      <c r="AM293" s="107">
        <f>'2014'!S293</f>
        <v>3.315978127296443</v>
      </c>
      <c r="AN293" s="107">
        <f>'2015'!S293</f>
        <v>3.653586879236427</v>
      </c>
      <c r="AO293" s="107">
        <f>'2016'!S293</f>
        <v>6.2060282102782489</v>
      </c>
      <c r="AP293" s="107">
        <f>'2017'!S293</f>
        <v>6.5356464121292541</v>
      </c>
      <c r="AQ293" s="117">
        <f t="shared" si="163"/>
        <v>4.3052859613189192</v>
      </c>
      <c r="AR293" s="36"/>
      <c r="AS293" s="38"/>
    </row>
    <row r="294" spans="2:45">
      <c r="B294" s="4">
        <f>'2008'!G294</f>
        <v>2008</v>
      </c>
      <c r="C294" s="4">
        <v>10</v>
      </c>
      <c r="D294" s="2">
        <f t="shared" si="167"/>
        <v>17</v>
      </c>
      <c r="E294" s="2">
        <f t="shared" si="174"/>
        <v>290</v>
      </c>
      <c r="F294" s="35">
        <f>'2008'!R294</f>
        <v>1.047060742392</v>
      </c>
      <c r="G294" s="35">
        <f>'2009'!R294</f>
        <v>2.8811851279379996</v>
      </c>
      <c r="H294" s="35">
        <f>'2010'!R294</f>
        <v>1.53574876175625</v>
      </c>
      <c r="I294" s="35">
        <f>'2011'!R294</f>
        <v>2.8667752241039999</v>
      </c>
      <c r="J294" s="35">
        <f>'2012'!R294</f>
        <v>3.1892145032533499</v>
      </c>
      <c r="K294" s="35">
        <f>'2013'!R294</f>
        <v>1.1871772889898748</v>
      </c>
      <c r="L294" s="35">
        <f>'2014'!R294</f>
        <v>2.5944899246639994</v>
      </c>
      <c r="M294" s="35">
        <f>'2015'!R294</f>
        <v>1.2951144182681997</v>
      </c>
      <c r="N294" s="35">
        <f>'2016'!R294</f>
        <v>2.74628013867</v>
      </c>
      <c r="O294" s="35">
        <f>'2017'!R294</f>
        <v>4.0887924092501242</v>
      </c>
      <c r="P294" s="118">
        <f t="shared" si="162"/>
        <v>2.3431838539285796</v>
      </c>
      <c r="Q294" s="105"/>
      <c r="R294" s="105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36"/>
      <c r="AE294" s="36"/>
      <c r="AF294" s="36"/>
      <c r="AG294" s="107">
        <f>'2008'!S294</f>
        <v>1.6683525759157527</v>
      </c>
      <c r="AH294" s="107">
        <f>'2009'!S294</f>
        <v>5.9312743453981902</v>
      </c>
      <c r="AI294" s="107">
        <f>'2010'!S294</f>
        <v>3.2841610876412548</v>
      </c>
      <c r="AJ294" s="107">
        <f>'2011'!S294</f>
        <v>4.3304770478449832</v>
      </c>
      <c r="AK294" s="107">
        <f>'2012'!S294</f>
        <v>5.9432826969091543</v>
      </c>
      <c r="AL294" s="107">
        <f>'2013'!S294</f>
        <v>2.2301936179890021</v>
      </c>
      <c r="AM294" s="107">
        <f>'2014'!S294</f>
        <v>3.1688036714864118</v>
      </c>
      <c r="AN294" s="107">
        <f>'2015'!S294</f>
        <v>2.9507322708971007</v>
      </c>
      <c r="AO294" s="107">
        <f>'2016'!S294</f>
        <v>4.3842106376647312</v>
      </c>
      <c r="AP294" s="107">
        <f>'2017'!S294</f>
        <v>6.2024596791758162</v>
      </c>
      <c r="AQ294" s="117">
        <f t="shared" si="163"/>
        <v>4.0093947630922404</v>
      </c>
      <c r="AR294" s="36"/>
      <c r="AS294" s="38"/>
    </row>
    <row r="295" spans="2:45">
      <c r="B295" s="4">
        <f>'2008'!G295</f>
        <v>2008</v>
      </c>
      <c r="C295" s="4">
        <v>10</v>
      </c>
      <c r="D295" s="2">
        <f t="shared" si="167"/>
        <v>18</v>
      </c>
      <c r="E295" s="2">
        <f t="shared" si="174"/>
        <v>291</v>
      </c>
      <c r="F295" s="35">
        <f>'2008'!R295</f>
        <v>2.4123328274249998</v>
      </c>
      <c r="G295" s="35">
        <f>'2009'!R295</f>
        <v>2.4225140580479994</v>
      </c>
      <c r="H295" s="35">
        <f>'2010'!R295</f>
        <v>2.9192174022442496</v>
      </c>
      <c r="I295" s="35">
        <f>'2011'!R295</f>
        <v>2.6700977176334999</v>
      </c>
      <c r="J295" s="35">
        <f>'2012'!R295</f>
        <v>2.4849432228792003</v>
      </c>
      <c r="K295" s="35">
        <f>'2013'!R295</f>
        <v>2.0131907696006999</v>
      </c>
      <c r="L295" s="35">
        <f>'2014'!R295</f>
        <v>2.7433038599639996</v>
      </c>
      <c r="M295" s="35">
        <f>'2015'!R295</f>
        <v>1.6088326114468503</v>
      </c>
      <c r="N295" s="35">
        <f>'2016'!R295</f>
        <v>3.0573749337119991</v>
      </c>
      <c r="O295" s="35">
        <f>'2017'!R295</f>
        <v>4.1760137055779998</v>
      </c>
      <c r="P295" s="118">
        <f t="shared" si="162"/>
        <v>2.6507821108531493</v>
      </c>
      <c r="Q295" s="105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36"/>
      <c r="AE295" s="36"/>
      <c r="AF295" s="36"/>
      <c r="AG295" s="107">
        <f>'2008'!S295</f>
        <v>3.7146600503517</v>
      </c>
      <c r="AH295" s="107">
        <f>'2009'!S295</f>
        <v>4.2415890367397822</v>
      </c>
      <c r="AI295" s="107">
        <f>'2010'!S295</f>
        <v>5.709111788670608</v>
      </c>
      <c r="AJ295" s="107">
        <f>'2011'!S295</f>
        <v>3.0896153037254761</v>
      </c>
      <c r="AK295" s="107">
        <f>'2012'!S295</f>
        <v>5.3402823925880885</v>
      </c>
      <c r="AL295" s="107">
        <f>'2013'!S295</f>
        <v>2.6844840795817708</v>
      </c>
      <c r="AM295" s="107">
        <f>'2014'!S295</f>
        <v>4.0744647255735176</v>
      </c>
      <c r="AN295" s="107">
        <f>'2015'!S295</f>
        <v>3.3683594938519588</v>
      </c>
      <c r="AO295" s="107">
        <f>'2016'!S295</f>
        <v>4.6462197671787635</v>
      </c>
      <c r="AP295" s="107">
        <f>'2017'!S295</f>
        <v>6.1203188917833646</v>
      </c>
      <c r="AQ295" s="117">
        <f t="shared" si="163"/>
        <v>4.2989105530045029</v>
      </c>
      <c r="AR295" s="36"/>
      <c r="AS295" s="38"/>
    </row>
    <row r="296" spans="2:45">
      <c r="B296" s="4">
        <f>'2008'!G296</f>
        <v>2008</v>
      </c>
      <c r="C296" s="4">
        <v>10</v>
      </c>
      <c r="D296" s="2">
        <f t="shared" si="167"/>
        <v>19</v>
      </c>
      <c r="E296" s="2">
        <f t="shared" ref="E296:E311" si="175">E295+1</f>
        <v>292</v>
      </c>
      <c r="F296" s="35">
        <f>'2008'!R296</f>
        <v>2.7492564173759999</v>
      </c>
      <c r="G296" s="35">
        <f>'2009'!R296</f>
        <v>2.8743632613989996</v>
      </c>
      <c r="H296" s="35">
        <f>'2010'!R296</f>
        <v>2.6082662642189995</v>
      </c>
      <c r="I296" s="35">
        <f>'2011'!R296</f>
        <v>2.7242011602494993</v>
      </c>
      <c r="J296" s="35">
        <f>'2012'!R296</f>
        <v>0.37395615876119992</v>
      </c>
      <c r="K296" s="35">
        <f>'2013'!R296</f>
        <v>1.3388428774642496</v>
      </c>
      <c r="L296" s="35">
        <f>'2014'!R296</f>
        <v>2.8602112034924994</v>
      </c>
      <c r="M296" s="35">
        <f>'2015'!R296</f>
        <v>3.5373057686756995</v>
      </c>
      <c r="N296" s="35">
        <f>'2016'!R296</f>
        <v>3.0438343390049991</v>
      </c>
      <c r="O296" s="35">
        <f>'2017'!R296</f>
        <v>3.0652517584457994</v>
      </c>
      <c r="P296" s="118">
        <f t="shared" si="162"/>
        <v>2.5175489209087947</v>
      </c>
      <c r="Q296" s="105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36"/>
      <c r="AE296" s="36"/>
      <c r="AF296" s="36"/>
      <c r="AG296" s="107">
        <f>'2008'!S296</f>
        <v>4.5869804136310943</v>
      </c>
      <c r="AH296" s="107">
        <f>'2009'!S296</f>
        <v>4.6194754744247915</v>
      </c>
      <c r="AI296" s="107">
        <f>'2010'!S296</f>
        <v>4.0994167107787147</v>
      </c>
      <c r="AJ296" s="107">
        <f>'2011'!S296</f>
        <v>3.4660955387922483</v>
      </c>
      <c r="AK296" s="107">
        <f>'2012'!S296</f>
        <v>1.2184755992778047</v>
      </c>
      <c r="AL296" s="107">
        <f>'2013'!S296</f>
        <v>2.1332804003582826</v>
      </c>
      <c r="AM296" s="107">
        <f>'2014'!S296</f>
        <v>3.6713919611293195</v>
      </c>
      <c r="AN296" s="107">
        <f>'2015'!S296</f>
        <v>5.7956241928219834</v>
      </c>
      <c r="AO296" s="107">
        <f>'2016'!S296</f>
        <v>4.4487754185009836</v>
      </c>
      <c r="AP296" s="107">
        <f>'2017'!S296</f>
        <v>5.4303549340673003</v>
      </c>
      <c r="AQ296" s="117">
        <f t="shared" si="163"/>
        <v>3.946987064378253</v>
      </c>
      <c r="AR296" s="36"/>
      <c r="AS296" s="38"/>
    </row>
    <row r="297" spans="2:45">
      <c r="B297" s="4">
        <f>'2008'!G297</f>
        <v>2008</v>
      </c>
      <c r="C297" s="4">
        <v>10</v>
      </c>
      <c r="D297" s="2">
        <f t="shared" si="167"/>
        <v>20</v>
      </c>
      <c r="E297" s="2">
        <f t="shared" si="175"/>
        <v>293</v>
      </c>
      <c r="F297" s="35">
        <f>'2008'!R297</f>
        <v>2.1869460186839991</v>
      </c>
      <c r="G297" s="35">
        <f>'2009'!R297</f>
        <v>3.4896204795464998</v>
      </c>
      <c r="H297" s="35">
        <f>'2010'!R297</f>
        <v>2.0518494867269998</v>
      </c>
      <c r="I297" s="35">
        <f>'2011'!R297</f>
        <v>2.5980260973839995</v>
      </c>
      <c r="J297" s="35">
        <f>'2012'!R297</f>
        <v>1.8931126578665993</v>
      </c>
      <c r="K297" s="35">
        <f>'2013'!R297</f>
        <v>1.04597656165875</v>
      </c>
      <c r="L297" s="35">
        <f>'2014'!R297</f>
        <v>2.6966853162719993</v>
      </c>
      <c r="M297" s="35">
        <f>'2015'!R297</f>
        <v>3.9611578156511995</v>
      </c>
      <c r="N297" s="35">
        <f>'2016'!R297</f>
        <v>2.9762197697879995</v>
      </c>
      <c r="O297" s="35">
        <f>'2017'!R297</f>
        <v>4.0632014465132986</v>
      </c>
      <c r="P297" s="118">
        <f t="shared" si="162"/>
        <v>2.6962795650091342</v>
      </c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36"/>
      <c r="AE297" s="36"/>
      <c r="AF297" s="36"/>
      <c r="AG297" s="107">
        <f>'2008'!S297</f>
        <v>3.6393865983601854</v>
      </c>
      <c r="AH297" s="107">
        <f>'2009'!S297</f>
        <v>4.915752192146754</v>
      </c>
      <c r="AI297" s="107">
        <f>'2010'!S297</f>
        <v>3.0634647910889812</v>
      </c>
      <c r="AJ297" s="107">
        <f>'2011'!S297</f>
        <v>3.9170466994970905</v>
      </c>
      <c r="AK297" s="107">
        <f>'2012'!S297</f>
        <v>3.9360106723305961</v>
      </c>
      <c r="AL297" s="107">
        <f>'2013'!S297</f>
        <v>1.6778480877624624</v>
      </c>
      <c r="AM297" s="107">
        <f>'2014'!S297</f>
        <v>3.7594512644340439</v>
      </c>
      <c r="AN297" s="107">
        <f>'2015'!S297</f>
        <v>5.9584907423933826</v>
      </c>
      <c r="AO297" s="107">
        <f>'2016'!S297</f>
        <v>4.3559839904227635</v>
      </c>
      <c r="AP297" s="107">
        <f>'2017'!S297</f>
        <v>6.0374106284995168</v>
      </c>
      <c r="AQ297" s="117">
        <f t="shared" si="163"/>
        <v>4.1260845666935779</v>
      </c>
      <c r="AR297" s="36"/>
      <c r="AS297" s="38"/>
    </row>
    <row r="298" spans="2:45">
      <c r="B298" s="4">
        <f>'2008'!G298</f>
        <v>2008</v>
      </c>
      <c r="C298" s="4">
        <v>10</v>
      </c>
      <c r="D298" s="2">
        <f t="shared" si="167"/>
        <v>21</v>
      </c>
      <c r="E298" s="2">
        <f t="shared" si="175"/>
        <v>294</v>
      </c>
      <c r="F298" s="35">
        <f>'2008'!R298</f>
        <v>2.0952118047059995</v>
      </c>
      <c r="G298" s="35">
        <f>'2009'!R298</f>
        <v>2.8858852908449997</v>
      </c>
      <c r="H298" s="35">
        <f>'2010'!R298</f>
        <v>2.9190884792804996</v>
      </c>
      <c r="I298" s="35">
        <f>'2011'!R298</f>
        <v>1.50576496390125</v>
      </c>
      <c r="J298" s="35">
        <f>'2012'!R298</f>
        <v>2.776076936835675</v>
      </c>
      <c r="K298" s="35">
        <f>'2013'!R298</f>
        <v>1.8663119065947003</v>
      </c>
      <c r="L298" s="35">
        <f>'2014'!R298</f>
        <v>1.5694529079937496</v>
      </c>
      <c r="M298" s="35">
        <f>'2015'!R298</f>
        <v>4.7384158237499232</v>
      </c>
      <c r="N298" s="35">
        <f>'2016'!R298</f>
        <v>3.0461033831669995</v>
      </c>
      <c r="O298" s="35">
        <f>'2017'!R298</f>
        <v>4.0143335040632993</v>
      </c>
      <c r="P298" s="118">
        <f t="shared" si="162"/>
        <v>2.7416645001137097</v>
      </c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36"/>
      <c r="AE298" s="36"/>
      <c r="AF298" s="36"/>
      <c r="AG298" s="107">
        <f>'2008'!S298</f>
        <v>3.4928172198633671</v>
      </c>
      <c r="AH298" s="107">
        <f>'2009'!S298</f>
        <v>3.6667498713568265</v>
      </c>
      <c r="AI298" s="107">
        <f>'2010'!S298</f>
        <v>3.8143882035858536</v>
      </c>
      <c r="AJ298" s="107">
        <f>'2011'!S298</f>
        <v>2.5159940869830177</v>
      </c>
      <c r="AK298" s="107">
        <f>'2012'!S298</f>
        <v>3.8852768822394932</v>
      </c>
      <c r="AL298" s="107">
        <f>'2013'!S298</f>
        <v>2.8857794814147408</v>
      </c>
      <c r="AM298" s="107">
        <f>'2014'!S298</f>
        <v>2.4797895038201161</v>
      </c>
      <c r="AN298" s="107">
        <f>'2015'!S298</f>
        <v>6.1335782923887328</v>
      </c>
      <c r="AO298" s="107">
        <f>'2016'!S298</f>
        <v>4.7503147556214458</v>
      </c>
      <c r="AP298" s="107">
        <f>'2017'!S298</f>
        <v>5.9120504741893987</v>
      </c>
      <c r="AQ298" s="117">
        <f t="shared" si="163"/>
        <v>3.9536738771462994</v>
      </c>
      <c r="AR298" s="36"/>
      <c r="AS298" s="38"/>
    </row>
    <row r="299" spans="2:45">
      <c r="B299" s="4">
        <f>'2008'!G299</f>
        <v>2008</v>
      </c>
      <c r="C299" s="4">
        <v>10</v>
      </c>
      <c r="D299" s="2">
        <f t="shared" si="167"/>
        <v>22</v>
      </c>
      <c r="E299" s="2">
        <f t="shared" si="175"/>
        <v>295</v>
      </c>
      <c r="F299" s="35">
        <f>'2008'!R299</f>
        <v>1.9472598115064998</v>
      </c>
      <c r="G299" s="35">
        <f>'2009'!R299</f>
        <v>2.9092461318764995</v>
      </c>
      <c r="H299" s="35">
        <f>'2010'!R299</f>
        <v>2.6065423800179999</v>
      </c>
      <c r="I299" s="35">
        <f>'2011'!R299</f>
        <v>2.3662189250482499</v>
      </c>
      <c r="J299" s="35">
        <f>'2012'!R299</f>
        <v>2.5290559952909999</v>
      </c>
      <c r="K299" s="35">
        <f>'2013'!R299</f>
        <v>1.8756542784668999</v>
      </c>
      <c r="L299" s="35">
        <f>'2014'!R299</f>
        <v>2.2782050594527496</v>
      </c>
      <c r="M299" s="35">
        <f>'2015'!R299</f>
        <v>3.93837184825425</v>
      </c>
      <c r="N299" s="35">
        <f>'2016'!R299</f>
        <v>1.7514184625437497</v>
      </c>
      <c r="O299" s="35">
        <f>'2017'!R299</f>
        <v>3.9139391048669996</v>
      </c>
      <c r="P299" s="118">
        <f t="shared" si="162"/>
        <v>2.6115911997324894</v>
      </c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5"/>
      <c r="AD299" s="36"/>
      <c r="AE299" s="36"/>
      <c r="AF299" s="36"/>
      <c r="AG299" s="107">
        <f>'2008'!S299</f>
        <v>3.2110657652488173</v>
      </c>
      <c r="AH299" s="107">
        <f>'2009'!S299</f>
        <v>4.4189293127596336</v>
      </c>
      <c r="AI299" s="107">
        <f>'2010'!S299</f>
        <v>4.4577388198534997</v>
      </c>
      <c r="AJ299" s="107">
        <f>'2011'!S299</f>
        <v>3.773681836053981</v>
      </c>
      <c r="AK299" s="107">
        <f>'2012'!S299</f>
        <v>3.1217606674105003</v>
      </c>
      <c r="AL299" s="107">
        <f>'2013'!S299</f>
        <v>3.5192676470483701</v>
      </c>
      <c r="AM299" s="107">
        <f>'2014'!S299</f>
        <v>3.6866445901826914</v>
      </c>
      <c r="AN299" s="107">
        <f>'2015'!S299</f>
        <v>5.0931674606984458</v>
      </c>
      <c r="AO299" s="107">
        <f>'2016'!S299</f>
        <v>2.7293531835685299</v>
      </c>
      <c r="AP299" s="107">
        <f>'2017'!S299</f>
        <v>6.1299197411844615</v>
      </c>
      <c r="AQ299" s="117">
        <f t="shared" si="163"/>
        <v>4.0141529024008928</v>
      </c>
      <c r="AR299" s="36"/>
      <c r="AS299" s="38"/>
    </row>
    <row r="300" spans="2:45">
      <c r="B300" s="4">
        <f>'2008'!G300</f>
        <v>2008</v>
      </c>
      <c r="C300" s="4">
        <v>10</v>
      </c>
      <c r="D300" s="2">
        <f t="shared" si="167"/>
        <v>23</v>
      </c>
      <c r="E300" s="2">
        <f t="shared" si="175"/>
        <v>296</v>
      </c>
      <c r="F300" s="35">
        <f>'2008'!R300</f>
        <v>1.8401358791699998</v>
      </c>
      <c r="G300" s="35">
        <f>'2009'!R300</f>
        <v>2.5268606213939995</v>
      </c>
      <c r="H300" s="35">
        <f>'2010'!R300</f>
        <v>2.7711585871605</v>
      </c>
      <c r="I300" s="35">
        <f>'2011'!R300</f>
        <v>2.9524390082459999</v>
      </c>
      <c r="J300" s="35">
        <f>'2012'!R300</f>
        <v>0.61882236783839994</v>
      </c>
      <c r="K300" s="35">
        <f>'2013'!R300</f>
        <v>0.19583999834122495</v>
      </c>
      <c r="L300" s="35">
        <f>'2014'!R300</f>
        <v>2.8478567000520001</v>
      </c>
      <c r="M300" s="35">
        <f>'2015'!R300</f>
        <v>0.56033824569794988</v>
      </c>
      <c r="N300" s="35">
        <f>'2016'!R300</f>
        <v>2.6674971572789992</v>
      </c>
      <c r="O300" s="35">
        <f>'2017'!R300</f>
        <v>3.7624715666216986</v>
      </c>
      <c r="P300" s="118">
        <f t="shared" si="162"/>
        <v>2.0743420131800772</v>
      </c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  <c r="AB300" s="105"/>
      <c r="AC300" s="105"/>
      <c r="AD300" s="36"/>
      <c r="AE300" s="36"/>
      <c r="AF300" s="36"/>
      <c r="AG300" s="107">
        <f>'2008'!S300</f>
        <v>2.8773383906192205</v>
      </c>
      <c r="AH300" s="107">
        <f>'2009'!S300</f>
        <v>3.6951124214464923</v>
      </c>
      <c r="AI300" s="107">
        <f>'2010'!S300</f>
        <v>4.3205386363375267</v>
      </c>
      <c r="AJ300" s="107">
        <f>'2011'!S300</f>
        <v>4.5687360811643236</v>
      </c>
      <c r="AK300" s="107">
        <f>'2012'!S300</f>
        <v>0.97916701669137263</v>
      </c>
      <c r="AL300" s="107">
        <f>'2013'!S300</f>
        <v>0.68542423581945766</v>
      </c>
      <c r="AM300" s="107">
        <f>'2014'!S300</f>
        <v>3.8194125991912782</v>
      </c>
      <c r="AN300" s="107">
        <f>'2015'!S300</f>
        <v>1.0126432913902292</v>
      </c>
      <c r="AO300" s="107">
        <f>'2016'!S300</f>
        <v>4.3754288990872885</v>
      </c>
      <c r="AP300" s="107">
        <f>'2017'!S300</f>
        <v>5.6147834896419226</v>
      </c>
      <c r="AQ300" s="117">
        <f t="shared" si="163"/>
        <v>3.1948585061389112</v>
      </c>
      <c r="AR300" s="36"/>
      <c r="AS300" s="38"/>
    </row>
    <row r="301" spans="2:45">
      <c r="B301" s="4">
        <f>'2008'!G301</f>
        <v>2008</v>
      </c>
      <c r="C301" s="4">
        <v>10</v>
      </c>
      <c r="D301" s="2">
        <f t="shared" si="167"/>
        <v>24</v>
      </c>
      <c r="E301" s="2">
        <f t="shared" si="175"/>
        <v>297</v>
      </c>
      <c r="F301" s="35">
        <f>'2008'!R301</f>
        <v>1.488492970272</v>
      </c>
      <c r="G301" s="35">
        <f>'2009'!R301</f>
        <v>2.5523947352429999</v>
      </c>
      <c r="H301" s="35">
        <f>'2010'!R301</f>
        <v>2.0995141481820001</v>
      </c>
      <c r="I301" s="35">
        <f>'2011'!R301</f>
        <v>2.6632095478559998</v>
      </c>
      <c r="J301" s="35">
        <f>'2012'!R301</f>
        <v>0.61277698589249985</v>
      </c>
      <c r="K301" s="35">
        <f>'2013'!R301</f>
        <v>0.27709228423124999</v>
      </c>
      <c r="L301" s="35">
        <f>'2014'!R301</f>
        <v>2.7161711013645</v>
      </c>
      <c r="M301" s="35">
        <f>'2015'!R301</f>
        <v>0.86867163364019973</v>
      </c>
      <c r="N301" s="35">
        <f>'2016'!R301</f>
        <v>3.1736708140409999</v>
      </c>
      <c r="O301" s="35">
        <f>'2017'!R301</f>
        <v>3.3565506165796504</v>
      </c>
      <c r="P301" s="118">
        <f t="shared" si="162"/>
        <v>1.9808544837302098</v>
      </c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5"/>
      <c r="AD301" s="36"/>
      <c r="AE301" s="36"/>
      <c r="AF301" s="36"/>
      <c r="AG301" s="107">
        <f>'2008'!S301</f>
        <v>2.5284609512621778</v>
      </c>
      <c r="AH301" s="107">
        <f>'2009'!S301</f>
        <v>3.4037622656111397</v>
      </c>
      <c r="AI301" s="107">
        <f>'2010'!S301</f>
        <v>3.2737335970014292</v>
      </c>
      <c r="AJ301" s="107">
        <f>'2011'!S301</f>
        <v>3.8440437338890021</v>
      </c>
      <c r="AK301" s="107">
        <f>'2012'!S301</f>
        <v>1.0287710992638872</v>
      </c>
      <c r="AL301" s="107">
        <f>'2013'!S301</f>
        <v>0.70409747999480332</v>
      </c>
      <c r="AM301" s="107">
        <f>'2014'!S301</f>
        <v>4.7875179054043944</v>
      </c>
      <c r="AN301" s="107">
        <f>'2015'!S301</f>
        <v>1.3094727903910255</v>
      </c>
      <c r="AO301" s="107">
        <f>'2016'!S301</f>
        <v>5.3825834897952589</v>
      </c>
      <c r="AP301" s="107">
        <f>'2017'!S301</f>
        <v>4.4463220606618128</v>
      </c>
      <c r="AQ301" s="117">
        <f t="shared" si="163"/>
        <v>3.0708765373274938</v>
      </c>
      <c r="AR301" s="36"/>
      <c r="AS301" s="38"/>
    </row>
    <row r="302" spans="2:45">
      <c r="B302" s="4">
        <f>'2008'!G302</f>
        <v>2008</v>
      </c>
      <c r="C302" s="4">
        <v>10</v>
      </c>
      <c r="D302" s="2">
        <f t="shared" si="167"/>
        <v>25</v>
      </c>
      <c r="E302" s="2">
        <f t="shared" si="175"/>
        <v>298</v>
      </c>
      <c r="F302" s="35">
        <f>'2008'!R302</f>
        <v>1.7969872049594995</v>
      </c>
      <c r="G302" s="35">
        <f>'2009'!R302</f>
        <v>2.6068296940514997</v>
      </c>
      <c r="H302" s="35">
        <f>'2010'!R302</f>
        <v>1.1744808327359999</v>
      </c>
      <c r="I302" s="35">
        <f>'2011'!R302</f>
        <v>2.7786140179784993</v>
      </c>
      <c r="J302" s="35">
        <f>'2012'!R302</f>
        <v>0.36136198139189984</v>
      </c>
      <c r="K302" s="35">
        <f>'2013'!R302</f>
        <v>4.0195144882331997</v>
      </c>
      <c r="L302" s="35">
        <f>'2014'!R302</f>
        <v>2.7598649355359997</v>
      </c>
      <c r="M302" s="35">
        <f>'2015'!R302</f>
        <v>4.7245546406064003</v>
      </c>
      <c r="N302" s="35">
        <f>'2016'!R302</f>
        <v>3.0339404224154998</v>
      </c>
      <c r="O302" s="35">
        <f>'2017'!R302</f>
        <v>2.5689324818977499</v>
      </c>
      <c r="P302" s="118">
        <f t="shared" si="162"/>
        <v>2.5825080699806251</v>
      </c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5"/>
      <c r="AD302" s="36"/>
      <c r="AE302" s="36"/>
      <c r="AF302" s="36"/>
      <c r="AG302" s="107">
        <f>'2008'!S302</f>
        <v>2.9202945831811311</v>
      </c>
      <c r="AH302" s="107">
        <f>'2009'!S302</f>
        <v>3.2971569509236733</v>
      </c>
      <c r="AI302" s="107">
        <f>'2010'!S302</f>
        <v>1.8539106504746368</v>
      </c>
      <c r="AJ302" s="107">
        <f>'2011'!S302</f>
        <v>3.9044031088736859</v>
      </c>
      <c r="AK302" s="107">
        <f>'2012'!S302</f>
        <v>0.70537157578154563</v>
      </c>
      <c r="AL302" s="107">
        <f>'2013'!S302</f>
        <v>4.8899488517452845</v>
      </c>
      <c r="AM302" s="107">
        <f>'2014'!S302</f>
        <v>4.0355167155358567</v>
      </c>
      <c r="AN302" s="107">
        <f>'2015'!S302</f>
        <v>5.4188126652940563</v>
      </c>
      <c r="AO302" s="107">
        <f>'2016'!S302</f>
        <v>5.1292926424725023</v>
      </c>
      <c r="AP302" s="107">
        <f>'2017'!S302</f>
        <v>3.6020767032125924</v>
      </c>
      <c r="AQ302" s="117">
        <f t="shared" si="163"/>
        <v>3.5756784447494967</v>
      </c>
      <c r="AR302" s="36"/>
      <c r="AS302" s="38"/>
    </row>
    <row r="303" spans="2:45">
      <c r="B303" s="4">
        <f>'2008'!G303</f>
        <v>2008</v>
      </c>
      <c r="C303" s="4">
        <v>10</v>
      </c>
      <c r="D303" s="2">
        <f t="shared" si="167"/>
        <v>26</v>
      </c>
      <c r="E303" s="2">
        <f t="shared" si="175"/>
        <v>299</v>
      </c>
      <c r="F303" s="35">
        <f>'2008'!R303</f>
        <v>1.8118906995689994</v>
      </c>
      <c r="G303" s="35">
        <f>'2009'!R303</f>
        <v>1.9566251439446245</v>
      </c>
      <c r="H303" s="35">
        <f>'2010'!R303</f>
        <v>2.5743190061070007</v>
      </c>
      <c r="I303" s="35">
        <f>'2011'!R303</f>
        <v>2.6893772259839994</v>
      </c>
      <c r="J303" s="35">
        <f>'2012'!R303</f>
        <v>1.4307116624596499</v>
      </c>
      <c r="K303" s="35">
        <f>'2013'!R303</f>
        <v>3.7258515512954995</v>
      </c>
      <c r="L303" s="35">
        <f>'2014'!R303</f>
        <v>2.7295717225679996</v>
      </c>
      <c r="M303" s="35">
        <f>'2015'!R303</f>
        <v>4.5722484891778494</v>
      </c>
      <c r="N303" s="35">
        <f>'2016'!R303</f>
        <v>3.0336015391964994</v>
      </c>
      <c r="O303" s="35">
        <f>'2017'!R303</f>
        <v>3.6061907816126246</v>
      </c>
      <c r="P303" s="118">
        <f t="shared" si="162"/>
        <v>2.8130387821914749</v>
      </c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  <c r="AB303" s="105"/>
      <c r="AC303" s="105"/>
      <c r="AD303" s="36"/>
      <c r="AE303" s="36"/>
      <c r="AF303" s="36"/>
      <c r="AG303" s="107">
        <f>'2008'!S303</f>
        <v>3.0832276848978859</v>
      </c>
      <c r="AH303" s="107">
        <f>'2009'!S303</f>
        <v>2.5538377360942754</v>
      </c>
      <c r="AI303" s="107">
        <f>'2010'!S303</f>
        <v>3.9319739473098294</v>
      </c>
      <c r="AJ303" s="107">
        <f>'2011'!S303</f>
        <v>4.0695798098978742</v>
      </c>
      <c r="AK303" s="107">
        <f>'2012'!S303</f>
        <v>1.8509781112616586</v>
      </c>
      <c r="AL303" s="107">
        <f>'2013'!S303</f>
        <v>5.7550413447358375</v>
      </c>
      <c r="AM303" s="107">
        <f>'2014'!S303</f>
        <v>3.9414649846843046</v>
      </c>
      <c r="AN303" s="107">
        <f>'2015'!S303</f>
        <v>5.5811136417082148</v>
      </c>
      <c r="AO303" s="107">
        <f>'2016'!S303</f>
        <v>4.5625885709302505</v>
      </c>
      <c r="AP303" s="107">
        <f>'2017'!S303</f>
        <v>5.0394970674402231</v>
      </c>
      <c r="AQ303" s="117">
        <f t="shared" si="163"/>
        <v>4.036930289896036</v>
      </c>
      <c r="AR303" s="36"/>
      <c r="AS303" s="38"/>
    </row>
    <row r="304" spans="2:45">
      <c r="B304" s="4">
        <f>'2008'!G304</f>
        <v>2008</v>
      </c>
      <c r="C304" s="4">
        <v>10</v>
      </c>
      <c r="D304" s="2">
        <f t="shared" si="167"/>
        <v>27</v>
      </c>
      <c r="E304" s="2">
        <f t="shared" si="175"/>
        <v>300</v>
      </c>
      <c r="F304" s="35">
        <f>'2008'!R304</f>
        <v>0.90954782574299986</v>
      </c>
      <c r="G304" s="35">
        <f>'2009'!R304</f>
        <v>2.0888172257039996</v>
      </c>
      <c r="H304" s="35">
        <f>'2010'!R304</f>
        <v>1.1090321693099996</v>
      </c>
      <c r="I304" s="35">
        <f>'2011'!R304</f>
        <v>1.0674821398499998</v>
      </c>
      <c r="J304" s="35">
        <f>'2012'!R304</f>
        <v>1.9252029341654997</v>
      </c>
      <c r="K304" s="35">
        <f>'2013'!R304</f>
        <v>3.029970577402199</v>
      </c>
      <c r="L304" s="35">
        <f>'2014'!R304</f>
        <v>1.1559306600090002</v>
      </c>
      <c r="M304" s="35">
        <f>'2015'!R304</f>
        <v>3.0217567112060246</v>
      </c>
      <c r="N304" s="35">
        <f>'2016'!R304</f>
        <v>2.7222636322799998</v>
      </c>
      <c r="O304" s="35">
        <f>'2017'!R304</f>
        <v>3.7214892893372999</v>
      </c>
      <c r="P304" s="118">
        <f t="shared" si="162"/>
        <v>2.0751493165007022</v>
      </c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5"/>
      <c r="AD304" s="36"/>
      <c r="AE304" s="36"/>
      <c r="AF304" s="36"/>
      <c r="AG304" s="107">
        <f>'2008'!S304</f>
        <v>1.4273704914205696</v>
      </c>
      <c r="AH304" s="107">
        <f>'2009'!S304</f>
        <v>3.1226815813819586</v>
      </c>
      <c r="AI304" s="107">
        <f>'2010'!S304</f>
        <v>2.2190880316642461</v>
      </c>
      <c r="AJ304" s="107">
        <f>'2011'!S304</f>
        <v>1.7076182931377557</v>
      </c>
      <c r="AK304" s="107">
        <f>'2012'!S304</f>
        <v>2.5751631485350592</v>
      </c>
      <c r="AL304" s="107">
        <f>'2013'!S304</f>
        <v>4.1516828496616958</v>
      </c>
      <c r="AM304" s="107">
        <f>'2014'!S304</f>
        <v>1.7402815831601617</v>
      </c>
      <c r="AN304" s="107">
        <f>'2015'!S304</f>
        <v>3.4499130592651279</v>
      </c>
      <c r="AO304" s="107">
        <f>'2016'!S304</f>
        <v>4.0636250241535743</v>
      </c>
      <c r="AP304" s="107">
        <f>'2017'!S304</f>
        <v>6.5517842871016461</v>
      </c>
      <c r="AQ304" s="117">
        <f t="shared" si="163"/>
        <v>3.1009208349481794</v>
      </c>
      <c r="AR304" s="36"/>
      <c r="AS304" s="38"/>
    </row>
    <row r="305" spans="2:55">
      <c r="B305" s="4">
        <f>'2008'!G305</f>
        <v>2008</v>
      </c>
      <c r="C305" s="4">
        <v>10</v>
      </c>
      <c r="D305" s="2">
        <f t="shared" si="167"/>
        <v>28</v>
      </c>
      <c r="E305" s="2">
        <f t="shared" si="175"/>
        <v>301</v>
      </c>
      <c r="F305" s="35">
        <f>'2008'!R305</f>
        <v>1.2801976630109997</v>
      </c>
      <c r="G305" s="35">
        <f>'2009'!R305</f>
        <v>1.5639884160873752</v>
      </c>
      <c r="H305" s="35">
        <f>'2010'!R305</f>
        <v>1.6612497416969996</v>
      </c>
      <c r="I305" s="35">
        <f>'2011'!R305</f>
        <v>1.95780570994125</v>
      </c>
      <c r="J305" s="35">
        <f>'2012'!R305</f>
        <v>2.3860443300623997</v>
      </c>
      <c r="K305" s="35">
        <f>'2013'!R305</f>
        <v>3.6400958021060248</v>
      </c>
      <c r="L305" s="35">
        <f>'2014'!R305</f>
        <v>2.3655522091499996</v>
      </c>
      <c r="M305" s="35">
        <f>'2015'!R305</f>
        <v>3.4803240288061503</v>
      </c>
      <c r="N305" s="35">
        <f>'2016'!R305</f>
        <v>1.1422058896394998</v>
      </c>
      <c r="O305" s="35">
        <f>'2017'!R305</f>
        <v>1.0102938776709001</v>
      </c>
      <c r="P305" s="118">
        <f t="shared" si="162"/>
        <v>2.04877576681716</v>
      </c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5"/>
      <c r="AD305" s="36"/>
      <c r="AE305" s="36"/>
      <c r="AF305" s="36"/>
      <c r="AG305" s="107">
        <f>'2008'!S305</f>
        <v>1.8630216225423726</v>
      </c>
      <c r="AH305" s="107">
        <f>'2009'!S305</f>
        <v>2.3047459157020498</v>
      </c>
      <c r="AI305" s="107">
        <f>'2010'!S305</f>
        <v>2.4260833315830657</v>
      </c>
      <c r="AJ305" s="107">
        <f>'2011'!S305</f>
        <v>2.5668712539875576</v>
      </c>
      <c r="AK305" s="107">
        <f>'2012'!S305</f>
        <v>3.1883144115479878</v>
      </c>
      <c r="AL305" s="107">
        <f>'2013'!S305</f>
        <v>5.4007956740145895</v>
      </c>
      <c r="AM305" s="107">
        <f>'2014'!S305</f>
        <v>2.83373672939274</v>
      </c>
      <c r="AN305" s="107">
        <f>'2015'!S305</f>
        <v>3.5993770767333957</v>
      </c>
      <c r="AO305" s="107">
        <f>'2016'!S305</f>
        <v>1.8486119298870609</v>
      </c>
      <c r="AP305" s="107">
        <f>'2017'!S305</f>
        <v>1.6599811620910052</v>
      </c>
      <c r="AQ305" s="117">
        <f t="shared" si="163"/>
        <v>2.7691539107481824</v>
      </c>
      <c r="AR305" s="36"/>
      <c r="AS305" s="38"/>
    </row>
    <row r="306" spans="2:55">
      <c r="B306" s="4">
        <f>'2008'!G306</f>
        <v>2008</v>
      </c>
      <c r="C306" s="4">
        <v>10</v>
      </c>
      <c r="D306" s="2">
        <f t="shared" si="167"/>
        <v>29</v>
      </c>
      <c r="E306" s="2">
        <f t="shared" si="175"/>
        <v>302</v>
      </c>
      <c r="F306" s="35">
        <f>'2008'!R306</f>
        <v>1.1017240790219998</v>
      </c>
      <c r="G306" s="35">
        <f>'2009'!R306</f>
        <v>2.5691768216099997</v>
      </c>
      <c r="H306" s="35">
        <f>'2010'!R306</f>
        <v>0.45445713073199989</v>
      </c>
      <c r="I306" s="35">
        <f>'2011'!R306</f>
        <v>0.84160910735999994</v>
      </c>
      <c r="J306" s="35">
        <f>'2012'!R306</f>
        <v>2.4011484533602494</v>
      </c>
      <c r="K306" s="35">
        <f>'2013'!R306</f>
        <v>0.41425084690559988</v>
      </c>
      <c r="L306" s="35">
        <f>'2014'!R306</f>
        <v>0.96166217120399966</v>
      </c>
      <c r="M306" s="35">
        <f>'2015'!R306</f>
        <v>3.9685555380949484</v>
      </c>
      <c r="N306" s="35">
        <f>'2016'!R306</f>
        <v>2.2628374421737498</v>
      </c>
      <c r="O306" s="35">
        <f>'2017'!R306</f>
        <v>1.9883843951861249</v>
      </c>
      <c r="P306" s="118">
        <f t="shared" si="162"/>
        <v>1.6963805985648672</v>
      </c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5"/>
      <c r="AD306" s="36"/>
      <c r="AE306" s="36"/>
      <c r="AF306" s="36"/>
      <c r="AG306" s="107">
        <f>'2008'!S306</f>
        <v>1.814104903472185</v>
      </c>
      <c r="AH306" s="107">
        <f>'2009'!S306</f>
        <v>2.959313030421487</v>
      </c>
      <c r="AI306" s="107">
        <f>'2010'!S306</f>
        <v>1.0050569246743624</v>
      </c>
      <c r="AJ306" s="107">
        <f>'2011'!S306</f>
        <v>1.3888347902504008</v>
      </c>
      <c r="AK306" s="107">
        <f>'2012'!S306</f>
        <v>3.4829388591631263</v>
      </c>
      <c r="AL306" s="107">
        <f>'2013'!S306</f>
        <v>0.98418373546903115</v>
      </c>
      <c r="AM306" s="107">
        <f>'2014'!S306</f>
        <v>1.6848317239871142</v>
      </c>
      <c r="AN306" s="107">
        <f>'2015'!S306</f>
        <v>4.2879085045692342</v>
      </c>
      <c r="AO306" s="107">
        <f>'2016'!S306</f>
        <v>2.5626811525250845</v>
      </c>
      <c r="AP306" s="107">
        <f>'2017'!S306</f>
        <v>3.4350038550631568</v>
      </c>
      <c r="AQ306" s="117">
        <f t="shared" si="163"/>
        <v>2.3604857479595185</v>
      </c>
      <c r="AR306" s="36"/>
      <c r="AS306" s="38"/>
    </row>
    <row r="307" spans="2:55">
      <c r="B307" s="4">
        <f>'2008'!G307</f>
        <v>2008</v>
      </c>
      <c r="C307" s="4">
        <v>10</v>
      </c>
      <c r="D307" s="2">
        <f t="shared" si="167"/>
        <v>30</v>
      </c>
      <c r="E307" s="2">
        <f t="shared" si="175"/>
        <v>303</v>
      </c>
      <c r="F307" s="35">
        <f>'2008'!R307</f>
        <v>1.0947278595225001</v>
      </c>
      <c r="G307" s="35">
        <f>'2009'!R307</f>
        <v>2.4871818166650002</v>
      </c>
      <c r="H307" s="35">
        <f>'2010'!R307</f>
        <v>1.0192870524870001</v>
      </c>
      <c r="I307" s="35">
        <f>'2011'!R307</f>
        <v>1.9704364768754998</v>
      </c>
      <c r="J307" s="35">
        <f>'2012'!R307</f>
        <v>2.2285112733320998</v>
      </c>
      <c r="K307" s="35">
        <f>'2013'!R307</f>
        <v>1.3226386115423998</v>
      </c>
      <c r="L307" s="35">
        <f>'2014'!R307</f>
        <v>2.0265658517789995</v>
      </c>
      <c r="M307" s="35">
        <f>'2015'!R307</f>
        <v>0.9245973102609748</v>
      </c>
      <c r="N307" s="35">
        <f>'2016'!R307</f>
        <v>0.90844277176800003</v>
      </c>
      <c r="O307" s="35">
        <f>'2017'!R307</f>
        <v>2.7161961492546003</v>
      </c>
      <c r="P307" s="118">
        <f t="shared" si="162"/>
        <v>1.6698585173487075</v>
      </c>
      <c r="Q307" s="105"/>
      <c r="AC307" s="105"/>
      <c r="AD307" s="36"/>
      <c r="AE307" s="36"/>
      <c r="AF307" s="36"/>
      <c r="AG307" s="107">
        <f>'2008'!S307</f>
        <v>1.5250788006175011</v>
      </c>
      <c r="AH307" s="107">
        <f>'2009'!S307</f>
        <v>2.6963854773595193</v>
      </c>
      <c r="AI307" s="107">
        <f>'2010'!S307</f>
        <v>1.6524069821228926</v>
      </c>
      <c r="AJ307" s="107">
        <f>'2011'!S307</f>
        <v>2.7535495339898883</v>
      </c>
      <c r="AK307" s="107">
        <f>'2012'!S307</f>
        <v>3.4358430347444058</v>
      </c>
      <c r="AL307" s="107">
        <f>'2013'!S307</f>
        <v>2.1064518979990612</v>
      </c>
      <c r="AM307" s="107">
        <f>'2014'!S307</f>
        <v>2.3843355814217686</v>
      </c>
      <c r="AN307" s="107">
        <f>'2015'!S307</f>
        <v>1.4987229211041024</v>
      </c>
      <c r="AO307" s="107">
        <f>'2016'!S307</f>
        <v>1.8770500941406316</v>
      </c>
      <c r="AP307" s="107">
        <f>'2017'!S307</f>
        <v>3.7830239672209154</v>
      </c>
      <c r="AQ307" s="117">
        <f t="shared" si="163"/>
        <v>2.3712848290720689</v>
      </c>
      <c r="AR307" s="36"/>
    </row>
    <row r="308" spans="2:55">
      <c r="B308" s="4">
        <f>'2008'!G308</f>
        <v>2008</v>
      </c>
      <c r="C308" s="5">
        <v>10</v>
      </c>
      <c r="D308" s="1">
        <f t="shared" si="167"/>
        <v>31</v>
      </c>
      <c r="E308" s="1">
        <f t="shared" si="175"/>
        <v>304</v>
      </c>
      <c r="F308" s="50">
        <f>'2008'!R308</f>
        <v>1.8568000931129998</v>
      </c>
      <c r="G308" s="50">
        <f>'2009'!R308</f>
        <v>2.0226023915219997</v>
      </c>
      <c r="H308" s="50">
        <f>'2010'!R308</f>
        <v>0.68686471572749985</v>
      </c>
      <c r="I308" s="50">
        <f>'2011'!R308</f>
        <v>2.2785439426717495</v>
      </c>
      <c r="J308" s="50">
        <f>'2012'!R308</f>
        <v>1.6392427145686499</v>
      </c>
      <c r="K308" s="50">
        <f>'2013'!R308</f>
        <v>2.1420808272990004</v>
      </c>
      <c r="L308" s="50">
        <f>'2014'!R308</f>
        <v>2.2888540962584991</v>
      </c>
      <c r="M308" s="50">
        <f>'2015'!R308</f>
        <v>2.4355782517079994</v>
      </c>
      <c r="N308" s="50">
        <f>'2016'!R308</f>
        <v>2.2097248646220002</v>
      </c>
      <c r="O308" s="50">
        <f>'2017'!R308</f>
        <v>1.7352058473251999</v>
      </c>
      <c r="P308" s="118">
        <f t="shared" si="162"/>
        <v>1.92954977448156</v>
      </c>
      <c r="Q308" s="105"/>
      <c r="AC308" s="105"/>
      <c r="AD308" s="36"/>
      <c r="AE308" s="36"/>
      <c r="AF308" s="36"/>
      <c r="AG308" s="108">
        <f>'2008'!S308</f>
        <v>2.7394801517167378</v>
      </c>
      <c r="AH308" s="108">
        <f>'2009'!S308</f>
        <v>2.2952220821482991</v>
      </c>
      <c r="AI308" s="108">
        <f>'2010'!S308</f>
        <v>1.2027401371492039</v>
      </c>
      <c r="AJ308" s="108">
        <f>'2011'!S308</f>
        <v>3.218397924585719</v>
      </c>
      <c r="AK308" s="108">
        <f>'2012'!S308</f>
        <v>2.2843394991238388</v>
      </c>
      <c r="AL308" s="108">
        <f>'2013'!S308</f>
        <v>3.2723910308854296</v>
      </c>
      <c r="AM308" s="108">
        <f>'2014'!S308</f>
        <v>3.8366162665459544</v>
      </c>
      <c r="AN308" s="108">
        <f>'2015'!S308</f>
        <v>3.4853374460369659</v>
      </c>
      <c r="AO308" s="108">
        <f>'2016'!S308</f>
        <v>2.805486441232528</v>
      </c>
      <c r="AP308" s="108">
        <f>'2017'!S308</f>
        <v>2.6926283532043009</v>
      </c>
      <c r="AQ308" s="122">
        <f t="shared" si="163"/>
        <v>2.7832639332628979</v>
      </c>
      <c r="AR308" s="36"/>
    </row>
    <row r="309" spans="2:55" ht="15.5">
      <c r="B309" s="4">
        <f>'2008'!G309</f>
        <v>2008</v>
      </c>
      <c r="C309" s="6">
        <v>11</v>
      </c>
      <c r="D309" s="2">
        <v>1</v>
      </c>
      <c r="E309" s="2">
        <f>E308+1</f>
        <v>305</v>
      </c>
      <c r="F309" s="35">
        <f>'2008'!R309</f>
        <v>1.6614560184389997</v>
      </c>
      <c r="G309" s="35">
        <f>'2009'!R309</f>
        <v>1.6731622235474999</v>
      </c>
      <c r="H309" s="35">
        <f>'2010'!R309</f>
        <v>0.88614278255249967</v>
      </c>
      <c r="I309" s="35">
        <f>'2011'!R309</f>
        <v>3.241432723787999</v>
      </c>
      <c r="J309" s="35">
        <f>'2012'!R309</f>
        <v>2.0569916712239995</v>
      </c>
      <c r="K309" s="35">
        <f>'2013'!R309</f>
        <v>1.5894222155922</v>
      </c>
      <c r="L309" s="35">
        <f>'2014'!R309</f>
        <v>3.3264703106774998</v>
      </c>
      <c r="M309" s="35">
        <f>'2015'!R309</f>
        <v>3.5062796593547256</v>
      </c>
      <c r="N309" s="35">
        <f>'2016'!R309</f>
        <v>2.3919556321259994</v>
      </c>
      <c r="O309" s="35">
        <f>'2017'!R309</f>
        <v>2.4338084463751506</v>
      </c>
      <c r="P309" s="118">
        <f t="shared" si="162"/>
        <v>2.276712168367657</v>
      </c>
      <c r="Q309" s="105"/>
      <c r="R309" s="64" t="s">
        <v>58</v>
      </c>
      <c r="S309" s="47">
        <f t="shared" ref="S309:AB309" si="176">AVERAGE(F278:F308)</f>
        <v>2.0594183935177006</v>
      </c>
      <c r="T309" s="47">
        <f t="shared" si="176"/>
        <v>2.7158897482852367</v>
      </c>
      <c r="U309" s="47">
        <f t="shared" si="176"/>
        <v>2.4916078548923948</v>
      </c>
      <c r="V309" s="47">
        <f t="shared" si="176"/>
        <v>2.7861939753089517</v>
      </c>
      <c r="W309" s="47">
        <f t="shared" si="176"/>
        <v>2.2055115671082439</v>
      </c>
      <c r="X309" s="47">
        <f t="shared" si="176"/>
        <v>1.9553550448114232</v>
      </c>
      <c r="Y309" s="47">
        <f t="shared" si="176"/>
        <v>2.8519747490424914</v>
      </c>
      <c r="Z309" s="47">
        <f t="shared" si="176"/>
        <v>2.4749144540578474</v>
      </c>
      <c r="AA309" s="47">
        <f t="shared" si="176"/>
        <v>3.0529825223958871</v>
      </c>
      <c r="AB309" s="47">
        <f t="shared" si="176"/>
        <v>3.6339689115373601</v>
      </c>
      <c r="AC309" s="105"/>
      <c r="AD309" s="36"/>
      <c r="AE309" s="36"/>
      <c r="AF309" s="36"/>
      <c r="AG309" s="107">
        <f>'2008'!S309</f>
        <v>2.5931974109963272</v>
      </c>
      <c r="AH309" s="107">
        <f>'2009'!S309</f>
        <v>1.7786870010144431</v>
      </c>
      <c r="AI309" s="107">
        <f>'2010'!S309</f>
        <v>1.6743710446274511</v>
      </c>
      <c r="AJ309" s="107">
        <f>'2011'!S309</f>
        <v>4.8746600061274661</v>
      </c>
      <c r="AK309" s="107">
        <f>'2012'!S309</f>
        <v>2.5138203316552321</v>
      </c>
      <c r="AL309" s="107">
        <f>'2013'!S309</f>
        <v>2.3921464296818105</v>
      </c>
      <c r="AM309" s="107">
        <f>'2014'!S309</f>
        <v>5.6221649278713697</v>
      </c>
      <c r="AN309" s="107">
        <f>'2015'!S309</f>
        <v>5.7100875190521254</v>
      </c>
      <c r="AO309" s="107">
        <f>'2016'!S309</f>
        <v>3.1075947976385776</v>
      </c>
      <c r="AP309" s="107">
        <f>'2017'!S309</f>
        <v>4.1054536896344977</v>
      </c>
      <c r="AQ309" s="117">
        <f t="shared" si="163"/>
        <v>3.4372183158299294</v>
      </c>
      <c r="AR309" s="36"/>
      <c r="AS309" s="64" t="s">
        <v>58</v>
      </c>
      <c r="AT309" s="109">
        <f t="shared" ref="AT309:BC309" si="177">AVERAGE(AG278:AG308)</f>
        <v>3.2736264336602314</v>
      </c>
      <c r="AU309" s="109">
        <f t="shared" si="177"/>
        <v>3.9973777316109027</v>
      </c>
      <c r="AV309" s="109">
        <f t="shared" si="177"/>
        <v>3.7397891335791433</v>
      </c>
      <c r="AW309" s="109">
        <f t="shared" si="177"/>
        <v>4.105412745166733</v>
      </c>
      <c r="AX309" s="109">
        <f t="shared" si="177"/>
        <v>3.5418762433211812</v>
      </c>
      <c r="AY309" s="109">
        <f t="shared" si="177"/>
        <v>3.1007874522878076</v>
      </c>
      <c r="AZ309" s="109">
        <f t="shared" si="177"/>
        <v>4.2333091684471045</v>
      </c>
      <c r="BA309" s="109">
        <f t="shared" si="177"/>
        <v>3.6379311753253014</v>
      </c>
      <c r="BB309" s="109">
        <f t="shared" si="177"/>
        <v>5.1190994368402825</v>
      </c>
      <c r="BC309" s="109">
        <f t="shared" si="177"/>
        <v>5.9999608567974771</v>
      </c>
    </row>
    <row r="310" spans="2:55" ht="15.5">
      <c r="B310" s="4">
        <f>'2008'!G310</f>
        <v>2008</v>
      </c>
      <c r="C310" s="6">
        <v>11</v>
      </c>
      <c r="D310" s="2">
        <f t="shared" ref="D310:D338" si="178">D309+1</f>
        <v>2</v>
      </c>
      <c r="E310" s="2">
        <f t="shared" si="175"/>
        <v>306</v>
      </c>
      <c r="F310" s="35">
        <f>'2008'!R310</f>
        <v>1.7706721863015</v>
      </c>
      <c r="G310" s="35">
        <f>'2009'!R310</f>
        <v>1.9152832329832501</v>
      </c>
      <c r="H310" s="35">
        <f>'2010'!R310</f>
        <v>2.0942614582874999</v>
      </c>
      <c r="I310" s="35">
        <f>'2011'!R310</f>
        <v>1.9833508743299995</v>
      </c>
      <c r="J310" s="35">
        <f>'2012'!R310</f>
        <v>2.4036250021019994</v>
      </c>
      <c r="K310" s="35">
        <f>'2013'!R310</f>
        <v>1.3748786875890002</v>
      </c>
      <c r="L310" s="35">
        <f>'2014'!R310</f>
        <v>1.9926333277199999</v>
      </c>
      <c r="M310" s="35">
        <f>'2015'!R310</f>
        <v>5.7630539159352008</v>
      </c>
      <c r="N310" s="35">
        <f>'2016'!R310</f>
        <v>3.0963686049764996</v>
      </c>
      <c r="O310" s="35">
        <f>'2017'!R310</f>
        <v>2.4117618828712497</v>
      </c>
      <c r="P310" s="118">
        <f t="shared" si="162"/>
        <v>2.4805889173096198</v>
      </c>
      <c r="Q310" s="105"/>
      <c r="R310" s="65" t="s">
        <v>59</v>
      </c>
      <c r="S310" s="66">
        <f t="shared" ref="S310:AB310" si="179">SUM(F278:F308)</f>
        <v>63.841970199048724</v>
      </c>
      <c r="T310" s="66">
        <f t="shared" si="179"/>
        <v>84.192582196842338</v>
      </c>
      <c r="U310" s="66">
        <f t="shared" si="179"/>
        <v>77.23984350166424</v>
      </c>
      <c r="V310" s="66">
        <f t="shared" si="179"/>
        <v>86.372013234577508</v>
      </c>
      <c r="W310" s="66">
        <f t="shared" si="179"/>
        <v>68.370858580355559</v>
      </c>
      <c r="X310" s="66">
        <f t="shared" si="179"/>
        <v>60.616006389154116</v>
      </c>
      <c r="Y310" s="66">
        <f t="shared" si="179"/>
        <v>88.411217220317226</v>
      </c>
      <c r="Z310" s="66">
        <f t="shared" si="179"/>
        <v>76.722348075793263</v>
      </c>
      <c r="AA310" s="66">
        <f t="shared" si="179"/>
        <v>94.642458194272493</v>
      </c>
      <c r="AB310" s="66">
        <f t="shared" si="179"/>
        <v>112.65303625765816</v>
      </c>
      <c r="AC310" s="105"/>
      <c r="AD310" s="36"/>
      <c r="AE310" s="36"/>
      <c r="AF310" s="36"/>
      <c r="AG310" s="107">
        <f>'2008'!S310</f>
        <v>2.6404026056263667</v>
      </c>
      <c r="AH310" s="107">
        <f>'2009'!S310</f>
        <v>1.7627268927596347</v>
      </c>
      <c r="AI310" s="107">
        <f>'2010'!S310</f>
        <v>3.3981352532922688</v>
      </c>
      <c r="AJ310" s="107">
        <f>'2011'!S310</f>
        <v>2.9939694555512344</v>
      </c>
      <c r="AK310" s="107">
        <f>'2012'!S310</f>
        <v>3.3094870718583049</v>
      </c>
      <c r="AL310" s="107">
        <f>'2013'!S310</f>
        <v>2.4845841316338531</v>
      </c>
      <c r="AM310" s="107">
        <f>'2014'!S310</f>
        <v>3.6990069265334804</v>
      </c>
      <c r="AN310" s="107">
        <f>'2015'!S310</f>
        <v>7.683259896683392</v>
      </c>
      <c r="AO310" s="107">
        <f>'2016'!S310</f>
        <v>3.4996440361651788</v>
      </c>
      <c r="AP310" s="107">
        <f>'2017'!S310</f>
        <v>3.7391278089102271</v>
      </c>
      <c r="AQ310" s="117">
        <f t="shared" si="163"/>
        <v>3.5210344079013942</v>
      </c>
      <c r="AR310" s="36"/>
      <c r="AS310" s="65" t="s">
        <v>59</v>
      </c>
      <c r="AT310" s="110">
        <f t="shared" ref="AT310:BC310" si="180">SUM(AG278:AG308)</f>
        <v>101.48241944346718</v>
      </c>
      <c r="AU310" s="110">
        <f t="shared" si="180"/>
        <v>123.91870967993799</v>
      </c>
      <c r="AV310" s="110">
        <f t="shared" si="180"/>
        <v>115.93346314095345</v>
      </c>
      <c r="AW310" s="110">
        <f t="shared" si="180"/>
        <v>127.26779510016873</v>
      </c>
      <c r="AX310" s="110">
        <f t="shared" si="180"/>
        <v>109.79816354295662</v>
      </c>
      <c r="AY310" s="110">
        <f t="shared" si="180"/>
        <v>96.124411020922039</v>
      </c>
      <c r="AZ310" s="110">
        <f t="shared" si="180"/>
        <v>131.23258422186024</v>
      </c>
      <c r="BA310" s="110">
        <f t="shared" si="180"/>
        <v>112.77586643508434</v>
      </c>
      <c r="BB310" s="110">
        <f t="shared" si="180"/>
        <v>158.69208254204875</v>
      </c>
      <c r="BC310" s="110">
        <f t="shared" si="180"/>
        <v>185.99878656072178</v>
      </c>
    </row>
    <row r="311" spans="2:55">
      <c r="B311" s="4">
        <f>'2008'!G311</f>
        <v>2008</v>
      </c>
      <c r="C311" s="6">
        <v>11</v>
      </c>
      <c r="D311" s="2">
        <f t="shared" si="178"/>
        <v>3</v>
      </c>
      <c r="E311" s="2">
        <f t="shared" si="175"/>
        <v>307</v>
      </c>
      <c r="F311" s="35">
        <f>'2008'!R311</f>
        <v>1.7909978124149999</v>
      </c>
      <c r="G311" s="35">
        <f>'2009'!R311</f>
        <v>2.0973556094175003</v>
      </c>
      <c r="H311" s="35">
        <f>'2010'!R311</f>
        <v>1.156991511825</v>
      </c>
      <c r="I311" s="35">
        <f>'2011'!R311</f>
        <v>2.0181342899497494</v>
      </c>
      <c r="J311" s="35">
        <f>'2012'!R311</f>
        <v>1.433106068855925</v>
      </c>
      <c r="K311" s="35">
        <f>'2013'!R311</f>
        <v>1.9344443777746498</v>
      </c>
      <c r="L311" s="35">
        <f>'2014'!R311</f>
        <v>1.9833987600022498</v>
      </c>
      <c r="M311" s="35">
        <f>'2015'!R311</f>
        <v>4.5344858480415002</v>
      </c>
      <c r="N311" s="35">
        <f>'2016'!R311</f>
        <v>1.8348316200899997</v>
      </c>
      <c r="O311" s="35">
        <f>'2017'!R311</f>
        <v>1.3294329745157996</v>
      </c>
      <c r="P311" s="118">
        <f t="shared" si="162"/>
        <v>2.0113178872887372</v>
      </c>
      <c r="Q311" s="105"/>
      <c r="R311" s="120" t="s">
        <v>60</v>
      </c>
      <c r="S311" s="121">
        <f t="shared" ref="S311:AB311" si="181">STDEV(F278:F308)</f>
        <v>0.63491157147888588</v>
      </c>
      <c r="T311" s="121">
        <f t="shared" si="181"/>
        <v>0.40618901306553673</v>
      </c>
      <c r="U311" s="121">
        <f t="shared" si="181"/>
        <v>0.93070482955610834</v>
      </c>
      <c r="V311" s="121">
        <f t="shared" si="181"/>
        <v>0.75764744206183932</v>
      </c>
      <c r="W311" s="121">
        <f t="shared" si="181"/>
        <v>1.0256600458863021</v>
      </c>
      <c r="X311" s="121">
        <f t="shared" si="181"/>
        <v>1.2046454090652041</v>
      </c>
      <c r="Y311" s="121">
        <f t="shared" si="181"/>
        <v>0.79325390466807177</v>
      </c>
      <c r="Z311" s="121">
        <f t="shared" si="181"/>
        <v>1.2875332663809893</v>
      </c>
      <c r="AA311" s="121">
        <f t="shared" si="181"/>
        <v>0.788709708102731</v>
      </c>
      <c r="AB311" s="121">
        <f t="shared" si="181"/>
        <v>0.87558533680836081</v>
      </c>
      <c r="AC311" s="105"/>
      <c r="AD311" s="36"/>
      <c r="AE311" s="36"/>
      <c r="AF311" s="36"/>
      <c r="AG311" s="107">
        <f>'2008'!S311</f>
        <v>2.5572769014067966</v>
      </c>
      <c r="AH311" s="107">
        <f>'2009'!S311</f>
        <v>2.5318196788914293</v>
      </c>
      <c r="AI311" s="107">
        <f>'2010'!S311</f>
        <v>2.0663335674297887</v>
      </c>
      <c r="AJ311" s="107">
        <f>'2011'!S311</f>
        <v>2.2837479706013735</v>
      </c>
      <c r="AK311" s="107">
        <f>'2012'!S311</f>
        <v>1.8735320961740487</v>
      </c>
      <c r="AL311" s="107">
        <f>'2013'!S311</f>
        <v>3.5173763288179112</v>
      </c>
      <c r="AM311" s="107">
        <f>'2014'!S311</f>
        <v>3.1481361398826015</v>
      </c>
      <c r="AN311" s="107">
        <f>'2015'!S311</f>
        <v>6.2898927082295399</v>
      </c>
      <c r="AO311" s="107">
        <f>'2016'!S311</f>
        <v>2.2999954576995534</v>
      </c>
      <c r="AP311" s="107">
        <f>'2017'!S311</f>
        <v>2.0829556237408129</v>
      </c>
      <c r="AQ311" s="117">
        <f t="shared" si="163"/>
        <v>2.8651066472873854</v>
      </c>
      <c r="AR311" s="36"/>
      <c r="AS311" s="120" t="s">
        <v>60</v>
      </c>
      <c r="AT311" s="121">
        <f t="shared" ref="AT311:BC311" si="182">STDEV(AG278:AG308)</f>
        <v>1.0206597043814916</v>
      </c>
      <c r="AU311" s="121">
        <f t="shared" si="182"/>
        <v>0.82996669680672186</v>
      </c>
      <c r="AV311" s="121">
        <f t="shared" si="182"/>
        <v>1.3016464698511157</v>
      </c>
      <c r="AW311" s="121">
        <f t="shared" si="182"/>
        <v>1.1740180896089052</v>
      </c>
      <c r="AX311" s="121">
        <f t="shared" si="182"/>
        <v>1.7791095004126452</v>
      </c>
      <c r="AY311" s="121">
        <f t="shared" si="182"/>
        <v>1.6521854849014543</v>
      </c>
      <c r="AZ311" s="121">
        <f t="shared" si="182"/>
        <v>1.413164269641612</v>
      </c>
      <c r="BA311" s="121">
        <f t="shared" si="182"/>
        <v>1.5679879648557995</v>
      </c>
      <c r="BB311" s="121">
        <f t="shared" si="182"/>
        <v>1.6532221416897628</v>
      </c>
      <c r="BC311" s="121">
        <f t="shared" si="182"/>
        <v>1.8422081034642335</v>
      </c>
    </row>
    <row r="312" spans="2:55">
      <c r="B312" s="4">
        <f>'2008'!G312</f>
        <v>2008</v>
      </c>
      <c r="C312" s="6">
        <v>11</v>
      </c>
      <c r="D312" s="2">
        <f t="shared" si="178"/>
        <v>4</v>
      </c>
      <c r="E312" s="2">
        <f t="shared" ref="E312:E326" si="183">E311+1</f>
        <v>308</v>
      </c>
      <c r="F312" s="35">
        <f>'2008'!R312</f>
        <v>1.9316343482999998</v>
      </c>
      <c r="G312" s="35">
        <f>'2009'!R312</f>
        <v>1.7160309507510001</v>
      </c>
      <c r="H312" s="35">
        <f>'2010'!R312</f>
        <v>0.65773549294649991</v>
      </c>
      <c r="I312" s="35">
        <f>'2011'!R312</f>
        <v>1.4178947553224999</v>
      </c>
      <c r="J312" s="35">
        <f>'2012'!R312</f>
        <v>0.36342425767679998</v>
      </c>
      <c r="K312" s="35">
        <f>'2013'!R312</f>
        <v>1.0891500381918</v>
      </c>
      <c r="L312" s="35">
        <f>'2014'!R312</f>
        <v>1.5503354742262498</v>
      </c>
      <c r="M312" s="35">
        <f>'2015'!R312</f>
        <v>3.0594210025385999</v>
      </c>
      <c r="N312" s="35">
        <f>'2016'!R312</f>
        <v>2.0111871839602493</v>
      </c>
      <c r="O312" s="35">
        <f>'2017'!R312</f>
        <v>2.3098423864056747</v>
      </c>
      <c r="P312" s="118">
        <f t="shared" si="162"/>
        <v>1.6106655890319375</v>
      </c>
      <c r="Q312" s="105"/>
      <c r="R312" s="120" t="s">
        <v>54</v>
      </c>
      <c r="S312" s="121">
        <f t="shared" ref="S312:AB312" si="184">(STDEV(F278:F308))/SQRT(31)</f>
        <v>0.11403348455575958</v>
      </c>
      <c r="T312" s="121">
        <f t="shared" si="184"/>
        <v>7.295370037159335E-2</v>
      </c>
      <c r="U312" s="121">
        <f t="shared" si="184"/>
        <v>0.1671595220102029</v>
      </c>
      <c r="V312" s="121">
        <f t="shared" si="184"/>
        <v>0.13607749766133009</v>
      </c>
      <c r="W312" s="121">
        <f t="shared" si="184"/>
        <v>0.1842139823182051</v>
      </c>
      <c r="X312" s="121">
        <f t="shared" si="184"/>
        <v>0.2163607025303238</v>
      </c>
      <c r="Y312" s="121">
        <f t="shared" si="184"/>
        <v>0.14247260713182755</v>
      </c>
      <c r="Z312" s="121">
        <f t="shared" si="184"/>
        <v>0.23124780117787763</v>
      </c>
      <c r="AA312" s="121">
        <f t="shared" si="184"/>
        <v>0.14165644533524049</v>
      </c>
      <c r="AB312" s="121">
        <f t="shared" si="184"/>
        <v>0.15725976886768109</v>
      </c>
      <c r="AC312" s="105"/>
      <c r="AD312" s="36"/>
      <c r="AE312" s="36"/>
      <c r="AF312" s="36"/>
      <c r="AG312" s="107">
        <f>'2008'!S312</f>
        <v>2.9732818401785077</v>
      </c>
      <c r="AH312" s="107">
        <f>'2009'!S312</f>
        <v>1.643266432632382</v>
      </c>
      <c r="AI312" s="107">
        <f>'2010'!S312</f>
        <v>1.2469051831202431</v>
      </c>
      <c r="AJ312" s="107">
        <f>'2011'!S312</f>
        <v>1.4413377622803654</v>
      </c>
      <c r="AK312" s="107">
        <f>'2012'!S312</f>
        <v>0.8325901732150226</v>
      </c>
      <c r="AL312" s="107">
        <f>'2013'!S312</f>
        <v>2.0403507529164253</v>
      </c>
      <c r="AM312" s="107">
        <f>'2014'!S312</f>
        <v>3.2467711436436222</v>
      </c>
      <c r="AN312" s="107">
        <f>'2015'!S312</f>
        <v>5.0382265912092636</v>
      </c>
      <c r="AO312" s="107">
        <f>'2016'!S312</f>
        <v>2.6377748185817071</v>
      </c>
      <c r="AP312" s="107">
        <f>'2017'!S312</f>
        <v>3.2783304008194047</v>
      </c>
      <c r="AQ312" s="117">
        <f t="shared" si="163"/>
        <v>2.4378835098596943</v>
      </c>
      <c r="AR312" s="36"/>
      <c r="AS312" s="120" t="s">
        <v>54</v>
      </c>
      <c r="AT312" s="121">
        <f t="shared" ref="AT312:BC312" si="185">(STDEV(AG278:AG308))/SQRT(31)</f>
        <v>0.18331589447199659</v>
      </c>
      <c r="AU312" s="121">
        <f t="shared" si="185"/>
        <v>0.14906641925213601</v>
      </c>
      <c r="AV312" s="121">
        <f t="shared" si="185"/>
        <v>0.233782607349695</v>
      </c>
      <c r="AW312" s="121">
        <f t="shared" si="185"/>
        <v>0.21085987356910471</v>
      </c>
      <c r="AX312" s="121">
        <f t="shared" si="185"/>
        <v>0.31953749916031776</v>
      </c>
      <c r="AY312" s="121">
        <f t="shared" si="185"/>
        <v>0.29674127301997927</v>
      </c>
      <c r="AZ312" s="121">
        <f t="shared" si="185"/>
        <v>0.25381179546242849</v>
      </c>
      <c r="BA312" s="121">
        <f t="shared" si="185"/>
        <v>0.28161895200227399</v>
      </c>
      <c r="BB312" s="121">
        <f t="shared" si="185"/>
        <v>0.29692746207554149</v>
      </c>
      <c r="BC312" s="121">
        <f t="shared" si="185"/>
        <v>0.33087034281886585</v>
      </c>
    </row>
    <row r="313" spans="2:55">
      <c r="B313" s="4">
        <f>'2008'!G313</f>
        <v>2008</v>
      </c>
      <c r="C313" s="6">
        <v>11</v>
      </c>
      <c r="D313" s="2">
        <f t="shared" si="178"/>
        <v>5</v>
      </c>
      <c r="E313" s="2">
        <f t="shared" si="183"/>
        <v>309</v>
      </c>
      <c r="F313" s="35">
        <f>'2008'!R313</f>
        <v>1.5324151822650001</v>
      </c>
      <c r="G313" s="35">
        <f>'2009'!R313</f>
        <v>2.0166670238384996</v>
      </c>
      <c r="H313" s="35">
        <f>'2010'!R313</f>
        <v>1.2832991811674996</v>
      </c>
      <c r="I313" s="35">
        <f>'2011'!R313</f>
        <v>1.6755933422925</v>
      </c>
      <c r="J313" s="35">
        <f>'2012'!R313</f>
        <v>2.5400692087733994</v>
      </c>
      <c r="K313" s="35">
        <f>'2013'!R313</f>
        <v>1.4319316420480499</v>
      </c>
      <c r="L313" s="35">
        <f>'2014'!R313</f>
        <v>1.8842275327725004</v>
      </c>
      <c r="M313" s="35">
        <f>'2015'!R313</f>
        <v>5.9509455066017996</v>
      </c>
      <c r="N313" s="35">
        <f>'2016'!R313</f>
        <v>1.5996761342099994</v>
      </c>
      <c r="O313" s="35">
        <f>'2017'!R313</f>
        <v>2.0712719153916002</v>
      </c>
      <c r="P313" s="118">
        <f t="shared" si="162"/>
        <v>2.1986096669360848</v>
      </c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5"/>
      <c r="AD313" s="36"/>
      <c r="AE313" s="36"/>
      <c r="AF313" s="36"/>
      <c r="AG313" s="107">
        <f>'2008'!S313</f>
        <v>2.5328079686430005</v>
      </c>
      <c r="AH313" s="107">
        <f>'2009'!S313</f>
        <v>2.1165498390048452</v>
      </c>
      <c r="AI313" s="107">
        <f>'2010'!S313</f>
        <v>2.3868102817635894</v>
      </c>
      <c r="AJ313" s="107">
        <f>'2011'!S313</f>
        <v>1.7035962886576836</v>
      </c>
      <c r="AK313" s="107">
        <f>'2012'!S313</f>
        <v>3.5784627720586211</v>
      </c>
      <c r="AL313" s="107">
        <f>'2013'!S313</f>
        <v>1.3670263734666857</v>
      </c>
      <c r="AM313" s="107">
        <f>'2014'!S313</f>
        <v>3.869276396016069</v>
      </c>
      <c r="AN313" s="107">
        <f>'2015'!S313</f>
        <v>6.6659897170235709</v>
      </c>
      <c r="AO313" s="107">
        <f>'2016'!S313</f>
        <v>2.4713084961602996</v>
      </c>
      <c r="AP313" s="107">
        <f>'2017'!S313</f>
        <v>2.6786749362011415</v>
      </c>
      <c r="AQ313" s="117">
        <f t="shared" si="163"/>
        <v>2.9370503068995508</v>
      </c>
      <c r="AR313" s="36"/>
      <c r="AS313" s="38"/>
    </row>
    <row r="314" spans="2:55">
      <c r="B314" s="4">
        <f>'2008'!G314</f>
        <v>2008</v>
      </c>
      <c r="C314" s="6">
        <v>11</v>
      </c>
      <c r="D314" s="2">
        <f t="shared" si="178"/>
        <v>6</v>
      </c>
      <c r="E314" s="2">
        <f t="shared" si="183"/>
        <v>310</v>
      </c>
      <c r="F314" s="35">
        <f>'2008'!R314</f>
        <v>1.7230222588994999</v>
      </c>
      <c r="G314" s="35">
        <f>'2009'!R314</f>
        <v>1.9935173708999994</v>
      </c>
      <c r="H314" s="35">
        <f>'2010'!R314</f>
        <v>0.91183344571462477</v>
      </c>
      <c r="I314" s="35">
        <f>'2011'!R314</f>
        <v>0.17760427486199998</v>
      </c>
      <c r="J314" s="35">
        <f>'2012'!R314</f>
        <v>0.48556710137129994</v>
      </c>
      <c r="K314" s="35">
        <f>'2013'!R314</f>
        <v>1.9450315315577995</v>
      </c>
      <c r="L314" s="35">
        <f>'2014'!R314</f>
        <v>0.18364523659199999</v>
      </c>
      <c r="M314" s="35">
        <f>'2015'!R314</f>
        <v>6.1520774856455231</v>
      </c>
      <c r="N314" s="35">
        <f>'2016'!R314</f>
        <v>2.0993815417050001</v>
      </c>
      <c r="O314" s="35">
        <f>'2017'!R314</f>
        <v>2.1986203000109996</v>
      </c>
      <c r="P314" s="118">
        <f t="shared" si="162"/>
        <v>1.7870300547258746</v>
      </c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5"/>
      <c r="AD314" s="36"/>
      <c r="AE314" s="36"/>
      <c r="AF314" s="36"/>
      <c r="AG314" s="107">
        <f>'2008'!S314</f>
        <v>2.8134903111253817</v>
      </c>
      <c r="AH314" s="107">
        <f>'2009'!S314</f>
        <v>2.5955133872223395</v>
      </c>
      <c r="AI314" s="107">
        <f>'2010'!S314</f>
        <v>1.7759983278671927</v>
      </c>
      <c r="AJ314" s="107">
        <f>'2011'!S314</f>
        <v>0.52572183803414629</v>
      </c>
      <c r="AK314" s="107">
        <f>'2012'!S314</f>
        <v>0.98457751174134223</v>
      </c>
      <c r="AL314" s="107">
        <f>'2013'!S314</f>
        <v>2.6414477736229256</v>
      </c>
      <c r="AM314" s="107">
        <f>'2014'!S314</f>
        <v>0.75546334298147588</v>
      </c>
      <c r="AN314" s="107">
        <f>'2015'!S314</f>
        <v>7.9370272663098405</v>
      </c>
      <c r="AO314" s="107">
        <f>'2016'!S314</f>
        <v>3.3102981855411842</v>
      </c>
      <c r="AP314" s="107">
        <f>'2017'!S314</f>
        <v>2.78266736710304</v>
      </c>
      <c r="AQ314" s="117">
        <f t="shared" si="163"/>
        <v>2.6122205311548869</v>
      </c>
      <c r="AR314" s="36"/>
      <c r="AS314" s="38"/>
    </row>
    <row r="315" spans="2:55">
      <c r="B315" s="4">
        <f>'2008'!G315</f>
        <v>2008</v>
      </c>
      <c r="C315" s="6">
        <v>11</v>
      </c>
      <c r="D315" s="2">
        <f t="shared" si="178"/>
        <v>7</v>
      </c>
      <c r="E315" s="2">
        <f t="shared" si="183"/>
        <v>311</v>
      </c>
      <c r="F315" s="35">
        <f>'2008'!R315</f>
        <v>1.7548244844622503</v>
      </c>
      <c r="G315" s="35">
        <f>'2009'!R315</f>
        <v>1.8780760656450002</v>
      </c>
      <c r="H315" s="35">
        <f>'2010'!R315</f>
        <v>2.0673497104829992</v>
      </c>
      <c r="I315" s="35">
        <f>'2011'!R315</f>
        <v>0.67297787077499993</v>
      </c>
      <c r="J315" s="35">
        <f>'2012'!R315</f>
        <v>0.28399887157499998</v>
      </c>
      <c r="K315" s="35">
        <f>'2013'!R315</f>
        <v>0.3615378077577</v>
      </c>
      <c r="L315" s="35">
        <f>'2014'!R315</f>
        <v>0.71939013772500005</v>
      </c>
      <c r="M315" s="35">
        <f>'2015'!R315</f>
        <v>6.1679221178904005</v>
      </c>
      <c r="N315" s="35">
        <f>'2016'!R315</f>
        <v>0.21233980480949999</v>
      </c>
      <c r="O315" s="35">
        <f>'2017'!R315</f>
        <v>2.4901986140167498</v>
      </c>
      <c r="P315" s="118">
        <f t="shared" si="162"/>
        <v>1.6608615485139602</v>
      </c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5"/>
      <c r="AD315" s="36"/>
      <c r="AE315" s="36"/>
      <c r="AF315" s="36"/>
      <c r="AG315" s="107">
        <f>'2008'!S315</f>
        <v>2.8291855855910937</v>
      </c>
      <c r="AH315" s="107">
        <f>'2009'!S315</f>
        <v>2.5764058678380541</v>
      </c>
      <c r="AI315" s="107">
        <f>'2010'!S315</f>
        <v>3.3198282959619867</v>
      </c>
      <c r="AJ315" s="107">
        <f>'2011'!S315</f>
        <v>1.1286760357113022</v>
      </c>
      <c r="AK315" s="107">
        <f>'2012'!S315</f>
        <v>0.77993280460203396</v>
      </c>
      <c r="AL315" s="107">
        <f>'2013'!S315</f>
        <v>0.66193164203808874</v>
      </c>
      <c r="AM315" s="107">
        <f>'2014'!S315</f>
        <v>1.7989036172559323</v>
      </c>
      <c r="AN315" s="107">
        <f>'2015'!S315</f>
        <v>8.4434902019711693</v>
      </c>
      <c r="AO315" s="107">
        <f>'2016'!S315</f>
        <v>0.74992296885724241</v>
      </c>
      <c r="AP315" s="107">
        <f>'2017'!S315</f>
        <v>3.3561125137555199</v>
      </c>
      <c r="AQ315" s="117">
        <f t="shared" si="163"/>
        <v>2.5644389533582421</v>
      </c>
      <c r="AR315" s="36"/>
      <c r="AS315" s="38"/>
    </row>
    <row r="316" spans="2:55">
      <c r="B316" s="4">
        <f>'2008'!G316</f>
        <v>2008</v>
      </c>
      <c r="C316" s="6">
        <v>11</v>
      </c>
      <c r="D316" s="2">
        <f t="shared" si="178"/>
        <v>8</v>
      </c>
      <c r="E316" s="2">
        <f t="shared" si="183"/>
        <v>312</v>
      </c>
      <c r="F316" s="35">
        <f>'2008'!R316</f>
        <v>1.6377857622944998</v>
      </c>
      <c r="G316" s="35">
        <f>'2009'!R316</f>
        <v>1.6516136710349996</v>
      </c>
      <c r="H316" s="35">
        <f>'2010'!R316</f>
        <v>2.3613088018859996</v>
      </c>
      <c r="I316" s="35">
        <f>'2011'!R316</f>
        <v>1.2188524333454998</v>
      </c>
      <c r="J316" s="35">
        <f>'2012'!R316</f>
        <v>2.2193428860690751</v>
      </c>
      <c r="K316" s="35">
        <f>'2013'!R316</f>
        <v>0.78346227224947496</v>
      </c>
      <c r="L316" s="35">
        <f>'2014'!R316</f>
        <v>1.4132572121407498</v>
      </c>
      <c r="M316" s="35">
        <f>'2015'!R316</f>
        <v>5.6640283102625997</v>
      </c>
      <c r="N316" s="35">
        <f>'2016'!R316</f>
        <v>0.73707100132499992</v>
      </c>
      <c r="O316" s="35">
        <f>'2017'!R316</f>
        <v>2.6737340819138997</v>
      </c>
      <c r="P316" s="118">
        <f t="shared" si="162"/>
        <v>2.0360456432521792</v>
      </c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5"/>
      <c r="AD316" s="36"/>
      <c r="AE316" s="36"/>
      <c r="AF316" s="36"/>
      <c r="AG316" s="107">
        <f>'2008'!S316</f>
        <v>2.8347488434780765</v>
      </c>
      <c r="AH316" s="107">
        <f>'2009'!S316</f>
        <v>2.2435265288007309</v>
      </c>
      <c r="AI316" s="107">
        <f>'2010'!S316</f>
        <v>3.5060016118536805</v>
      </c>
      <c r="AJ316" s="107">
        <f>'2011'!S316</f>
        <v>1.8015383265576983</v>
      </c>
      <c r="AK316" s="107">
        <f>'2012'!S316</f>
        <v>3.438340601933831</v>
      </c>
      <c r="AL316" s="107">
        <f>'2013'!S316</f>
        <v>1.0115554033394616</v>
      </c>
      <c r="AM316" s="107">
        <f>'2014'!S316</f>
        <v>2.8830626498792098</v>
      </c>
      <c r="AN316" s="107">
        <f>'2015'!S316</f>
        <v>8.1744029787776036</v>
      </c>
      <c r="AO316" s="107">
        <f>'2016'!S316</f>
        <v>1.714090102868723</v>
      </c>
      <c r="AP316" s="107">
        <f>'2017'!S316</f>
        <v>3.6537681502348307</v>
      </c>
      <c r="AQ316" s="117">
        <f t="shared" si="163"/>
        <v>3.1261035197723848</v>
      </c>
      <c r="AR316" s="36"/>
      <c r="AS316" s="38"/>
    </row>
    <row r="317" spans="2:55">
      <c r="B317" s="4">
        <f>'2008'!G317</f>
        <v>2008</v>
      </c>
      <c r="C317" s="6">
        <v>11</v>
      </c>
      <c r="D317" s="2">
        <f t="shared" si="178"/>
        <v>9</v>
      </c>
      <c r="E317" s="2">
        <f t="shared" si="183"/>
        <v>313</v>
      </c>
      <c r="F317" s="35">
        <f>'2008'!R317</f>
        <v>1.4666423696729995</v>
      </c>
      <c r="G317" s="35">
        <f>'2009'!R317</f>
        <v>2.2229756896199997</v>
      </c>
      <c r="H317" s="35">
        <f>'2010'!R317</f>
        <v>2.5492711160069992</v>
      </c>
      <c r="I317" s="35">
        <f>'2011'!R317</f>
        <v>1.0652278297410001</v>
      </c>
      <c r="J317" s="35">
        <f>'2012'!R317</f>
        <v>1.2503145478515001</v>
      </c>
      <c r="K317" s="35">
        <f>'2013'!R317</f>
        <v>2.1994257615750001</v>
      </c>
      <c r="L317" s="35">
        <f>'2014'!R317</f>
        <v>1.2594300153074998</v>
      </c>
      <c r="M317" s="35">
        <f>'2015'!R317</f>
        <v>5.7058128567328499</v>
      </c>
      <c r="N317" s="35">
        <f>'2016'!R317</f>
        <v>1.5028144697879999</v>
      </c>
      <c r="O317" s="35">
        <f>'2017'!R317</f>
        <v>2.6854205188346247</v>
      </c>
      <c r="P317" s="118">
        <f t="shared" si="162"/>
        <v>2.1907335175130473</v>
      </c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5"/>
      <c r="AD317" s="36"/>
      <c r="AE317" s="36"/>
      <c r="AF317" s="36"/>
      <c r="AG317" s="107">
        <f>'2008'!S317</f>
        <v>2.4186045514717915</v>
      </c>
      <c r="AH317" s="107">
        <f>'2009'!S317</f>
        <v>2.9469844291141225</v>
      </c>
      <c r="AI317" s="107">
        <f>'2010'!S317</f>
        <v>3.3765945274644791</v>
      </c>
      <c r="AJ317" s="107">
        <f>'2011'!S317</f>
        <v>1.6456429063326061</v>
      </c>
      <c r="AK317" s="107">
        <f>'2012'!S317</f>
        <v>1.7792254239632075</v>
      </c>
      <c r="AL317" s="107">
        <f>'2013'!S317</f>
        <v>2.8236468851543113</v>
      </c>
      <c r="AM317" s="107">
        <f>'2014'!S317</f>
        <v>2.4306655467822846</v>
      </c>
      <c r="AN317" s="107">
        <f>'2015'!S317</f>
        <v>8.7772651992252477</v>
      </c>
      <c r="AO317" s="107">
        <f>'2016'!S317</f>
        <v>3.118609066356564</v>
      </c>
      <c r="AP317" s="107">
        <f>'2017'!S317</f>
        <v>3.5427909008657079</v>
      </c>
      <c r="AQ317" s="117">
        <f t="shared" si="163"/>
        <v>3.286002943673032</v>
      </c>
      <c r="AR317" s="36"/>
      <c r="AS317" s="38"/>
    </row>
    <row r="318" spans="2:55">
      <c r="B318" s="4">
        <f>'2008'!G318</f>
        <v>2008</v>
      </c>
      <c r="C318" s="6">
        <v>11</v>
      </c>
      <c r="D318" s="2">
        <f t="shared" si="178"/>
        <v>10</v>
      </c>
      <c r="E318" s="2">
        <f t="shared" si="183"/>
        <v>314</v>
      </c>
      <c r="F318" s="35">
        <f>'2008'!R318</f>
        <v>1.1558422556909997</v>
      </c>
      <c r="G318" s="35">
        <f>'2009'!R318</f>
        <v>2.2738695643574998</v>
      </c>
      <c r="H318" s="35">
        <f>'2010'!R318</f>
        <v>2.6102258932680003</v>
      </c>
      <c r="I318" s="35">
        <f>'2011'!R318</f>
        <v>1.318506200811</v>
      </c>
      <c r="J318" s="35">
        <f>'2012'!R318</f>
        <v>0.70487856892529999</v>
      </c>
      <c r="K318" s="35">
        <f>'2013'!R318</f>
        <v>0.97242674754202485</v>
      </c>
      <c r="L318" s="35">
        <f>'2014'!R318</f>
        <v>1.5946960242959998</v>
      </c>
      <c r="M318" s="35">
        <f>'2015'!R318</f>
        <v>5.5841293471406246</v>
      </c>
      <c r="N318" s="35">
        <f>'2016'!R318</f>
        <v>1.3286505963014996</v>
      </c>
      <c r="O318" s="35">
        <f>'2017'!R318</f>
        <v>2.737289910664499</v>
      </c>
      <c r="P318" s="118">
        <f t="shared" si="162"/>
        <v>2.0280515108997448</v>
      </c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5"/>
      <c r="AD318" s="36"/>
      <c r="AE318" s="36"/>
      <c r="AF318" s="36"/>
      <c r="AG318" s="107">
        <f>'2008'!S318</f>
        <v>1.8726944038911724</v>
      </c>
      <c r="AH318" s="107">
        <f>'2009'!S318</f>
        <v>3.3062130450664147</v>
      </c>
      <c r="AI318" s="107">
        <f>'2010'!S318</f>
        <v>3.6405506203281575</v>
      </c>
      <c r="AJ318" s="107">
        <f>'2011'!S318</f>
        <v>1.8013866362557061</v>
      </c>
      <c r="AK318" s="107">
        <f>'2012'!S318</f>
        <v>1.0065566885339408</v>
      </c>
      <c r="AL318" s="107">
        <f>'2013'!S318</f>
        <v>1.2165245520998598</v>
      </c>
      <c r="AM318" s="107">
        <f>'2014'!S318</f>
        <v>2.8107614964203704</v>
      </c>
      <c r="AN318" s="107">
        <f>'2015'!S318</f>
        <v>9.1032403098739021</v>
      </c>
      <c r="AO318" s="107">
        <f>'2016'!S318</f>
        <v>2.6805764821028433</v>
      </c>
      <c r="AP318" s="107">
        <f>'2017'!S318</f>
        <v>3.8962378420882628</v>
      </c>
      <c r="AQ318" s="117">
        <f t="shared" si="163"/>
        <v>3.1334742076660627</v>
      </c>
      <c r="AR318" s="36"/>
      <c r="AS318" s="38"/>
    </row>
    <row r="319" spans="2:55">
      <c r="B319" s="4">
        <f>'2008'!G319</f>
        <v>2008</v>
      </c>
      <c r="C319" s="6">
        <v>11</v>
      </c>
      <c r="D319" s="2">
        <f t="shared" si="178"/>
        <v>11</v>
      </c>
      <c r="E319" s="2">
        <f t="shared" si="183"/>
        <v>315</v>
      </c>
      <c r="F319" s="35">
        <f>'2008'!R319</f>
        <v>1.3923753755265</v>
      </c>
      <c r="G319" s="35">
        <f>'2009'!R319</f>
        <v>2.133431938188</v>
      </c>
      <c r="H319" s="35">
        <f>'2010'!R319</f>
        <v>2.5251220031399999</v>
      </c>
      <c r="I319" s="35">
        <f>'2011'!R319</f>
        <v>1.2613528092240003</v>
      </c>
      <c r="J319" s="35">
        <f>'2012'!R319</f>
        <v>0.38085464237579997</v>
      </c>
      <c r="K319" s="35">
        <f>'2013'!R319</f>
        <v>1.8918794176304994</v>
      </c>
      <c r="L319" s="35">
        <f>'2014'!R319</f>
        <v>1.6310596671000002</v>
      </c>
      <c r="M319" s="35">
        <f>'2015'!R319</f>
        <v>4.2054464498507995</v>
      </c>
      <c r="N319" s="35">
        <f>'2016'!R319</f>
        <v>1.7411967132749999</v>
      </c>
      <c r="O319" s="35">
        <f>'2017'!R319</f>
        <v>2.8266927063227993</v>
      </c>
      <c r="P319" s="118">
        <f t="shared" si="162"/>
        <v>1.9989411722633399</v>
      </c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5"/>
      <c r="AD319" s="36"/>
      <c r="AE319" s="36"/>
      <c r="AF319" s="36"/>
      <c r="AG319" s="107">
        <f>'2008'!S319</f>
        <v>2.1548104818342475</v>
      </c>
      <c r="AH319" s="107">
        <f>'2009'!S319</f>
        <v>2.9918563795052342</v>
      </c>
      <c r="AI319" s="107">
        <f>'2010'!S319</f>
        <v>4.1430670049514804</v>
      </c>
      <c r="AJ319" s="107">
        <f>'2011'!S319</f>
        <v>1.2275844039518606</v>
      </c>
      <c r="AK319" s="107">
        <f>'2012'!S319</f>
        <v>0.68222161263256242</v>
      </c>
      <c r="AL319" s="107">
        <f>'2013'!S319</f>
        <v>1.8664667328189419</v>
      </c>
      <c r="AM319" s="107">
        <f>'2014'!S319</f>
        <v>2.6423003270687255</v>
      </c>
      <c r="AN319" s="107">
        <f>'2015'!S319</f>
        <v>6.798532750959855</v>
      </c>
      <c r="AO319" s="107">
        <f>'2016'!S319</f>
        <v>2.9136079848781806</v>
      </c>
      <c r="AP319" s="107">
        <f>'2017'!S319</f>
        <v>4.1749842174866805</v>
      </c>
      <c r="AQ319" s="117">
        <f t="shared" si="163"/>
        <v>2.9595431896087767</v>
      </c>
      <c r="AR319" s="36"/>
      <c r="AS319" s="38"/>
    </row>
    <row r="320" spans="2:55">
      <c r="B320" s="4">
        <f>'2008'!G320</f>
        <v>2008</v>
      </c>
      <c r="C320" s="6">
        <v>11</v>
      </c>
      <c r="D320" s="2">
        <f t="shared" si="178"/>
        <v>12</v>
      </c>
      <c r="E320" s="2">
        <f t="shared" si="183"/>
        <v>316</v>
      </c>
      <c r="F320" s="35">
        <f>'2008'!R320</f>
        <v>1.3269954710144998</v>
      </c>
      <c r="G320" s="35">
        <f>'2009'!R320</f>
        <v>2.3102921433734993</v>
      </c>
      <c r="H320" s="35">
        <f>'2010'!R320</f>
        <v>2.2917346036199997</v>
      </c>
      <c r="I320" s="35">
        <f>'2011'!R320</f>
        <v>1.7026671646799998</v>
      </c>
      <c r="J320" s="35">
        <f>'2012'!R320</f>
        <v>0.97099189634737459</v>
      </c>
      <c r="K320" s="35">
        <f>'2013'!R320</f>
        <v>1.2767516135818495</v>
      </c>
      <c r="L320" s="35">
        <f>'2014'!R320</f>
        <v>2.1354947056079996</v>
      </c>
      <c r="M320" s="35">
        <f>'2015'!R320</f>
        <v>5.6167315089975007</v>
      </c>
      <c r="N320" s="35">
        <f>'2016'!R320</f>
        <v>1.6914692843999999</v>
      </c>
      <c r="O320" s="35">
        <f>'2017'!R320</f>
        <v>2.6493152130932249</v>
      </c>
      <c r="P320" s="118">
        <f t="shared" si="162"/>
        <v>2.1972443604715948</v>
      </c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5"/>
      <c r="AD320" s="36"/>
      <c r="AE320" s="36"/>
      <c r="AF320" s="36"/>
      <c r="AG320" s="107">
        <f>'2008'!S320</f>
        <v>1.9546748620809384</v>
      </c>
      <c r="AH320" s="107">
        <f>'2009'!S320</f>
        <v>2.954184243771691</v>
      </c>
      <c r="AI320" s="107">
        <f>'2010'!S320</f>
        <v>3.7168505015895339</v>
      </c>
      <c r="AJ320" s="107">
        <f>'2011'!S320</f>
        <v>2.0748393026835603</v>
      </c>
      <c r="AK320" s="107">
        <f>'2012'!S320</f>
        <v>0.96070200132770722</v>
      </c>
      <c r="AL320" s="107">
        <f>'2013'!S320</f>
        <v>1.7055723002279137</v>
      </c>
      <c r="AM320" s="107">
        <f>'2014'!S320</f>
        <v>3.2536749663967366</v>
      </c>
      <c r="AN320" s="107">
        <f>'2015'!S320</f>
        <v>9.4162048478974718</v>
      </c>
      <c r="AO320" s="107">
        <f>'2016'!S320</f>
        <v>3.7827484814390253</v>
      </c>
      <c r="AP320" s="107">
        <f>'2017'!S320</f>
        <v>3.8120224562151854</v>
      </c>
      <c r="AQ320" s="117">
        <f t="shared" si="163"/>
        <v>3.3631473963629759</v>
      </c>
      <c r="AR320" s="36"/>
      <c r="AS320" s="38"/>
    </row>
    <row r="321" spans="2:45">
      <c r="B321" s="4">
        <f>'2008'!G321</f>
        <v>2008</v>
      </c>
      <c r="C321" s="6">
        <v>11</v>
      </c>
      <c r="D321" s="2">
        <f t="shared" si="178"/>
        <v>13</v>
      </c>
      <c r="E321" s="2">
        <f t="shared" si="183"/>
        <v>317</v>
      </c>
      <c r="F321" s="35">
        <f>'2008'!R321</f>
        <v>1.202210320482</v>
      </c>
      <c r="G321" s="35">
        <f>'2009'!R321</f>
        <v>2.0169764389514997</v>
      </c>
      <c r="H321" s="35">
        <f>'2010'!R321</f>
        <v>2.4434806154669997</v>
      </c>
      <c r="I321" s="35">
        <f>'2011'!R321</f>
        <v>1.5506117377199997</v>
      </c>
      <c r="J321" s="35">
        <f>'2012'!R321</f>
        <v>0.86981745182850001</v>
      </c>
      <c r="K321" s="35">
        <f>'2013'!R321</f>
        <v>1.0580339283637497</v>
      </c>
      <c r="L321" s="35">
        <f>'2014'!R321</f>
        <v>2.1611651094472504</v>
      </c>
      <c r="M321" s="35">
        <f>'2015'!R321</f>
        <v>5.5635305271277495</v>
      </c>
      <c r="N321" s="35">
        <f>'2016'!R321</f>
        <v>2.2437015908400002</v>
      </c>
      <c r="O321" s="35">
        <f>'2017'!R321</f>
        <v>2.3581608714625495</v>
      </c>
      <c r="P321" s="118">
        <f t="shared" si="162"/>
        <v>2.1467688591690299</v>
      </c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  <c r="AB321" s="105"/>
      <c r="AC321" s="105"/>
      <c r="AD321" s="36"/>
      <c r="AE321" s="36"/>
      <c r="AF321" s="36"/>
      <c r="AG321" s="107">
        <f>'2008'!S321</f>
        <v>1.8643299451188349</v>
      </c>
      <c r="AH321" s="107">
        <f>'2009'!S321</f>
        <v>2.2062894219040237</v>
      </c>
      <c r="AI321" s="107">
        <f>'2010'!S321</f>
        <v>3.6033447349209768</v>
      </c>
      <c r="AJ321" s="107">
        <f>'2011'!S321</f>
        <v>1.6708130998891622</v>
      </c>
      <c r="AK321" s="107">
        <f>'2012'!S321</f>
        <v>1.166901646165613</v>
      </c>
      <c r="AL321" s="107">
        <f>'2013'!S321</f>
        <v>1.8002288434659504</v>
      </c>
      <c r="AM321" s="107">
        <f>'2014'!S321</f>
        <v>2.781309959424525</v>
      </c>
      <c r="AN321" s="107">
        <f>'2015'!S321</f>
        <v>9.400940455766774</v>
      </c>
      <c r="AO321" s="107">
        <f>'2016'!S321</f>
        <v>4.4040191821827861</v>
      </c>
      <c r="AP321" s="107">
        <f>'2017'!S321</f>
        <v>3.0293796042866066</v>
      </c>
      <c r="AQ321" s="117">
        <f t="shared" si="163"/>
        <v>3.1927556893125253</v>
      </c>
      <c r="AR321" s="36"/>
      <c r="AS321" s="38"/>
    </row>
    <row r="322" spans="2:45">
      <c r="B322" s="4">
        <f>'2008'!G322</f>
        <v>2008</v>
      </c>
      <c r="C322" s="6">
        <v>11</v>
      </c>
      <c r="D322" s="2">
        <f t="shared" si="178"/>
        <v>14</v>
      </c>
      <c r="E322" s="2">
        <f t="shared" si="183"/>
        <v>318</v>
      </c>
      <c r="F322" s="35">
        <f>'2008'!R322</f>
        <v>0.62523708337949979</v>
      </c>
      <c r="G322" s="35">
        <f>'2009'!R322</f>
        <v>1.8512140452693748</v>
      </c>
      <c r="H322" s="35">
        <f>'2010'!R322</f>
        <v>1.5785143505887498</v>
      </c>
      <c r="I322" s="35">
        <f>'2011'!R322</f>
        <v>1.6340801479650002</v>
      </c>
      <c r="J322" s="35">
        <f>'2012'!R322</f>
        <v>1.9731390705470249</v>
      </c>
      <c r="K322" s="35">
        <f>'2013'!R322</f>
        <v>1.8555550656344999</v>
      </c>
      <c r="L322" s="35">
        <f>'2014'!R322</f>
        <v>2.0055992943599996</v>
      </c>
      <c r="M322" s="35">
        <f>'2015'!R322</f>
        <v>5.3801803399470751</v>
      </c>
      <c r="N322" s="35">
        <f>'2016'!R322</f>
        <v>2.2193130496117504</v>
      </c>
      <c r="O322" s="35">
        <f>'2017'!R322</f>
        <v>2.3053116651081744</v>
      </c>
      <c r="P322" s="118">
        <f t="shared" si="162"/>
        <v>2.1428144112411145</v>
      </c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  <c r="AB322" s="105"/>
      <c r="AC322" s="105"/>
      <c r="AD322" s="36"/>
      <c r="AE322" s="36"/>
      <c r="AF322" s="36"/>
      <c r="AG322" s="107">
        <f>'2008'!S322</f>
        <v>0.97184940183070068</v>
      </c>
      <c r="AH322" s="107">
        <f>'2009'!S322</f>
        <v>2.5067534189222882</v>
      </c>
      <c r="AI322" s="107">
        <f>'2010'!S322</f>
        <v>2.222156976980699</v>
      </c>
      <c r="AJ322" s="107">
        <f>'2011'!S322</f>
        <v>1.5099353994139879</v>
      </c>
      <c r="AK322" s="107">
        <f>'2012'!S322</f>
        <v>2.6226750348241374</v>
      </c>
      <c r="AL322" s="107">
        <f>'2013'!S322</f>
        <v>2.869619590342289</v>
      </c>
      <c r="AM322" s="107">
        <f>'2014'!S322</f>
        <v>2.4371871510694167</v>
      </c>
      <c r="AN322" s="107">
        <f>'2015'!S322</f>
        <v>9.1129886102189754</v>
      </c>
      <c r="AO322" s="107">
        <f>'2016'!S322</f>
        <v>3.7258194796830422</v>
      </c>
      <c r="AP322" s="107">
        <f>'2017'!S322</f>
        <v>3.0591617629333352</v>
      </c>
      <c r="AQ322" s="117">
        <f t="shared" si="163"/>
        <v>3.1038146826218873</v>
      </c>
      <c r="AR322" s="36"/>
      <c r="AS322" s="38"/>
    </row>
    <row r="323" spans="2:45">
      <c r="B323" s="4">
        <f>'2008'!G323</f>
        <v>2008</v>
      </c>
      <c r="C323" s="6">
        <v>11</v>
      </c>
      <c r="D323" s="2">
        <f t="shared" si="178"/>
        <v>15</v>
      </c>
      <c r="E323" s="2">
        <f t="shared" si="183"/>
        <v>319</v>
      </c>
      <c r="F323" s="35">
        <f>'2008'!R323</f>
        <v>0.91600379663249987</v>
      </c>
      <c r="G323" s="35">
        <f>'2009'!R323</f>
        <v>1.9170992050154996</v>
      </c>
      <c r="H323" s="35">
        <f>'2010'!R323</f>
        <v>2.40945968709</v>
      </c>
      <c r="I323" s="35">
        <f>'2011'!R323</f>
        <v>0.70924574223449999</v>
      </c>
      <c r="J323" s="35">
        <f>'2012'!R323</f>
        <v>2.0869441592163747</v>
      </c>
      <c r="K323" s="35">
        <f>'2013'!R323</f>
        <v>1.7509570411172999</v>
      </c>
      <c r="L323" s="35">
        <f>'2014'!R323</f>
        <v>0.82766332619549987</v>
      </c>
      <c r="M323" s="35">
        <f>'2015'!R323</f>
        <v>2.4670027943788497</v>
      </c>
      <c r="N323" s="35">
        <f>'2016'!R323</f>
        <v>2.10829564377</v>
      </c>
      <c r="O323" s="35">
        <f>'2017'!R323</f>
        <v>2.7208000496819995</v>
      </c>
      <c r="P323" s="118">
        <f t="shared" si="162"/>
        <v>1.7913471445332525</v>
      </c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5"/>
      <c r="AD323" s="36"/>
      <c r="AE323" s="36"/>
      <c r="AF323" s="36"/>
      <c r="AG323" s="107">
        <f>'2008'!S323</f>
        <v>1.5257279597188105</v>
      </c>
      <c r="AH323" s="107">
        <f>'2009'!S323</f>
        <v>2.6886866101540097</v>
      </c>
      <c r="AI323" s="107">
        <f>'2010'!S323</f>
        <v>3.7665830376314089</v>
      </c>
      <c r="AJ323" s="107">
        <f>'2011'!S323</f>
        <v>0.78745927839900798</v>
      </c>
      <c r="AK323" s="107">
        <f>'2012'!S323</f>
        <v>2.8232702052393583</v>
      </c>
      <c r="AL323" s="107">
        <f>'2013'!S323</f>
        <v>2.3811855364842609</v>
      </c>
      <c r="AM323" s="107">
        <f>'2014'!S323</f>
        <v>1.0776002619260066</v>
      </c>
      <c r="AN323" s="107">
        <f>'2015'!S323</f>
        <v>3.3325815922341353</v>
      </c>
      <c r="AO323" s="107">
        <f>'2016'!S323</f>
        <v>4.2149095919805424</v>
      </c>
      <c r="AP323" s="107">
        <f>'2017'!S323</f>
        <v>3.7655042129142942</v>
      </c>
      <c r="AQ323" s="117">
        <f t="shared" si="163"/>
        <v>2.636350828668184</v>
      </c>
      <c r="AR323" s="36"/>
      <c r="AS323" s="38"/>
    </row>
    <row r="324" spans="2:45">
      <c r="B324" s="4">
        <f>'2008'!G324</f>
        <v>2008</v>
      </c>
      <c r="C324" s="6">
        <v>11</v>
      </c>
      <c r="D324" s="2">
        <f t="shared" si="178"/>
        <v>16</v>
      </c>
      <c r="E324" s="2">
        <f t="shared" si="183"/>
        <v>320</v>
      </c>
      <c r="F324" s="35">
        <f>'2008'!R324</f>
        <v>1.4031975374549999</v>
      </c>
      <c r="G324" s="35">
        <f>'2009'!R324</f>
        <v>1.8030797358749999</v>
      </c>
      <c r="H324" s="35">
        <f>'2010'!R324</f>
        <v>2.1754460903175001</v>
      </c>
      <c r="I324" s="35">
        <f>'2011'!R324</f>
        <v>1.3786358711039999</v>
      </c>
      <c r="J324" s="35">
        <f>'2012'!R324</f>
        <v>1.3566234414895497</v>
      </c>
      <c r="K324" s="35">
        <f>'2013'!R324</f>
        <v>0.17203910026012501</v>
      </c>
      <c r="L324" s="35">
        <f>'2014'!R324</f>
        <v>1.6751439536759998</v>
      </c>
      <c r="M324" s="35">
        <f>'2015'!R324</f>
        <v>5.2843275898042483</v>
      </c>
      <c r="N324" s="35">
        <f>'2016'!R324</f>
        <v>0.86797569520349993</v>
      </c>
      <c r="O324" s="35">
        <f>'2017'!R324</f>
        <v>2.6465121822937494</v>
      </c>
      <c r="P324" s="118">
        <f t="shared" si="162"/>
        <v>1.8762981197478674</v>
      </c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5"/>
      <c r="AD324" s="36"/>
      <c r="AE324" s="36"/>
      <c r="AF324" s="36"/>
      <c r="AG324" s="107">
        <f>'2008'!S324</f>
        <v>2.3968900890635805</v>
      </c>
      <c r="AH324" s="107">
        <f>'2009'!S324</f>
        <v>1.713923399134208</v>
      </c>
      <c r="AI324" s="107">
        <f>'2010'!S324</f>
        <v>2.9887289627090543</v>
      </c>
      <c r="AJ324" s="107">
        <f>'2011'!S324</f>
        <v>1.0150100931179271</v>
      </c>
      <c r="AK324" s="107">
        <f>'2012'!S324</f>
        <v>1.9199998159742224</v>
      </c>
      <c r="AL324" s="107">
        <f>'2013'!S324</f>
        <v>0.53101599425245205</v>
      </c>
      <c r="AM324" s="107">
        <f>'2014'!S324</f>
        <v>1.8214402403216563</v>
      </c>
      <c r="AN324" s="107">
        <f>'2015'!S324</f>
        <v>4.9033615926120335</v>
      </c>
      <c r="AO324" s="107">
        <f>'2016'!S324</f>
        <v>2.039420315165382</v>
      </c>
      <c r="AP324" s="107">
        <f>'2017'!S324</f>
        <v>3.8708870256466006</v>
      </c>
      <c r="AQ324" s="117">
        <f t="shared" si="163"/>
        <v>2.3200677527997118</v>
      </c>
      <c r="AR324" s="36"/>
      <c r="AS324" s="38"/>
    </row>
    <row r="325" spans="2:45">
      <c r="B325" s="4">
        <f>'2008'!G325</f>
        <v>2008</v>
      </c>
      <c r="C325" s="6">
        <v>11</v>
      </c>
      <c r="D325" s="2">
        <f t="shared" si="178"/>
        <v>17</v>
      </c>
      <c r="E325" s="2">
        <f t="shared" si="183"/>
        <v>321</v>
      </c>
      <c r="F325" s="35">
        <f>'2008'!R325</f>
        <v>1.4695842689219996</v>
      </c>
      <c r="G325" s="35">
        <f>'2009'!R325</f>
        <v>1.8843380381699997</v>
      </c>
      <c r="H325" s="35">
        <f>'2010'!R325</f>
        <v>2.3230370992184999</v>
      </c>
      <c r="I325" s="35">
        <f>'2011'!R325</f>
        <v>0.36184992411375</v>
      </c>
      <c r="J325" s="35">
        <f>'2012'!R325</f>
        <v>0.2475350372106</v>
      </c>
      <c r="K325" s="35">
        <f>'2013'!R325</f>
        <v>0.24494957926042496</v>
      </c>
      <c r="L325" s="35">
        <f>'2014'!R325</f>
        <v>0.42454331962874986</v>
      </c>
      <c r="M325" s="35">
        <f>'2015'!R325</f>
        <v>5.4115148821108487</v>
      </c>
      <c r="N325" s="35">
        <f>'2016'!R325</f>
        <v>1.6269930684720002</v>
      </c>
      <c r="O325" s="35">
        <f>'2017'!R325</f>
        <v>2.5411942765037239</v>
      </c>
      <c r="P325" s="118">
        <f t="shared" si="162"/>
        <v>1.6535539493610596</v>
      </c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5"/>
      <c r="AD325" s="36"/>
      <c r="AE325" s="36"/>
      <c r="AF325" s="36"/>
      <c r="AG325" s="107">
        <f>'2008'!S325</f>
        <v>2.3744352607366768</v>
      </c>
      <c r="AH325" s="107">
        <f>'2009'!S325</f>
        <v>2.4296993109153351</v>
      </c>
      <c r="AI325" s="107">
        <f>'2010'!S325</f>
        <v>3.1095469096385759</v>
      </c>
      <c r="AJ325" s="107">
        <f>'2011'!S325</f>
        <v>0.50076220131345095</v>
      </c>
      <c r="AK325" s="107">
        <f>'2012'!S325</f>
        <v>0.64606192660249095</v>
      </c>
      <c r="AL325" s="107">
        <f>'2013'!S325</f>
        <v>0.60877819122224452</v>
      </c>
      <c r="AM325" s="107">
        <f>'2014'!S325</f>
        <v>0.62241022975842641</v>
      </c>
      <c r="AN325" s="107">
        <f>'2015'!S325</f>
        <v>5.8330886313492663</v>
      </c>
      <c r="AO325" s="107">
        <f>'2016'!S325</f>
        <v>3.0479478965402365</v>
      </c>
      <c r="AP325" s="107">
        <f>'2017'!S325</f>
        <v>3.6371522979004323</v>
      </c>
      <c r="AQ325" s="117">
        <f t="shared" si="163"/>
        <v>2.2809882855977133</v>
      </c>
      <c r="AR325" s="36"/>
      <c r="AS325" s="38"/>
    </row>
    <row r="326" spans="2:45">
      <c r="B326" s="4">
        <f>'2008'!G326</f>
        <v>2008</v>
      </c>
      <c r="C326" s="6">
        <v>11</v>
      </c>
      <c r="D326" s="2">
        <f t="shared" si="178"/>
        <v>18</v>
      </c>
      <c r="E326" s="2">
        <f t="shared" si="183"/>
        <v>322</v>
      </c>
      <c r="F326" s="35">
        <f>'2008'!R326</f>
        <v>1.2880361792069999</v>
      </c>
      <c r="G326" s="35">
        <f>'2009'!R326</f>
        <v>1.9250040244499997</v>
      </c>
      <c r="H326" s="35">
        <f>'2010'!R326</f>
        <v>2.3404159147319992</v>
      </c>
      <c r="I326" s="35">
        <f>'2011'!R326</f>
        <v>1.3540521036735</v>
      </c>
      <c r="J326" s="35">
        <f>'2012'!R326</f>
        <v>0.15843428963879996</v>
      </c>
      <c r="K326" s="35">
        <f>'2013'!R326</f>
        <v>3.4168563588059997</v>
      </c>
      <c r="L326" s="35">
        <f>'2014'!R326</f>
        <v>1.6002433952504997</v>
      </c>
      <c r="M326" s="35">
        <f>'2015'!R326</f>
        <v>4.5248788771341752</v>
      </c>
      <c r="N326" s="35">
        <f>'2016'!R326</f>
        <v>0.39319662187124998</v>
      </c>
      <c r="O326" s="35">
        <f>'2017'!R326</f>
        <v>2.0418830049264747</v>
      </c>
      <c r="P326" s="118">
        <f t="shared" ref="P326:P369" si="186">AVERAGE(F326:O326)</f>
        <v>1.9043000769689702</v>
      </c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5"/>
      <c r="AD326" s="36"/>
      <c r="AE326" s="36"/>
      <c r="AF326" s="36"/>
      <c r="AG326" s="107">
        <f>'2008'!S326</f>
        <v>2.0327408683519614</v>
      </c>
      <c r="AH326" s="107">
        <f>'2009'!S326</f>
        <v>2.6472821829135622</v>
      </c>
      <c r="AI326" s="107">
        <f>'2010'!S326</f>
        <v>2.881458944236706</v>
      </c>
      <c r="AJ326" s="107">
        <f>'2011'!S326</f>
        <v>1.0409301409369371</v>
      </c>
      <c r="AK326" s="107">
        <f>'2012'!S326</f>
        <v>0.47227211280033615</v>
      </c>
      <c r="AL326" s="107">
        <f>'2013'!S326</f>
        <v>3.526258137806721</v>
      </c>
      <c r="AM326" s="107">
        <f>'2014'!S326</f>
        <v>2.5287143080413683</v>
      </c>
      <c r="AN326" s="107">
        <f>'2015'!S326</f>
        <v>8.31921867976701</v>
      </c>
      <c r="AO326" s="107">
        <f>'2016'!S326</f>
        <v>0.98458206045570262</v>
      </c>
      <c r="AP326" s="107">
        <f>'2017'!S326</f>
        <v>2.5402355839428754</v>
      </c>
      <c r="AQ326" s="117">
        <f t="shared" ref="AQ326:AQ369" si="187">AVERAGE(AG326:AP326)</f>
        <v>2.6973693019253182</v>
      </c>
      <c r="AR326" s="36"/>
      <c r="AS326" s="38"/>
    </row>
    <row r="327" spans="2:45">
      <c r="B327" s="4">
        <f>'2008'!G327</f>
        <v>2008</v>
      </c>
      <c r="C327" s="6">
        <v>11</v>
      </c>
      <c r="D327" s="2">
        <f t="shared" si="178"/>
        <v>19</v>
      </c>
      <c r="E327" s="2">
        <f t="shared" ref="E327:E342" si="188">E326+1</f>
        <v>323</v>
      </c>
      <c r="F327" s="35">
        <f>'2008'!R327</f>
        <v>1.1579786933759999</v>
      </c>
      <c r="G327" s="35">
        <f>'2009'!R327</f>
        <v>1.7262269154269996</v>
      </c>
      <c r="H327" s="35">
        <f>'2010'!R327</f>
        <v>2.4014664633375</v>
      </c>
      <c r="I327" s="35">
        <f>'2011'!R327</f>
        <v>1.8073378771919997</v>
      </c>
      <c r="J327" s="35">
        <f>'2012'!R327</f>
        <v>0.23466533305019993</v>
      </c>
      <c r="K327" s="35">
        <f>'2013'!R327</f>
        <v>3.2251442281964997</v>
      </c>
      <c r="L327" s="35">
        <f>'2014'!R327</f>
        <v>2.1667898341799994</v>
      </c>
      <c r="M327" s="35">
        <f>'2015'!R327</f>
        <v>5.0792141012885992</v>
      </c>
      <c r="N327" s="35">
        <f>'2016'!R327</f>
        <v>1.3490277916005</v>
      </c>
      <c r="O327" s="35">
        <f>'2017'!R327</f>
        <v>1.3992537226019994</v>
      </c>
      <c r="P327" s="118">
        <f t="shared" si="186"/>
        <v>2.0547104960250295</v>
      </c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5"/>
      <c r="AD327" s="36"/>
      <c r="AE327" s="36"/>
      <c r="AF327" s="36"/>
      <c r="AG327" s="107">
        <f>'2008'!S327</f>
        <v>1.6822815466666663</v>
      </c>
      <c r="AH327" s="107">
        <f>'2009'!S327</f>
        <v>2.4224286125222756</v>
      </c>
      <c r="AI327" s="107">
        <f>'2010'!S327</f>
        <v>3.6745746343534602</v>
      </c>
      <c r="AJ327" s="107">
        <f>'2011'!S327</f>
        <v>1.2391007304348487</v>
      </c>
      <c r="AK327" s="107">
        <f>'2012'!S327</f>
        <v>0.47217863744677319</v>
      </c>
      <c r="AL327" s="107">
        <f>'2013'!S327</f>
        <v>4.1574032278987589</v>
      </c>
      <c r="AM327" s="107">
        <f>'2014'!S327</f>
        <v>3.1139949326380121</v>
      </c>
      <c r="AN327" s="107">
        <f>'2015'!S327</f>
        <v>8.8887380762493375</v>
      </c>
      <c r="AO327" s="107">
        <f>'2016'!S327</f>
        <v>1.9085016704325171</v>
      </c>
      <c r="AP327" s="107">
        <f>'2017'!S327</f>
        <v>1.5669254071346927</v>
      </c>
      <c r="AQ327" s="117">
        <f t="shared" si="187"/>
        <v>2.9126127475777346</v>
      </c>
      <c r="AR327" s="36"/>
      <c r="AS327" s="38"/>
    </row>
    <row r="328" spans="2:45">
      <c r="B328" s="4">
        <f>'2008'!G328</f>
        <v>2008</v>
      </c>
      <c r="C328" s="6">
        <v>11</v>
      </c>
      <c r="D328" s="2">
        <f t="shared" si="178"/>
        <v>20</v>
      </c>
      <c r="E328" s="2">
        <f t="shared" si="188"/>
        <v>324</v>
      </c>
      <c r="F328" s="35">
        <f>'2008'!R328</f>
        <v>0.48854927369849993</v>
      </c>
      <c r="G328" s="35">
        <f>'2009'!R328</f>
        <v>1.7362644890332499</v>
      </c>
      <c r="H328" s="35">
        <f>'2010'!R328</f>
        <v>2.2905742969462506</v>
      </c>
      <c r="I328" s="35">
        <f>'2011'!R328</f>
        <v>1.3573893666780001</v>
      </c>
      <c r="J328" s="35">
        <f>'2012'!R328</f>
        <v>0.23915995591784997</v>
      </c>
      <c r="K328" s="35">
        <f>'2013'!R328</f>
        <v>2.9591184456060002</v>
      </c>
      <c r="L328" s="35">
        <f>'2014'!R328</f>
        <v>1.5038200689052499</v>
      </c>
      <c r="M328" s="35">
        <f>'2015'!R328</f>
        <v>5.1436505352734985</v>
      </c>
      <c r="N328" s="35">
        <f>'2016'!R328</f>
        <v>1.9988216299799997</v>
      </c>
      <c r="O328" s="35">
        <f>'2017'!R328</f>
        <v>1.1658054223295999</v>
      </c>
      <c r="P328" s="118">
        <f t="shared" si="186"/>
        <v>1.88831534843682</v>
      </c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5"/>
      <c r="AD328" s="36"/>
      <c r="AE328" s="36"/>
      <c r="AF328" s="36"/>
      <c r="AG328" s="107">
        <f>'2008'!S328</f>
        <v>0.81524093647730456</v>
      </c>
      <c r="AH328" s="107">
        <f>'2009'!S328</f>
        <v>2.5272984834876886</v>
      </c>
      <c r="AI328" s="107">
        <f>'2010'!S328</f>
        <v>3.8030090236526779</v>
      </c>
      <c r="AJ328" s="107">
        <f>'2011'!S328</f>
        <v>1.5573905654878457</v>
      </c>
      <c r="AK328" s="107">
        <f>'2012'!S328</f>
        <v>0.55680299766466157</v>
      </c>
      <c r="AL328" s="107">
        <f>'2013'!S328</f>
        <v>3.7652217569309769</v>
      </c>
      <c r="AM328" s="107">
        <f>'2014'!S328</f>
        <v>1.9756310777002244</v>
      </c>
      <c r="AN328" s="107">
        <f>'2015'!S328</f>
        <v>7.8040447441256831</v>
      </c>
      <c r="AO328" s="107">
        <f>'2016'!S328</f>
        <v>3.0033102874553226</v>
      </c>
      <c r="AP328" s="107">
        <f>'2017'!S328</f>
        <v>1.4278097635132105</v>
      </c>
      <c r="AQ328" s="117">
        <f t="shared" si="187"/>
        <v>2.7235759636495596</v>
      </c>
      <c r="AR328" s="36"/>
      <c r="AS328" s="38"/>
    </row>
    <row r="329" spans="2:45">
      <c r="B329" s="4">
        <f>'2008'!G329</f>
        <v>2008</v>
      </c>
      <c r="C329" s="6">
        <v>11</v>
      </c>
      <c r="D329" s="2">
        <f t="shared" si="178"/>
        <v>21</v>
      </c>
      <c r="E329" s="2">
        <f t="shared" si="188"/>
        <v>325</v>
      </c>
      <c r="F329" s="35">
        <f>'2008'!R329</f>
        <v>0.65411521334062495</v>
      </c>
      <c r="G329" s="35">
        <f>'2009'!R329</f>
        <v>0.48863645017875001</v>
      </c>
      <c r="H329" s="35">
        <f>'2010'!R329</f>
        <v>2.0923533984239993</v>
      </c>
      <c r="I329" s="35">
        <f>'2011'!R329</f>
        <v>0.15780170763000001</v>
      </c>
      <c r="J329" s="35">
        <f>'2012'!R329</f>
        <v>0.5570297140967998</v>
      </c>
      <c r="K329" s="35">
        <f>'2013'!R329</f>
        <v>3.1448119611325498</v>
      </c>
      <c r="L329" s="35">
        <f>'2014'!R329</f>
        <v>0.15064095787199996</v>
      </c>
      <c r="M329" s="35">
        <f>'2015'!R329</f>
        <v>5.3224676682649488</v>
      </c>
      <c r="N329" s="35">
        <f>'2016'!R329</f>
        <v>1.450361241108</v>
      </c>
      <c r="O329" s="35">
        <f>'2017'!R329</f>
        <v>1.6162902523727998</v>
      </c>
      <c r="P329" s="118">
        <f t="shared" si="186"/>
        <v>1.5634508564420471</v>
      </c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5"/>
      <c r="AD329" s="36"/>
      <c r="AE329" s="36"/>
      <c r="AF329" s="36"/>
      <c r="AG329" s="107">
        <f>'2008'!S329</f>
        <v>0.93986252632689371</v>
      </c>
      <c r="AH329" s="107">
        <f>'2009'!S329</f>
        <v>0.94439135626062565</v>
      </c>
      <c r="AI329" s="107">
        <f>'2010'!S329</f>
        <v>3.4135035988384965</v>
      </c>
      <c r="AJ329" s="107">
        <f>'2011'!S329</f>
        <v>0.47479508181363522</v>
      </c>
      <c r="AK329" s="107">
        <f>'2012'!S329</f>
        <v>1.0407433121372025</v>
      </c>
      <c r="AL329" s="107">
        <f>'2013'!S329</f>
        <v>4.4852067174447097</v>
      </c>
      <c r="AM329" s="107">
        <f>'2014'!S329</f>
        <v>0.42401840515973666</v>
      </c>
      <c r="AN329" s="107">
        <f>'2015'!S329</f>
        <v>8.0555271678850566</v>
      </c>
      <c r="AO329" s="107">
        <f>'2016'!S329</f>
        <v>2.1569780506056944</v>
      </c>
      <c r="AP329" s="107">
        <f>'2017'!S329</f>
        <v>1.8154846836181784</v>
      </c>
      <c r="AQ329" s="117">
        <f t="shared" si="187"/>
        <v>2.3750510900090229</v>
      </c>
      <c r="AR329" s="36"/>
      <c r="AS329" s="38"/>
    </row>
    <row r="330" spans="2:45">
      <c r="B330" s="4">
        <f>'2008'!G330</f>
        <v>2008</v>
      </c>
      <c r="C330" s="6">
        <v>11</v>
      </c>
      <c r="D330" s="2">
        <f t="shared" si="178"/>
        <v>22</v>
      </c>
      <c r="E330" s="2">
        <f t="shared" si="188"/>
        <v>326</v>
      </c>
      <c r="F330" s="35">
        <f>'2008'!R330</f>
        <v>0.52329830986125003</v>
      </c>
      <c r="G330" s="35">
        <f>'2009'!R330</f>
        <v>0.94645662850799983</v>
      </c>
      <c r="H330" s="35">
        <f>'2010'!R330</f>
        <v>1.9400180244569996</v>
      </c>
      <c r="I330" s="35">
        <f>'2011'!R330</f>
        <v>1.356343248915</v>
      </c>
      <c r="J330" s="35">
        <f>'2012'!R330</f>
        <v>0.29043765273599992</v>
      </c>
      <c r="K330" s="35">
        <f>'2013'!R330</f>
        <v>0.36021812774399992</v>
      </c>
      <c r="L330" s="35">
        <f>'2014'!R330</f>
        <v>1.3468250506769999</v>
      </c>
      <c r="M330" s="35">
        <f>'2015'!R330</f>
        <v>3.2220051382048496</v>
      </c>
      <c r="N330" s="35">
        <f>'2016'!R330</f>
        <v>0.16655373511199997</v>
      </c>
      <c r="O330" s="35">
        <f>'2017'!R330</f>
        <v>1.9759062484842</v>
      </c>
      <c r="P330" s="118">
        <f t="shared" si="186"/>
        <v>1.21280621646993</v>
      </c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  <c r="AB330" s="105"/>
      <c r="AC330" s="105"/>
      <c r="AD330" s="36"/>
      <c r="AE330" s="36"/>
      <c r="AF330" s="36"/>
      <c r="AG330" s="107">
        <f>'2008'!S330</f>
        <v>0.85338565704505553</v>
      </c>
      <c r="AH330" s="107">
        <f>'2009'!S330</f>
        <v>1.4571117452020621</v>
      </c>
      <c r="AI330" s="107">
        <f>'2010'!S330</f>
        <v>3.0580628993573042</v>
      </c>
      <c r="AJ330" s="107">
        <f>'2011'!S330</f>
        <v>1.9090244127906371</v>
      </c>
      <c r="AK330" s="107">
        <f>'2012'!S330</f>
        <v>0.68023630047165951</v>
      </c>
      <c r="AL330" s="107">
        <f>'2013'!S330</f>
        <v>0.72935248220624072</v>
      </c>
      <c r="AM330" s="107">
        <f>'2014'!S330</f>
        <v>1.7677702605062466</v>
      </c>
      <c r="AN330" s="107">
        <f>'2015'!S330</f>
        <v>4.928892429871885</v>
      </c>
      <c r="AO330" s="107">
        <f>'2016'!S330</f>
        <v>0.49426183103040766</v>
      </c>
      <c r="AP330" s="107">
        <f>'2017'!S330</f>
        <v>2.2760046581774627</v>
      </c>
      <c r="AQ330" s="117">
        <f t="shared" si="187"/>
        <v>1.8154102676658959</v>
      </c>
      <c r="AR330" s="36"/>
      <c r="AS330" s="38"/>
    </row>
    <row r="331" spans="2:45">
      <c r="B331" s="4">
        <f>'2008'!G331</f>
        <v>2008</v>
      </c>
      <c r="C331" s="6">
        <v>11</v>
      </c>
      <c r="D331" s="2">
        <f t="shared" si="178"/>
        <v>23</v>
      </c>
      <c r="E331" s="2">
        <f t="shared" si="188"/>
        <v>327</v>
      </c>
      <c r="F331" s="35">
        <f>'2008'!R331</f>
        <v>0.99957780092400017</v>
      </c>
      <c r="G331" s="35">
        <f>'2009'!R331</f>
        <v>0.34152798151349995</v>
      </c>
      <c r="H331" s="35">
        <f>'2010'!R331</f>
        <v>1.890099052893</v>
      </c>
      <c r="I331" s="35">
        <f>'2011'!R331</f>
        <v>1.9441582933499997</v>
      </c>
      <c r="J331" s="35">
        <f>'2012'!R331</f>
        <v>0.68101578782159999</v>
      </c>
      <c r="K331" s="35">
        <f>'2013'!R331</f>
        <v>1.1914529883867004</v>
      </c>
      <c r="L331" s="35">
        <f>'2014'!R331</f>
        <v>1.8771183521999997</v>
      </c>
      <c r="M331" s="35">
        <f>'2015'!R331</f>
        <v>5.7731857874806485</v>
      </c>
      <c r="N331" s="35">
        <f>'2016'!R331</f>
        <v>1.4039342401049999</v>
      </c>
      <c r="O331" s="35">
        <f>'2017'!R331</f>
        <v>0.96343369550969982</v>
      </c>
      <c r="P331" s="118">
        <f t="shared" si="186"/>
        <v>1.7065503980184147</v>
      </c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5"/>
      <c r="AD331" s="36"/>
      <c r="AE331" s="36"/>
      <c r="AF331" s="36"/>
      <c r="AG331" s="107">
        <f>'2008'!S331</f>
        <v>1.5636130263727599</v>
      </c>
      <c r="AH331" s="107">
        <f>'2009'!S331</f>
        <v>1.0007357944460693</v>
      </c>
      <c r="AI331" s="107">
        <f>'2010'!S331</f>
        <v>3.5791861937958536</v>
      </c>
      <c r="AJ331" s="107">
        <f>'2011'!S331</f>
        <v>2.4720617049163742</v>
      </c>
      <c r="AK331" s="107">
        <f>'2012'!S331</f>
        <v>0.82967868326668071</v>
      </c>
      <c r="AL331" s="107">
        <f>'2013'!S331</f>
        <v>1.8392421802156695</v>
      </c>
      <c r="AM331" s="107">
        <f>'2014'!S331</f>
        <v>2.2130454628179179</v>
      </c>
      <c r="AN331" s="107">
        <f>'2015'!S331</f>
        <v>11.696819752877401</v>
      </c>
      <c r="AO331" s="107">
        <f>'2016'!S331</f>
        <v>1.7211121624808283</v>
      </c>
      <c r="AP331" s="107">
        <f>'2017'!S331</f>
        <v>1.1582580794778019</v>
      </c>
      <c r="AQ331" s="117">
        <f t="shared" si="187"/>
        <v>2.8073753040667357</v>
      </c>
      <c r="AR331" s="36"/>
      <c r="AS331" s="38"/>
    </row>
    <row r="332" spans="2:45">
      <c r="B332" s="4">
        <f>'2008'!G332</f>
        <v>2008</v>
      </c>
      <c r="C332" s="6">
        <v>11</v>
      </c>
      <c r="D332" s="2">
        <f t="shared" si="178"/>
        <v>24</v>
      </c>
      <c r="E332" s="2">
        <f t="shared" si="188"/>
        <v>328</v>
      </c>
      <c r="F332" s="35">
        <f>'2008'!R332</f>
        <v>0.95207030270099968</v>
      </c>
      <c r="G332" s="35">
        <f>'2009'!R332</f>
        <v>0.44667755074799992</v>
      </c>
      <c r="H332" s="35">
        <f>'2010'!R332</f>
        <v>1.7452338437969999</v>
      </c>
      <c r="I332" s="35">
        <f>'2011'!R332</f>
        <v>1.7603509821749996</v>
      </c>
      <c r="J332" s="35">
        <f>'2012'!R332</f>
        <v>1.3374794864266499</v>
      </c>
      <c r="K332" s="35">
        <f>'2013'!R332</f>
        <v>1.9118435683103994</v>
      </c>
      <c r="L332" s="35">
        <f>'2014'!R332</f>
        <v>1.8531755160750001</v>
      </c>
      <c r="M332" s="35">
        <f>'2015'!R332</f>
        <v>6.0220899865662734</v>
      </c>
      <c r="N332" s="35">
        <f>'2016'!R332</f>
        <v>1.9642702756949997</v>
      </c>
      <c r="O332" s="35">
        <f>'2017'!R332</f>
        <v>1.9417792349256</v>
      </c>
      <c r="P332" s="118">
        <f t="shared" si="186"/>
        <v>1.9934970747419922</v>
      </c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5"/>
      <c r="AD332" s="36"/>
      <c r="AE332" s="36"/>
      <c r="AF332" s="36"/>
      <c r="AG332" s="107">
        <f>'2008'!S332</f>
        <v>1.4236501067694884</v>
      </c>
      <c r="AH332" s="107">
        <f>'2009'!S332</f>
        <v>0.93260870757512448</v>
      </c>
      <c r="AI332" s="107">
        <f>'2010'!S332</f>
        <v>3.0366050396208095</v>
      </c>
      <c r="AJ332" s="107">
        <f>'2011'!S332</f>
        <v>2.3105650987381008</v>
      </c>
      <c r="AK332" s="107">
        <f>'2012'!S332</f>
        <v>1.1453649778276151</v>
      </c>
      <c r="AL332" s="107">
        <f>'2013'!S332</f>
        <v>2.1466122978959294</v>
      </c>
      <c r="AM332" s="107">
        <f>'2014'!S332</f>
        <v>1.8268755969860766</v>
      </c>
      <c r="AN332" s="107">
        <f>'2015'!S332</f>
        <v>12.956504892342162</v>
      </c>
      <c r="AO332" s="107">
        <f>'2016'!S332</f>
        <v>2.8771462785999153</v>
      </c>
      <c r="AP332" s="107">
        <f>'2017'!S332</f>
        <v>2.5709086871158582</v>
      </c>
      <c r="AQ332" s="117">
        <f t="shared" si="187"/>
        <v>3.1226841683471078</v>
      </c>
      <c r="AR332" s="36"/>
      <c r="AS332" s="38"/>
    </row>
    <row r="333" spans="2:45">
      <c r="B333" s="4">
        <f>'2008'!G333</f>
        <v>2008</v>
      </c>
      <c r="C333" s="6">
        <v>11</v>
      </c>
      <c r="D333" s="2">
        <f t="shared" si="178"/>
        <v>25</v>
      </c>
      <c r="E333" s="2">
        <f t="shared" si="188"/>
        <v>329</v>
      </c>
      <c r="F333" s="35">
        <f>'2008'!R333</f>
        <v>0.72104526301199978</v>
      </c>
      <c r="G333" s="35">
        <f>'2009'!R333</f>
        <v>0.31920245327279995</v>
      </c>
      <c r="H333" s="35">
        <f>'2010'!R333</f>
        <v>1.7655152677514996</v>
      </c>
      <c r="I333" s="35">
        <f>'2011'!R333</f>
        <v>0.25990869491999991</v>
      </c>
      <c r="J333" s="35">
        <f>'2012'!R333</f>
        <v>1.3847972837172748</v>
      </c>
      <c r="K333" s="35">
        <f>'2013'!R333</f>
        <v>1.2834371901305999</v>
      </c>
      <c r="L333" s="35">
        <f>'2014'!R333</f>
        <v>0.28271700896399998</v>
      </c>
      <c r="M333" s="35">
        <f>'2015'!R333</f>
        <v>5.5863557853326986</v>
      </c>
      <c r="N333" s="35">
        <f>'2016'!R333</f>
        <v>1.9029029449499999</v>
      </c>
      <c r="O333" s="35">
        <f>'2017'!R333</f>
        <v>1.3843426153984497</v>
      </c>
      <c r="P333" s="118">
        <f t="shared" si="186"/>
        <v>1.4890224507449321</v>
      </c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5"/>
      <c r="AD333" s="36"/>
      <c r="AE333" s="36"/>
      <c r="AF333" s="36"/>
      <c r="AG333" s="107">
        <f>'2008'!S333</f>
        <v>1.2550128102799696</v>
      </c>
      <c r="AH333" s="107">
        <f>'2009'!S333</f>
        <v>0.54619179812020091</v>
      </c>
      <c r="AI333" s="107">
        <f>'2010'!S333</f>
        <v>2.4858543279335117</v>
      </c>
      <c r="AJ333" s="107">
        <f>'2011'!S333</f>
        <v>0.46824922896879495</v>
      </c>
      <c r="AK333" s="107">
        <f>'2012'!S333</f>
        <v>1.0192427710846128</v>
      </c>
      <c r="AL333" s="107">
        <f>'2013'!S333</f>
        <v>1.5588156374989828</v>
      </c>
      <c r="AM333" s="107">
        <f>'2014'!S333</f>
        <v>0.47070373661371645</v>
      </c>
      <c r="AN333" s="107">
        <f>'2015'!S333</f>
        <v>8.3548352377689294</v>
      </c>
      <c r="AO333" s="107">
        <f>'2016'!S333</f>
        <v>2.60465014213047</v>
      </c>
      <c r="AP333" s="107">
        <f>'2017'!S333</f>
        <v>1.597181488585832</v>
      </c>
      <c r="AQ333" s="117">
        <f t="shared" si="187"/>
        <v>2.0360737178985024</v>
      </c>
      <c r="AR333" s="36"/>
      <c r="AS333" s="38"/>
    </row>
    <row r="334" spans="2:45">
      <c r="B334" s="4">
        <f>'2008'!G334</f>
        <v>2008</v>
      </c>
      <c r="C334" s="6">
        <v>11</v>
      </c>
      <c r="D334" s="2">
        <f t="shared" si="178"/>
        <v>26</v>
      </c>
      <c r="E334" s="2">
        <f t="shared" si="188"/>
        <v>330</v>
      </c>
      <c r="F334" s="35">
        <f>'2008'!R334</f>
        <v>0.7631895659429998</v>
      </c>
      <c r="G334" s="35">
        <f>'2009'!R334</f>
        <v>0.310078145385</v>
      </c>
      <c r="H334" s="35">
        <f>'2010'!R334</f>
        <v>1.8026229802319995</v>
      </c>
      <c r="I334" s="35">
        <f>'2011'!R334</f>
        <v>0.71728316814600002</v>
      </c>
      <c r="J334" s="35">
        <f>'2012'!R334</f>
        <v>1.9143218360249996</v>
      </c>
      <c r="K334" s="35">
        <f>'2013'!R334</f>
        <v>1.1138723057204998</v>
      </c>
      <c r="L334" s="35">
        <f>'2014'!R334</f>
        <v>0.7872257177369999</v>
      </c>
      <c r="M334" s="35">
        <f>'2015'!R334</f>
        <v>5.0048540370406505</v>
      </c>
      <c r="N334" s="35">
        <f>'2016'!R334</f>
        <v>0.28855169395199998</v>
      </c>
      <c r="O334" s="35">
        <f>'2017'!R334</f>
        <v>1.8563104314182997</v>
      </c>
      <c r="P334" s="118">
        <f t="shared" si="186"/>
        <v>1.4558309881599449</v>
      </c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5"/>
      <c r="AD334" s="36"/>
      <c r="AE334" s="36"/>
      <c r="AF334" s="36"/>
      <c r="AG334" s="107">
        <f>'2008'!S334</f>
        <v>1.1968633449006805</v>
      </c>
      <c r="AH334" s="107">
        <f>'2009'!S334</f>
        <v>0.79037260035045864</v>
      </c>
      <c r="AI334" s="107">
        <f>'2010'!S334</f>
        <v>3.1698830583070352</v>
      </c>
      <c r="AJ334" s="107">
        <f>'2011'!S334</f>
        <v>0.92732810660453435</v>
      </c>
      <c r="AK334" s="107">
        <f>'2012'!S334</f>
        <v>2.2630374916468523</v>
      </c>
      <c r="AL334" s="107">
        <f>'2013'!S334</f>
        <v>1.394087067420843</v>
      </c>
      <c r="AM334" s="107">
        <f>'2014'!S334</f>
        <v>0.74349733681799568</v>
      </c>
      <c r="AN334" s="107">
        <f>'2015'!S334</f>
        <v>4.8623564541465445</v>
      </c>
      <c r="AO334" s="107">
        <f>'2016'!S334</f>
        <v>0.62685698716273608</v>
      </c>
      <c r="AP334" s="107">
        <f>'2017'!S334</f>
        <v>1.9704210641129394</v>
      </c>
      <c r="AQ334" s="117">
        <f t="shared" si="187"/>
        <v>1.7944703511470617</v>
      </c>
      <c r="AR334" s="36"/>
      <c r="AS334" s="38"/>
    </row>
    <row r="335" spans="2:45">
      <c r="B335" s="4">
        <f>'2008'!G335</f>
        <v>2008</v>
      </c>
      <c r="C335" s="6">
        <v>11</v>
      </c>
      <c r="D335" s="2">
        <f t="shared" si="178"/>
        <v>27</v>
      </c>
      <c r="E335" s="2">
        <f t="shared" si="188"/>
        <v>331</v>
      </c>
      <c r="F335" s="35">
        <f>'2008'!R335</f>
        <v>1.105859436564</v>
      </c>
      <c r="G335" s="35">
        <f>'2009'!R335</f>
        <v>0.15374493170399994</v>
      </c>
      <c r="H335" s="35">
        <f>'2010'!R335</f>
        <v>1.8680716436580005</v>
      </c>
      <c r="I335" s="35">
        <f>'2011'!R335</f>
        <v>1.2413071301174998</v>
      </c>
      <c r="J335" s="35">
        <f>'2012'!R335</f>
        <v>1.9288388073107996</v>
      </c>
      <c r="K335" s="35">
        <f>'2013'!R335</f>
        <v>1.6372386377930994</v>
      </c>
      <c r="L335" s="35">
        <f>'2014'!R335</f>
        <v>1.4438635237349997</v>
      </c>
      <c r="M335" s="35">
        <f>'2015'!R335</f>
        <v>5.3078494003647751</v>
      </c>
      <c r="N335" s="35">
        <f>'2016'!R335</f>
        <v>0.83484617703300001</v>
      </c>
      <c r="O335" s="35">
        <f>'2017'!R335</f>
        <v>1.747443951747</v>
      </c>
      <c r="P335" s="118">
        <f t="shared" si="186"/>
        <v>1.7269063640027174</v>
      </c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5"/>
      <c r="AD335" s="36"/>
      <c r="AE335" s="36"/>
      <c r="AF335" s="36"/>
      <c r="AG335" s="107">
        <f>'2008'!S335</f>
        <v>1.8721566820627156</v>
      </c>
      <c r="AH335" s="107">
        <f>'2009'!S335</f>
        <v>0.52366012641244686</v>
      </c>
      <c r="AI335" s="107">
        <f>'2010'!S335</f>
        <v>3.3542159256593149</v>
      </c>
      <c r="AJ335" s="107">
        <f>'2011'!S335</f>
        <v>1.5271225844652645</v>
      </c>
      <c r="AK335" s="107">
        <f>'2012'!S335</f>
        <v>2.391117744994864</v>
      </c>
      <c r="AL335" s="107">
        <f>'2013'!S335</f>
        <v>1.8023330227017784</v>
      </c>
      <c r="AM335" s="107">
        <f>'2014'!S335</f>
        <v>2.0467089970675127</v>
      </c>
      <c r="AN335" s="107">
        <f>'2015'!S335</f>
        <v>5.7656186425571212</v>
      </c>
      <c r="AO335" s="107">
        <f>'2016'!S335</f>
        <v>1.4521948701537015</v>
      </c>
      <c r="AP335" s="107">
        <f>'2017'!S335</f>
        <v>2.0229900192187791</v>
      </c>
      <c r="AQ335" s="117">
        <f t="shared" si="187"/>
        <v>2.2758118615293497</v>
      </c>
      <c r="AR335" s="36"/>
      <c r="AS335" s="38"/>
    </row>
    <row r="336" spans="2:45">
      <c r="B336" s="4">
        <f>'2008'!G336</f>
        <v>2008</v>
      </c>
      <c r="C336" s="6">
        <v>11</v>
      </c>
      <c r="D336" s="2">
        <f t="shared" si="178"/>
        <v>28</v>
      </c>
      <c r="E336" s="2">
        <f t="shared" si="188"/>
        <v>332</v>
      </c>
      <c r="F336" s="35">
        <f>'2008'!R336</f>
        <v>1.037596569015</v>
      </c>
      <c r="G336" s="35">
        <f>'2009'!R336</f>
        <v>0.97801697003399968</v>
      </c>
      <c r="H336" s="35">
        <f>'2010'!R336</f>
        <v>1.8217551480525001</v>
      </c>
      <c r="I336" s="35">
        <f>'2011'!R336</f>
        <v>1.4944749957899999</v>
      </c>
      <c r="J336" s="35">
        <f>'2012'!R336</f>
        <v>1.5085655390252248</v>
      </c>
      <c r="K336" s="35">
        <f>'2013'!R336</f>
        <v>0.93377060887499996</v>
      </c>
      <c r="L336" s="35">
        <f>'2014'!R336</f>
        <v>1.6925006681099999</v>
      </c>
      <c r="M336" s="35">
        <f>'2015'!R336</f>
        <v>5.1424740211414495</v>
      </c>
      <c r="N336" s="35">
        <f>'2016'!R336</f>
        <v>1.4230885090049994</v>
      </c>
      <c r="O336" s="35">
        <f>'2017'!R336</f>
        <v>0.53005141748624995</v>
      </c>
      <c r="P336" s="118">
        <f t="shared" si="186"/>
        <v>1.656229444653442</v>
      </c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  <c r="AB336" s="105"/>
      <c r="AC336" s="105"/>
      <c r="AD336" s="36"/>
      <c r="AE336" s="36"/>
      <c r="AF336" s="36"/>
      <c r="AG336" s="107">
        <f>'2008'!S336</f>
        <v>1.761301401652509</v>
      </c>
      <c r="AH336" s="107">
        <f>'2009'!S336</f>
        <v>1.5219771028121878</v>
      </c>
      <c r="AI336" s="107">
        <f>'2010'!S336</f>
        <v>2.7885120882522925</v>
      </c>
      <c r="AJ336" s="107">
        <f>'2011'!S336</f>
        <v>1.6274325642683314</v>
      </c>
      <c r="AK336" s="107">
        <f>'2012'!S336</f>
        <v>1.9643494067703116</v>
      </c>
      <c r="AL336" s="107">
        <f>'2013'!S336</f>
        <v>1.3422517562572813</v>
      </c>
      <c r="AM336" s="107">
        <f>'2014'!S336</f>
        <v>2.1499726689952574</v>
      </c>
      <c r="AN336" s="107">
        <f>'2015'!S336</f>
        <v>6.4724291497965991</v>
      </c>
      <c r="AO336" s="107">
        <f>'2016'!S336</f>
        <v>2.3048064050756607</v>
      </c>
      <c r="AP336" s="107">
        <f>'2017'!S336</f>
        <v>0.57699841155877984</v>
      </c>
      <c r="AQ336" s="117">
        <f t="shared" si="187"/>
        <v>2.2510030955439211</v>
      </c>
      <c r="AR336" s="36"/>
      <c r="AS336" s="38"/>
    </row>
    <row r="337" spans="2:55">
      <c r="B337" s="4">
        <f>'2008'!G337</f>
        <v>2008</v>
      </c>
      <c r="C337" s="6">
        <v>11</v>
      </c>
      <c r="D337" s="2">
        <f t="shared" si="178"/>
        <v>29</v>
      </c>
      <c r="E337" s="2">
        <f t="shared" si="188"/>
        <v>333</v>
      </c>
      <c r="F337" s="35">
        <f>'2008'!R337</f>
        <v>0.52806845951999992</v>
      </c>
      <c r="G337" s="35">
        <f>'2009'!R337</f>
        <v>0.15329308741199998</v>
      </c>
      <c r="H337" s="35">
        <f>'2010'!R337</f>
        <v>1.8666129724110003</v>
      </c>
      <c r="I337" s="35">
        <f>'2011'!R337</f>
        <v>1.4999265953999998</v>
      </c>
      <c r="J337" s="35">
        <f>'2012'!R337</f>
        <v>1.7723093851573497</v>
      </c>
      <c r="K337" s="35">
        <f>'2013'!R337</f>
        <v>1.2832147059303001</v>
      </c>
      <c r="L337" s="35">
        <f>'2014'!R337</f>
        <v>1.5853841027999998</v>
      </c>
      <c r="M337" s="35">
        <f>'2015'!R337</f>
        <v>5.6570322135468727</v>
      </c>
      <c r="N337" s="35">
        <f>'2016'!R337</f>
        <v>1.6646533079399997</v>
      </c>
      <c r="O337" s="35">
        <f>'2017'!R337</f>
        <v>0.48284559899842489</v>
      </c>
      <c r="P337" s="118">
        <f t="shared" si="186"/>
        <v>1.6493340429115946</v>
      </c>
      <c r="Q337" s="105"/>
      <c r="AC337" s="105"/>
      <c r="AD337" s="36"/>
      <c r="AE337" s="36"/>
      <c r="AF337" s="36"/>
      <c r="AG337" s="107">
        <f>'2008'!S337</f>
        <v>0.7883230272791466</v>
      </c>
      <c r="AH337" s="107">
        <f>'2009'!S337</f>
        <v>0.6118982429438381</v>
      </c>
      <c r="AI337" s="107">
        <f>'2010'!S337</f>
        <v>3.6750214043447884</v>
      </c>
      <c r="AJ337" s="107">
        <f>'2011'!S337</f>
        <v>1.9872183777627535</v>
      </c>
      <c r="AK337" s="107">
        <f>'2012'!S337</f>
        <v>2.2968729873782094</v>
      </c>
      <c r="AL337" s="107">
        <f>'2013'!S337</f>
        <v>1.5585962444413402</v>
      </c>
      <c r="AM337" s="107">
        <f>'2014'!S337</f>
        <v>1.9287788056769193</v>
      </c>
      <c r="AN337" s="107">
        <f>'2015'!S337</f>
        <v>6.6633542716916967</v>
      </c>
      <c r="AO337" s="107">
        <f>'2016'!S337</f>
        <v>2.3073232944868698</v>
      </c>
      <c r="AP337" s="107">
        <f>'2017'!S337</f>
        <v>0.54373596069607821</v>
      </c>
      <c r="AQ337" s="117">
        <f t="shared" si="187"/>
        <v>2.2361122616701641</v>
      </c>
      <c r="AR337" s="36"/>
    </row>
    <row r="338" spans="2:55" ht="15.5">
      <c r="B338" s="4">
        <f>'2008'!G338</f>
        <v>2008</v>
      </c>
      <c r="C338" s="7">
        <v>11</v>
      </c>
      <c r="D338" s="1">
        <f t="shared" si="178"/>
        <v>30</v>
      </c>
      <c r="E338" s="1">
        <f t="shared" si="188"/>
        <v>334</v>
      </c>
      <c r="F338" s="50">
        <f>'2008'!R338</f>
        <v>0.78768247337999986</v>
      </c>
      <c r="G338" s="50">
        <f>'2009'!R338</f>
        <v>0.12681599417100001</v>
      </c>
      <c r="H338" s="50">
        <f>'2010'!R338</f>
        <v>2.0242378714049996</v>
      </c>
      <c r="I338" s="50">
        <f>'2011'!R338</f>
        <v>1.3745103362639999</v>
      </c>
      <c r="J338" s="50">
        <f>'2012'!R338</f>
        <v>1.7044896442523247</v>
      </c>
      <c r="K338" s="50">
        <f>'2013'!R338</f>
        <v>1.6132987484786998</v>
      </c>
      <c r="L338" s="50">
        <f>'2014'!R338</f>
        <v>1.458553374576</v>
      </c>
      <c r="M338" s="50">
        <f>'2015'!R338</f>
        <v>5.1522364363079243</v>
      </c>
      <c r="N338" s="50">
        <f>'2016'!R338</f>
        <v>1.6119053982000002</v>
      </c>
      <c r="O338" s="50">
        <f>'2017'!R338</f>
        <v>1.0366414340292751</v>
      </c>
      <c r="P338" s="118">
        <f t="shared" si="186"/>
        <v>1.6890371711064223</v>
      </c>
      <c r="Q338" s="105"/>
      <c r="AC338" s="105"/>
      <c r="AD338" s="36"/>
      <c r="AE338" s="36"/>
      <c r="AF338" s="36"/>
      <c r="AG338" s="108">
        <f>'2008'!S338</f>
        <v>1.0543444343406607</v>
      </c>
      <c r="AH338" s="108">
        <f>'2009'!S338</f>
        <v>0.51068962361830306</v>
      </c>
      <c r="AI338" s="108">
        <f>'2010'!S338</f>
        <v>3.4939446519793189</v>
      </c>
      <c r="AJ338" s="108">
        <f>'2011'!S338</f>
        <v>1.7715606151296037</v>
      </c>
      <c r="AK338" s="108">
        <f>'2012'!S338</f>
        <v>2.0396308554863967</v>
      </c>
      <c r="AL338" s="108">
        <f>'2013'!S338</f>
        <v>2.0831390384892652</v>
      </c>
      <c r="AM338" s="108">
        <f>'2014'!S338</f>
        <v>1.775036093776974</v>
      </c>
      <c r="AN338" s="108">
        <f>'2015'!S338</f>
        <v>4.0281283417745213</v>
      </c>
      <c r="AO338" s="108">
        <f>'2016'!S338</f>
        <v>1.698590262135006</v>
      </c>
      <c r="AP338" s="108">
        <f>'2017'!S338</f>
        <v>1.3638635518677296</v>
      </c>
      <c r="AQ338" s="122">
        <f t="shared" si="187"/>
        <v>1.9818927468597778</v>
      </c>
      <c r="AR338" s="36"/>
      <c r="AS338" s="64" t="s">
        <v>58</v>
      </c>
      <c r="AT338" s="109">
        <f t="shared" ref="AT338:BC338" si="189">AVERAGE(AG308:AG338)</f>
        <v>1.9124730626785431</v>
      </c>
      <c r="AU338" s="109">
        <f t="shared" si="189"/>
        <v>1.9266114304988493</v>
      </c>
      <c r="AV338" s="109">
        <f t="shared" si="189"/>
        <v>3.0180122183745595</v>
      </c>
      <c r="AW338" s="109">
        <f t="shared" si="189"/>
        <v>1.6618663916703844</v>
      </c>
      <c r="AX338" s="109">
        <f t="shared" si="189"/>
        <v>1.6249750160194096</v>
      </c>
      <c r="AY338" s="109">
        <f t="shared" si="189"/>
        <v>2.115495743860623</v>
      </c>
      <c r="AZ338" s="109">
        <f t="shared" si="189"/>
        <v>2.3129515894379296</v>
      </c>
      <c r="BA338" s="109">
        <f t="shared" si="189"/>
        <v>7.2549156824608101</v>
      </c>
      <c r="BB338" s="109">
        <f t="shared" si="189"/>
        <v>2.4730350995896262</v>
      </c>
      <c r="BC338" s="109">
        <f t="shared" si="189"/>
        <v>2.6641502104181001</v>
      </c>
    </row>
    <row r="339" spans="2:55" ht="15.5">
      <c r="B339" s="4">
        <f>'2008'!G339</f>
        <v>2008</v>
      </c>
      <c r="C339" s="6">
        <v>12</v>
      </c>
      <c r="D339" s="2">
        <v>1</v>
      </c>
      <c r="E339" s="2">
        <f>E338+1</f>
        <v>335</v>
      </c>
      <c r="F339" s="35">
        <f>'2008'!R339</f>
        <v>0.84727373681962492</v>
      </c>
      <c r="G339" s="35">
        <f>'2009'!R339</f>
        <v>0.27277889021549995</v>
      </c>
      <c r="H339" s="35">
        <f>'2010'!R339</f>
        <v>2.0385225357884997</v>
      </c>
      <c r="I339" s="35">
        <f>'2011'!R339</f>
        <v>1.1979521791649996</v>
      </c>
      <c r="J339" s="35">
        <f>'2012'!R339</f>
        <v>1.8703738394392497</v>
      </c>
      <c r="K339" s="35">
        <f>'2013'!R339</f>
        <v>0.27464888710874996</v>
      </c>
      <c r="L339" s="35">
        <f>'2014'!R339</f>
        <v>1.3070725756829999</v>
      </c>
      <c r="M339" s="35">
        <f>'2015'!R339</f>
        <v>4.997885075539199</v>
      </c>
      <c r="N339" s="35">
        <f>'2016'!R339</f>
        <v>1.4097541910399998</v>
      </c>
      <c r="O339" s="35">
        <f>'2017'!R339</f>
        <v>3.0726823869412496</v>
      </c>
      <c r="P339" s="118">
        <f t="shared" si="186"/>
        <v>1.7288944297740074</v>
      </c>
      <c r="Q339" s="105"/>
      <c r="R339" s="64" t="s">
        <v>58</v>
      </c>
      <c r="S339" s="47">
        <f t="shared" ref="S339:AB339" si="190">AVERAGE(F308:F338)</f>
        <v>1.2137020698647782</v>
      </c>
      <c r="T339" s="47">
        <f t="shared" si="190"/>
        <v>1.4525655148483039</v>
      </c>
      <c r="U339" s="47">
        <f t="shared" si="190"/>
        <v>1.8987437237872138</v>
      </c>
      <c r="V339" s="47">
        <f t="shared" si="190"/>
        <v>1.3545614979090723</v>
      </c>
      <c r="W339" s="47">
        <f t="shared" si="190"/>
        <v>1.1928390746188402</v>
      </c>
      <c r="X339" s="47">
        <f t="shared" si="190"/>
        <v>1.5531688880688868</v>
      </c>
      <c r="Y339" s="47">
        <f t="shared" si="190"/>
        <v>1.5098666153166287</v>
      </c>
      <c r="Z339" s="47">
        <f t="shared" si="190"/>
        <v>5.0126052381295567</v>
      </c>
      <c r="AA339" s="47">
        <f t="shared" si="190"/>
        <v>1.5475825827754113</v>
      </c>
      <c r="AB339" s="47">
        <f t="shared" si="190"/>
        <v>1.9763406733232174</v>
      </c>
      <c r="AC339" s="105"/>
      <c r="AD339" s="36"/>
      <c r="AE339" s="36"/>
      <c r="AF339" s="36"/>
      <c r="AG339" s="107">
        <f>'2008'!S339</f>
        <v>1.2472867910941201</v>
      </c>
      <c r="AH339" s="107">
        <f>'2009'!S339</f>
        <v>0.78507527236906549</v>
      </c>
      <c r="AI339" s="107">
        <f>'2010'!S339</f>
        <v>3.9088046329563566</v>
      </c>
      <c r="AJ339" s="107">
        <f>'2011'!S339</f>
        <v>1.5373424243854288</v>
      </c>
      <c r="AK339" s="107">
        <f>'2012'!S339</f>
        <v>2.044318951877524</v>
      </c>
      <c r="AL339" s="107">
        <f>'2013'!S339</f>
        <v>0.54392669348610523</v>
      </c>
      <c r="AM339" s="107">
        <f>'2014'!S339</f>
        <v>1.2553786875108579</v>
      </c>
      <c r="AN339" s="107">
        <f>'2015'!S339</f>
        <v>5.8303864158621694</v>
      </c>
      <c r="AO339" s="107">
        <f>'2016'!S339</f>
        <v>1.5301617132065573</v>
      </c>
      <c r="AP339" s="107">
        <f>'2017'!S339</f>
        <v>3.7888329240736041</v>
      </c>
      <c r="AQ339" s="117">
        <f t="shared" si="187"/>
        <v>2.2471514506821788</v>
      </c>
      <c r="AR339" s="36"/>
      <c r="AS339" s="65" t="s">
        <v>59</v>
      </c>
      <c r="AT339" s="110">
        <f t="shared" ref="AT339:BC339" si="191">SUM(AG308:AG338)</f>
        <v>59.286664943034836</v>
      </c>
      <c r="AU339" s="110">
        <f t="shared" si="191"/>
        <v>59.724954345464326</v>
      </c>
      <c r="AV339" s="110">
        <f t="shared" si="191"/>
        <v>93.558378769611338</v>
      </c>
      <c r="AW339" s="110">
        <f t="shared" si="191"/>
        <v>51.517858141781915</v>
      </c>
      <c r="AX339" s="110">
        <f t="shared" si="191"/>
        <v>50.374225496601696</v>
      </c>
      <c r="AY339" s="110">
        <f t="shared" si="191"/>
        <v>65.580368059679316</v>
      </c>
      <c r="AZ339" s="110">
        <f t="shared" si="191"/>
        <v>71.701499272575816</v>
      </c>
      <c r="BA339" s="110">
        <f t="shared" si="191"/>
        <v>224.9023861562851</v>
      </c>
      <c r="BB339" s="110">
        <f t="shared" si="191"/>
        <v>76.664088087278415</v>
      </c>
      <c r="BC339" s="110">
        <f t="shared" si="191"/>
        <v>82.588656522961102</v>
      </c>
    </row>
    <row r="340" spans="2:55" ht="15.5">
      <c r="B340" s="4">
        <f>'2008'!G340</f>
        <v>2008</v>
      </c>
      <c r="C340" s="6">
        <v>12</v>
      </c>
      <c r="D340" s="2">
        <f t="shared" ref="D340:D369" si="192">D339+1</f>
        <v>2</v>
      </c>
      <c r="E340" s="2">
        <f t="shared" si="188"/>
        <v>336</v>
      </c>
      <c r="F340" s="35">
        <f>'2008'!R340</f>
        <v>1.0227397322399996</v>
      </c>
      <c r="G340" s="35">
        <f>'2009'!R340</f>
        <v>0.28396203644249995</v>
      </c>
      <c r="H340" s="35">
        <f>'2010'!R340</f>
        <v>1.8698986662299999</v>
      </c>
      <c r="I340" s="35">
        <f>'2011'!R340</f>
        <v>1.4543099673119999</v>
      </c>
      <c r="J340" s="35">
        <f>'2012'!R340</f>
        <v>1.7531014597476748</v>
      </c>
      <c r="K340" s="35">
        <f>'2013'!R340</f>
        <v>0.66747801714142485</v>
      </c>
      <c r="L340" s="35">
        <f>'2014'!R340</f>
        <v>1.5979817181149998</v>
      </c>
      <c r="M340" s="35">
        <f>'2015'!R340</f>
        <v>4.7185392179015988</v>
      </c>
      <c r="N340" s="35">
        <f>'2016'!R340</f>
        <v>1.1291588857079999</v>
      </c>
      <c r="O340" s="35">
        <f>'2017'!R340</f>
        <v>3.2772696241972499</v>
      </c>
      <c r="P340" s="118">
        <f t="shared" si="186"/>
        <v>1.7774439325035449</v>
      </c>
      <c r="Q340" s="105"/>
      <c r="R340" s="65" t="s">
        <v>59</v>
      </c>
      <c r="S340" s="66">
        <f t="shared" ref="S340:AB340" si="193">SUM(F308:F338)</f>
        <v>37.624764165808124</v>
      </c>
      <c r="T340" s="66">
        <f t="shared" si="193"/>
        <v>45.029530960297421</v>
      </c>
      <c r="U340" s="66">
        <f t="shared" si="193"/>
        <v>58.861055437403628</v>
      </c>
      <c r="V340" s="66">
        <f t="shared" si="193"/>
        <v>41.99140643518124</v>
      </c>
      <c r="W340" s="66">
        <f t="shared" si="193"/>
        <v>36.978011313184048</v>
      </c>
      <c r="X340" s="66">
        <f t="shared" si="193"/>
        <v>48.148235530135487</v>
      </c>
      <c r="Y340" s="66">
        <f t="shared" si="193"/>
        <v>46.805865074815486</v>
      </c>
      <c r="Z340" s="66">
        <f t="shared" si="193"/>
        <v>155.39076238201625</v>
      </c>
      <c r="AA340" s="66">
        <f t="shared" si="193"/>
        <v>47.975060066037749</v>
      </c>
      <c r="AB340" s="66">
        <f t="shared" si="193"/>
        <v>61.266560873019742</v>
      </c>
      <c r="AC340" s="105"/>
      <c r="AD340" s="36"/>
      <c r="AE340" s="36"/>
      <c r="AF340" s="36"/>
      <c r="AG340" s="107">
        <f>'2008'!S340</f>
        <v>1.7704803486157157</v>
      </c>
      <c r="AH340" s="107">
        <f>'2009'!S340</f>
        <v>0.7203225534599661</v>
      </c>
      <c r="AI340" s="107">
        <f>'2010'!S340</f>
        <v>3.5491664023140208</v>
      </c>
      <c r="AJ340" s="107">
        <f>'2011'!S340</f>
        <v>1.7339973217608233</v>
      </c>
      <c r="AK340" s="107">
        <f>'2012'!S340</f>
        <v>2.2145319790140814</v>
      </c>
      <c r="AL340" s="107">
        <f>'2013'!S340</f>
        <v>0.90608881710164024</v>
      </c>
      <c r="AM340" s="107">
        <f>'2014'!S340</f>
        <v>1.2346616777451858</v>
      </c>
      <c r="AN340" s="107">
        <f>'2015'!S340</f>
        <v>5.2609195942756317</v>
      </c>
      <c r="AO340" s="107">
        <f>'2016'!S340</f>
        <v>0.76275847737794622</v>
      </c>
      <c r="AP340" s="107">
        <f>'2017'!S340</f>
        <v>4.1996008239019105</v>
      </c>
      <c r="AQ340" s="117">
        <f t="shared" si="187"/>
        <v>2.235252799556692</v>
      </c>
      <c r="AR340" s="36"/>
      <c r="AS340" s="120" t="s">
        <v>60</v>
      </c>
      <c r="AT340" s="121">
        <f t="shared" ref="AT340:BC340" si="194">STDEV(AG308:AG338)</f>
        <v>0.69707663726096325</v>
      </c>
      <c r="AU340" s="121">
        <f t="shared" si="194"/>
        <v>0.84231315298325893</v>
      </c>
      <c r="AV340" s="121">
        <f t="shared" si="194"/>
        <v>0.77552212608144711</v>
      </c>
      <c r="AW340" s="121">
        <f t="shared" si="194"/>
        <v>0.90753213479503503</v>
      </c>
      <c r="AX340" s="121">
        <f t="shared" si="194"/>
        <v>0.93804759648734992</v>
      </c>
      <c r="AY340" s="121">
        <f t="shared" si="194"/>
        <v>1.0501192735039004</v>
      </c>
      <c r="AZ340" s="121">
        <f t="shared" si="194"/>
        <v>1.1492148645844416</v>
      </c>
      <c r="BA340" s="121">
        <f t="shared" si="194"/>
        <v>2.2377252327511865</v>
      </c>
      <c r="BB340" s="121">
        <f t="shared" si="194"/>
        <v>0.99621460608056556</v>
      </c>
      <c r="BC340" s="121">
        <f t="shared" si="194"/>
        <v>1.0596502220021762</v>
      </c>
    </row>
    <row r="341" spans="2:55">
      <c r="B341" s="4">
        <f>'2008'!G341</f>
        <v>2008</v>
      </c>
      <c r="C341" s="6">
        <v>12</v>
      </c>
      <c r="D341" s="2">
        <f t="shared" si="192"/>
        <v>3</v>
      </c>
      <c r="E341" s="2">
        <f t="shared" si="188"/>
        <v>337</v>
      </c>
      <c r="F341" s="35">
        <f>'2008'!R341</f>
        <v>0.95352406259699973</v>
      </c>
      <c r="G341" s="35">
        <f>'2009'!R341</f>
        <v>1.4643438574049996</v>
      </c>
      <c r="H341" s="35">
        <f>'2010'!R341</f>
        <v>2.005672964625</v>
      </c>
      <c r="I341" s="35">
        <f>'2011'!R341</f>
        <v>1.3580376650099995</v>
      </c>
      <c r="J341" s="35">
        <f>'2012'!R341</f>
        <v>2.1943086249680994</v>
      </c>
      <c r="K341" s="35">
        <f>'2013'!R341</f>
        <v>1.7721087564689995</v>
      </c>
      <c r="L341" s="35">
        <f>'2014'!R341</f>
        <v>1.4964530424052493</v>
      </c>
      <c r="M341" s="35">
        <f>'2015'!R341</f>
        <v>4.2012472447458</v>
      </c>
      <c r="N341" s="35">
        <f>'2016'!R341</f>
        <v>1.4836307327820004</v>
      </c>
      <c r="O341" s="35">
        <f>'2017'!R341</f>
        <v>3.4576365339967494</v>
      </c>
      <c r="P341" s="118">
        <f t="shared" si="186"/>
        <v>2.0386963485003897</v>
      </c>
      <c r="Q341" s="105"/>
      <c r="R341" s="120" t="s">
        <v>60</v>
      </c>
      <c r="S341" s="121">
        <f t="shared" ref="S341:AB341" si="195">STDEV(F308:F338)</f>
        <v>0.44096896103493116</v>
      </c>
      <c r="T341" s="121">
        <f t="shared" si="195"/>
        <v>0.75569043382585721</v>
      </c>
      <c r="U341" s="121">
        <f t="shared" si="195"/>
        <v>0.55753583361984183</v>
      </c>
      <c r="V341" s="121">
        <f t="shared" si="195"/>
        <v>0.65234961648636325</v>
      </c>
      <c r="W341" s="121">
        <f t="shared" si="195"/>
        <v>0.7512447183279034</v>
      </c>
      <c r="X341" s="121">
        <f t="shared" si="195"/>
        <v>0.83778331717546306</v>
      </c>
      <c r="Y341" s="121">
        <f t="shared" si="195"/>
        <v>0.69176865712200952</v>
      </c>
      <c r="Z341" s="121">
        <f t="shared" si="195"/>
        <v>1.040151717356715</v>
      </c>
      <c r="AA341" s="121">
        <f t="shared" si="195"/>
        <v>0.69186764626588504</v>
      </c>
      <c r="AB341" s="121">
        <f t="shared" si="195"/>
        <v>0.66841817495349798</v>
      </c>
      <c r="AC341" s="105"/>
      <c r="AD341" s="36"/>
      <c r="AE341" s="36"/>
      <c r="AF341" s="36"/>
      <c r="AG341" s="107">
        <f>'2008'!S341</f>
        <v>1.6325816697032136</v>
      </c>
      <c r="AH341" s="107">
        <f>'2009'!S341</f>
        <v>1.9042560220016242</v>
      </c>
      <c r="AI341" s="107">
        <f>'2010'!S341</f>
        <v>3.6732203910977939</v>
      </c>
      <c r="AJ341" s="107">
        <f>'2011'!S341</f>
        <v>1.7872167270240857</v>
      </c>
      <c r="AK341" s="107">
        <f>'2012'!S341</f>
        <v>3.0409758639513207</v>
      </c>
      <c r="AL341" s="107">
        <f>'2013'!S341</f>
        <v>2.0122160424498703</v>
      </c>
      <c r="AM341" s="107">
        <f>'2014'!S341</f>
        <v>1.1506316909204859</v>
      </c>
      <c r="AN341" s="107">
        <f>'2015'!S341</f>
        <v>4.4395152210537372</v>
      </c>
      <c r="AO341" s="107">
        <f>'2016'!S341</f>
        <v>1.2229899804629094</v>
      </c>
      <c r="AP341" s="107">
        <f>'2017'!S341</f>
        <v>5.1061883996533188</v>
      </c>
      <c r="AQ341" s="117">
        <f t="shared" si="187"/>
        <v>2.5969792008318362</v>
      </c>
      <c r="AR341" s="36"/>
      <c r="AS341" s="120" t="s">
        <v>54</v>
      </c>
      <c r="AT341" s="121">
        <f t="shared" ref="AT341:BC341" si="196">(STDEV(AG308:AG338))/SQRT(30)</f>
        <v>0.12726819951255858</v>
      </c>
      <c r="AU341" s="121">
        <f t="shared" si="196"/>
        <v>0.15378463812407694</v>
      </c>
      <c r="AV341" s="121">
        <f t="shared" si="196"/>
        <v>0.14159032076639136</v>
      </c>
      <c r="AW341" s="121">
        <f t="shared" si="196"/>
        <v>0.16569194062935325</v>
      </c>
      <c r="AX341" s="121">
        <f t="shared" si="196"/>
        <v>0.17126327620320847</v>
      </c>
      <c r="AY341" s="121">
        <f t="shared" si="196"/>
        <v>0.19172467138967444</v>
      </c>
      <c r="AZ341" s="121">
        <f t="shared" si="196"/>
        <v>0.20981696825104781</v>
      </c>
      <c r="BA341" s="121">
        <f t="shared" si="196"/>
        <v>0.40855086249210765</v>
      </c>
      <c r="BB341" s="121">
        <f t="shared" si="196"/>
        <v>0.18188307062214965</v>
      </c>
      <c r="BC341" s="121">
        <f t="shared" si="196"/>
        <v>0.19346477655198299</v>
      </c>
    </row>
    <row r="342" spans="2:55">
      <c r="B342" s="4">
        <f>'2008'!G342</f>
        <v>2008</v>
      </c>
      <c r="C342" s="6">
        <v>12</v>
      </c>
      <c r="D342" s="2">
        <f t="shared" si="192"/>
        <v>4</v>
      </c>
      <c r="E342" s="2">
        <f t="shared" si="188"/>
        <v>338</v>
      </c>
      <c r="F342" s="35">
        <f>'2008'!R342</f>
        <v>1.0285842399299996</v>
      </c>
      <c r="G342" s="35">
        <f>'2009'!R342</f>
        <v>0.42080455367999997</v>
      </c>
      <c r="H342" s="35">
        <f>'2010'!R342</f>
        <v>1.4393328024374996</v>
      </c>
      <c r="I342" s="35">
        <f>'2011'!R342</f>
        <v>1.3151910388860002</v>
      </c>
      <c r="J342" s="35">
        <f>'2012'!R342</f>
        <v>1.9796518903243496</v>
      </c>
      <c r="K342" s="35">
        <f>'2013'!R342</f>
        <v>0.77431181141759997</v>
      </c>
      <c r="L342" s="35">
        <f>'2014'!R342</f>
        <v>1.5177253314239998</v>
      </c>
      <c r="M342" s="35">
        <f>'2015'!R342</f>
        <v>3.9683477879476494</v>
      </c>
      <c r="N342" s="35">
        <f>'2016'!R342</f>
        <v>1.3606492759042497</v>
      </c>
      <c r="O342" s="35">
        <f>'2017'!R342</f>
        <v>3.3836418742632</v>
      </c>
      <c r="P342" s="118">
        <f t="shared" si="186"/>
        <v>1.7188240606214549</v>
      </c>
      <c r="Q342" s="105"/>
      <c r="R342" s="120" t="s">
        <v>54</v>
      </c>
      <c r="S342" s="121">
        <f t="shared" ref="S342:AB342" si="197">(STDEV(F308:F338))/SQRT(30)</f>
        <v>8.0509549039482806E-2</v>
      </c>
      <c r="T342" s="121">
        <f t="shared" si="197"/>
        <v>0.13796956569909566</v>
      </c>
      <c r="U342" s="121">
        <f t="shared" si="197"/>
        <v>0.10179165089701152</v>
      </c>
      <c r="V342" s="121">
        <f t="shared" si="197"/>
        <v>0.11910220010980839</v>
      </c>
      <c r="W342" s="121">
        <f t="shared" si="197"/>
        <v>0.13715789281160246</v>
      </c>
      <c r="X342" s="121">
        <f t="shared" si="197"/>
        <v>0.15295760703950212</v>
      </c>
      <c r="Y342" s="121">
        <f t="shared" si="197"/>
        <v>0.12629909936026046</v>
      </c>
      <c r="Z342" s="121">
        <f t="shared" si="197"/>
        <v>0.18990485294133685</v>
      </c>
      <c r="AA342" s="121">
        <f t="shared" si="197"/>
        <v>0.12631717222261005</v>
      </c>
      <c r="AB342" s="121">
        <f t="shared" si="197"/>
        <v>0.12203590408948849</v>
      </c>
      <c r="AC342" s="105"/>
      <c r="AD342" s="36"/>
      <c r="AE342" s="36"/>
      <c r="AF342" s="36"/>
      <c r="AG342" s="107">
        <f>'2008'!S342</f>
        <v>1.5590222358280739</v>
      </c>
      <c r="AH342" s="107">
        <f>'2009'!S342</f>
        <v>0.58000046619446877</v>
      </c>
      <c r="AI342" s="107">
        <f>'2010'!S342</f>
        <v>2.2427504548819495</v>
      </c>
      <c r="AJ342" s="107">
        <f>'2011'!S342</f>
        <v>1.90752198830228</v>
      </c>
      <c r="AK342" s="107">
        <f>'2012'!S342</f>
        <v>2.4533640298211346</v>
      </c>
      <c r="AL342" s="107">
        <f>'2013'!S342</f>
        <v>0.8081638499567535</v>
      </c>
      <c r="AM342" s="107">
        <f>'2014'!S342</f>
        <v>1.3186801983640599</v>
      </c>
      <c r="AN342" s="107">
        <f>'2015'!S342</f>
        <v>4.5182942867301206</v>
      </c>
      <c r="AO342" s="107">
        <f>'2016'!S342</f>
        <v>1.9141716638730037</v>
      </c>
      <c r="AP342" s="107">
        <f>'2017'!S342</f>
        <v>4.8887074624540201</v>
      </c>
      <c r="AQ342" s="117">
        <f t="shared" si="187"/>
        <v>2.2190676636405859</v>
      </c>
      <c r="AR342" s="36"/>
      <c r="AS342" s="38"/>
    </row>
    <row r="343" spans="2:55">
      <c r="B343" s="4">
        <f>'2008'!G343</f>
        <v>2008</v>
      </c>
      <c r="C343" s="6">
        <v>12</v>
      </c>
      <c r="D343" s="2">
        <f t="shared" si="192"/>
        <v>5</v>
      </c>
      <c r="E343" s="2">
        <f t="shared" ref="E343:E356" si="198">E342+1</f>
        <v>339</v>
      </c>
      <c r="F343" s="35">
        <f>'2008'!R343</f>
        <v>1.0342568503349998</v>
      </c>
      <c r="G343" s="35">
        <f>'2009'!R343</f>
        <v>0.47752697421674989</v>
      </c>
      <c r="H343" s="35">
        <f>'2010'!R343</f>
        <v>1.8800651627999998</v>
      </c>
      <c r="I343" s="35">
        <f>'2011'!R343</f>
        <v>1.4326840610212495</v>
      </c>
      <c r="J343" s="35">
        <f>'2012'!R343</f>
        <v>1.7398572650735251</v>
      </c>
      <c r="K343" s="35">
        <f>'2013'!R343</f>
        <v>1.4701780512579001</v>
      </c>
      <c r="L343" s="35">
        <f>'2014'!R343</f>
        <v>1.5746135100569996</v>
      </c>
      <c r="M343" s="35">
        <f>'2015'!R343</f>
        <v>3.6566039578709999</v>
      </c>
      <c r="N343" s="35">
        <f>'2016'!R343</f>
        <v>1.3818478946580002</v>
      </c>
      <c r="O343" s="35">
        <f>'2017'!R343</f>
        <v>2.1816086079847499</v>
      </c>
      <c r="P343" s="118">
        <f t="shared" si="186"/>
        <v>1.6829242335275172</v>
      </c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5"/>
      <c r="AD343" s="36"/>
      <c r="AE343" s="36"/>
      <c r="AF343" s="36"/>
      <c r="AG343" s="107">
        <f>'2008'!S343</f>
        <v>1.6544505627275592</v>
      </c>
      <c r="AH343" s="107">
        <f>'2009'!S343</f>
        <v>0.64117369316219119</v>
      </c>
      <c r="AI343" s="107">
        <f>'2010'!S343</f>
        <v>2.7119485936667389</v>
      </c>
      <c r="AJ343" s="107">
        <f>'2011'!S343</f>
        <v>2.1271099493306287</v>
      </c>
      <c r="AK343" s="107">
        <f>'2012'!S343</f>
        <v>1.638237043554805</v>
      </c>
      <c r="AL343" s="107">
        <f>'2013'!S343</f>
        <v>1.360225129673269</v>
      </c>
      <c r="AM343" s="107">
        <f>'2014'!S343</f>
        <v>1.3154129273141775</v>
      </c>
      <c r="AN343" s="107">
        <f>'2015'!S343</f>
        <v>4.5309871581235219</v>
      </c>
      <c r="AO343" s="107">
        <f>'2016'!S343</f>
        <v>1.5135207826105765</v>
      </c>
      <c r="AP343" s="107">
        <f>'2017'!S343</f>
        <v>2.3026078286681209</v>
      </c>
      <c r="AQ343" s="117">
        <f t="shared" si="187"/>
        <v>1.979567366883159</v>
      </c>
      <c r="AR343" s="36"/>
      <c r="AS343" s="38"/>
    </row>
    <row r="344" spans="2:55">
      <c r="B344" s="4">
        <f>'2008'!G344</f>
        <v>2008</v>
      </c>
      <c r="C344" s="6">
        <v>12</v>
      </c>
      <c r="D344" s="2">
        <f t="shared" si="192"/>
        <v>6</v>
      </c>
      <c r="E344" s="2">
        <f t="shared" si="198"/>
        <v>340</v>
      </c>
      <c r="F344" s="35">
        <f>'2008'!R344</f>
        <v>0.97085622027599972</v>
      </c>
      <c r="G344" s="35">
        <f>'2009'!R344</f>
        <v>7.3208598005999978E-2</v>
      </c>
      <c r="H344" s="35">
        <f>'2010'!R344</f>
        <v>1.4388134270692499</v>
      </c>
      <c r="I344" s="35">
        <f>'2011'!R344</f>
        <v>0.70016219855999995</v>
      </c>
      <c r="J344" s="35">
        <f>'2012'!R344</f>
        <v>1.2282577932942749</v>
      </c>
      <c r="K344" s="35">
        <f>'2013'!R344</f>
        <v>1.0283865580522498</v>
      </c>
      <c r="L344" s="35">
        <f>'2014'!R344</f>
        <v>0.79166066768999999</v>
      </c>
      <c r="M344" s="35">
        <f>'2015'!R344</f>
        <v>4.3544332647059996</v>
      </c>
      <c r="N344" s="35">
        <f>'2016'!R344</f>
        <v>1.4674969447469999</v>
      </c>
      <c r="O344" s="35">
        <f>'2017'!R344</f>
        <v>2.7275646989818494</v>
      </c>
      <c r="P344" s="118">
        <f t="shared" si="186"/>
        <v>1.4780840371382622</v>
      </c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  <c r="AB344" s="105"/>
      <c r="AC344" s="105"/>
      <c r="AD344" s="36"/>
      <c r="AE344" s="36"/>
      <c r="AF344" s="36"/>
      <c r="AG344" s="107">
        <f>'2008'!S344</f>
        <v>1.567058319798452</v>
      </c>
      <c r="AH344" s="107">
        <f>'2009'!S344</f>
        <v>0.2653879071926285</v>
      </c>
      <c r="AI344" s="107">
        <f>'2010'!S344</f>
        <v>1.8862463748147511</v>
      </c>
      <c r="AJ344" s="107">
        <f>'2011'!S344</f>
        <v>1.090878211930538</v>
      </c>
      <c r="AK344" s="107">
        <f>'2012'!S344</f>
        <v>1.6141959902442256</v>
      </c>
      <c r="AL344" s="107">
        <f>'2013'!S344</f>
        <v>1.5952646422272507</v>
      </c>
      <c r="AM344" s="107">
        <f>'2014'!S344</f>
        <v>0.97977712516847359</v>
      </c>
      <c r="AN344" s="107">
        <f>'2015'!S344</f>
        <v>7.354373888210838</v>
      </c>
      <c r="AO344" s="107">
        <f>'2016'!S344</f>
        <v>1.4114904193007518</v>
      </c>
      <c r="AP344" s="107">
        <f>'2017'!S344</f>
        <v>2.5942601821993754</v>
      </c>
      <c r="AQ344" s="117">
        <f t="shared" si="187"/>
        <v>2.0358933061087283</v>
      </c>
      <c r="AR344" s="36"/>
      <c r="AS344" s="38"/>
    </row>
    <row r="345" spans="2:55">
      <c r="B345" s="4">
        <f>'2008'!G345</f>
        <v>2008</v>
      </c>
      <c r="C345" s="6">
        <v>12</v>
      </c>
      <c r="D345" s="2">
        <f t="shared" si="192"/>
        <v>7</v>
      </c>
      <c r="E345" s="2">
        <f t="shared" si="198"/>
        <v>341</v>
      </c>
      <c r="F345" s="35">
        <f>'2008'!R345</f>
        <v>0.87527764630274985</v>
      </c>
      <c r="G345" s="35">
        <f>'2009'!R345</f>
        <v>1.0433551280624997</v>
      </c>
      <c r="H345" s="35">
        <f>'2010'!R345</f>
        <v>1.3861797062399999</v>
      </c>
      <c r="I345" s="35">
        <f>'2011'!R345</f>
        <v>1.1347062566624999</v>
      </c>
      <c r="J345" s="35">
        <f>'2012'!R345</f>
        <v>1.3884693780761999</v>
      </c>
      <c r="K345" s="35">
        <f>'2013'!R345</f>
        <v>0.74604956487187479</v>
      </c>
      <c r="L345" s="35">
        <f>'2014'!R345</f>
        <v>1.4088333127274999</v>
      </c>
      <c r="M345" s="35">
        <f>'2015'!R345</f>
        <v>4.7038660656539992</v>
      </c>
      <c r="N345" s="35">
        <f>'2016'!R345</f>
        <v>0.62855470097999988</v>
      </c>
      <c r="O345" s="35">
        <f>'2017'!R345</f>
        <v>2.502701685825</v>
      </c>
      <c r="P345" s="118">
        <f t="shared" si="186"/>
        <v>1.5817993445402325</v>
      </c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5"/>
      <c r="AD345" s="36"/>
      <c r="AE345" s="36"/>
      <c r="AF345" s="36"/>
      <c r="AG345" s="107">
        <f>'2008'!S345</f>
        <v>1.4426838819450054</v>
      </c>
      <c r="AH345" s="107">
        <f>'2009'!S345</f>
        <v>0.93795225632308354</v>
      </c>
      <c r="AI345" s="107">
        <f>'2010'!S345</f>
        <v>2.0008952830435196</v>
      </c>
      <c r="AJ345" s="107">
        <f>'2011'!S345</f>
        <v>1.4798700065973114</v>
      </c>
      <c r="AK345" s="107">
        <f>'2012'!S345</f>
        <v>1.1314832996900079</v>
      </c>
      <c r="AL345" s="107">
        <f>'2013'!S345</f>
        <v>0.63468554179290015</v>
      </c>
      <c r="AM345" s="107">
        <f>'2014'!S345</f>
        <v>1.555216723526337</v>
      </c>
      <c r="AN345" s="107">
        <f>'2015'!S345</f>
        <v>7.558664722177757</v>
      </c>
      <c r="AO345" s="107">
        <f>'2016'!S345</f>
        <v>0.80859709708784888</v>
      </c>
      <c r="AP345" s="107">
        <f>'2017'!S345</f>
        <v>2.4144984964127953</v>
      </c>
      <c r="AQ345" s="117">
        <f t="shared" si="187"/>
        <v>1.9964547308596565</v>
      </c>
      <c r="AR345" s="36"/>
      <c r="AS345" s="38"/>
    </row>
    <row r="346" spans="2:55">
      <c r="B346" s="4">
        <f>'2008'!G346</f>
        <v>2008</v>
      </c>
      <c r="C346" s="6">
        <v>12</v>
      </c>
      <c r="D346" s="2">
        <f t="shared" si="192"/>
        <v>8</v>
      </c>
      <c r="E346" s="2">
        <f t="shared" si="198"/>
        <v>342</v>
      </c>
      <c r="F346" s="35">
        <f>'2008'!R346</f>
        <v>0.81174870719887471</v>
      </c>
      <c r="G346" s="35">
        <f>'2009'!R346</f>
        <v>0.33527337601500001</v>
      </c>
      <c r="H346" s="35">
        <f>'2010'!R346</f>
        <v>1.5699428152559998</v>
      </c>
      <c r="I346" s="35">
        <f>'2011'!R346</f>
        <v>0.92086357844699984</v>
      </c>
      <c r="J346" s="35">
        <f>'2012'!R346</f>
        <v>1.6003082250836997</v>
      </c>
      <c r="K346" s="35">
        <f>'2013'!R346</f>
        <v>1.3714972224254998</v>
      </c>
      <c r="L346" s="35">
        <f>'2014'!R346</f>
        <v>1.1409092929755</v>
      </c>
      <c r="M346" s="35">
        <f>'2015'!R346</f>
        <v>5.0295392238692989</v>
      </c>
      <c r="N346" s="35">
        <f>'2016'!R346</f>
        <v>1.0493224195274999</v>
      </c>
      <c r="O346" s="35">
        <f>'2017'!R346</f>
        <v>2.5573748451570002</v>
      </c>
      <c r="P346" s="118">
        <f t="shared" si="186"/>
        <v>1.6386779705955372</v>
      </c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  <c r="AA346" s="105"/>
      <c r="AB346" s="105"/>
      <c r="AC346" s="105"/>
      <c r="AD346" s="36"/>
      <c r="AE346" s="36"/>
      <c r="AF346" s="36"/>
      <c r="AG346" s="107">
        <f>'2008'!S346</f>
        <v>1.2293457510969255</v>
      </c>
      <c r="AH346" s="107">
        <f>'2009'!S346</f>
        <v>0.66306211567841677</v>
      </c>
      <c r="AI346" s="107">
        <f>'2010'!S346</f>
        <v>2.2660942151213024</v>
      </c>
      <c r="AJ346" s="107">
        <f>'2011'!S346</f>
        <v>0.89608215657107249</v>
      </c>
      <c r="AK346" s="107">
        <f>'2012'!S346</f>
        <v>1.0039926562703436</v>
      </c>
      <c r="AL346" s="107">
        <f>'2013'!S346</f>
        <v>1.6337172818531904</v>
      </c>
      <c r="AM346" s="107">
        <f>'2014'!S346</f>
        <v>1.2443421542127953</v>
      </c>
      <c r="AN346" s="107">
        <f>'2015'!S346</f>
        <v>8.8783136838471197</v>
      </c>
      <c r="AO346" s="107">
        <f>'2016'!S346</f>
        <v>1.2354882636975635</v>
      </c>
      <c r="AP346" s="107">
        <f>'2017'!S346</f>
        <v>2.9541272890284138</v>
      </c>
      <c r="AQ346" s="117">
        <f t="shared" si="187"/>
        <v>2.2004565567377141</v>
      </c>
      <c r="AR346" s="36"/>
      <c r="AS346" s="38"/>
    </row>
    <row r="347" spans="2:55">
      <c r="B347" s="4">
        <f>'2008'!G347</f>
        <v>2008</v>
      </c>
      <c r="C347" s="6">
        <v>12</v>
      </c>
      <c r="D347" s="2">
        <f t="shared" si="192"/>
        <v>9</v>
      </c>
      <c r="E347" s="2">
        <f t="shared" si="198"/>
        <v>343</v>
      </c>
      <c r="F347" s="35">
        <f>'2008'!R347</f>
        <v>0.44145801247274996</v>
      </c>
      <c r="G347" s="35">
        <f>'2009'!R347</f>
        <v>0.74825414755200004</v>
      </c>
      <c r="H347" s="35">
        <f>'2010'!R347</f>
        <v>1.5366328049362494</v>
      </c>
      <c r="I347" s="35">
        <f>'2011'!R347</f>
        <v>1.264579566831</v>
      </c>
      <c r="J347" s="35">
        <f>'2012'!R347</f>
        <v>1.0415575735964997</v>
      </c>
      <c r="K347" s="35">
        <f>'2013'!R347</f>
        <v>1.0781115312517502</v>
      </c>
      <c r="L347" s="35">
        <f>'2014'!R347</f>
        <v>1.5881393707109996</v>
      </c>
      <c r="M347" s="35">
        <f>'2015'!R347</f>
        <v>5.0296841087237993</v>
      </c>
      <c r="N347" s="35">
        <f>'2016'!R347</f>
        <v>0.90422146558349992</v>
      </c>
      <c r="O347" s="35">
        <f>'2017'!R347</f>
        <v>2.4391876035578992</v>
      </c>
      <c r="P347" s="118">
        <f t="shared" si="186"/>
        <v>1.6071826185216449</v>
      </c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5"/>
      <c r="AD347" s="36"/>
      <c r="AE347" s="36"/>
      <c r="AF347" s="36"/>
      <c r="AG347" s="107">
        <f>'2008'!S347</f>
        <v>0.74835566290816324</v>
      </c>
      <c r="AH347" s="107">
        <f>'2009'!S347</f>
        <v>1.1240696287547858</v>
      </c>
      <c r="AI347" s="107">
        <f>'2010'!S347</f>
        <v>2.2355276970109643</v>
      </c>
      <c r="AJ347" s="107">
        <f>'2011'!S347</f>
        <v>1.1244261933886293</v>
      </c>
      <c r="AK347" s="107">
        <f>'2012'!S347</f>
        <v>1.3696079121742635</v>
      </c>
      <c r="AL347" s="107">
        <f>'2013'!S347</f>
        <v>0.66383419585498249</v>
      </c>
      <c r="AM347" s="107">
        <f>'2014'!S347</f>
        <v>1.5135764512624281</v>
      </c>
      <c r="AN347" s="107">
        <f>'2015'!S347</f>
        <v>8.507132241893455</v>
      </c>
      <c r="AO347" s="107">
        <f>'2016'!S347</f>
        <v>1.0394258893921322</v>
      </c>
      <c r="AP347" s="107">
        <f>'2017'!S347</f>
        <v>2.5298768382304813</v>
      </c>
      <c r="AQ347" s="117">
        <f t="shared" si="187"/>
        <v>2.0855832710870286</v>
      </c>
      <c r="AR347" s="36"/>
      <c r="AS347" s="38"/>
    </row>
    <row r="348" spans="2:55">
      <c r="B348" s="4">
        <f>'2008'!G348</f>
        <v>2008</v>
      </c>
      <c r="C348" s="6">
        <v>12</v>
      </c>
      <c r="D348" s="2">
        <f t="shared" si="192"/>
        <v>10</v>
      </c>
      <c r="E348" s="2">
        <f t="shared" si="198"/>
        <v>344</v>
      </c>
      <c r="F348" s="35">
        <f>'2008'!R348</f>
        <v>0.49494630837600001</v>
      </c>
      <c r="G348" s="35">
        <f>'2009'!R348</f>
        <v>2.0622394497674996</v>
      </c>
      <c r="H348" s="35">
        <f>'2010'!R348</f>
        <v>1.4703406169759998</v>
      </c>
      <c r="I348" s="35">
        <f>'2011'!R348</f>
        <v>1.3437235325204999</v>
      </c>
      <c r="J348" s="35">
        <f>'2012'!R348</f>
        <v>0.25600588984784994</v>
      </c>
      <c r="K348" s="35">
        <f>'2013'!R348</f>
        <v>9.8049351877574964E-2</v>
      </c>
      <c r="L348" s="35">
        <f>'2014'!R348</f>
        <v>1.5250849908974999</v>
      </c>
      <c r="M348" s="35">
        <f>'2015'!R348</f>
        <v>4.643262449989499</v>
      </c>
      <c r="N348" s="35">
        <f>'2016'!R348</f>
        <v>1.286150220423</v>
      </c>
      <c r="O348" s="35">
        <f>'2017'!R348</f>
        <v>2.1199267052082003</v>
      </c>
      <c r="P348" s="118">
        <f t="shared" si="186"/>
        <v>1.5299729515883622</v>
      </c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5"/>
      <c r="AD348" s="36"/>
      <c r="AE348" s="36"/>
      <c r="AF348" s="36"/>
      <c r="AG348" s="107">
        <f>'2008'!S348</f>
        <v>0.5460764446316142</v>
      </c>
      <c r="AH348" s="107">
        <f>'2009'!S348</f>
        <v>1.4551839584040096</v>
      </c>
      <c r="AI348" s="107">
        <f>'2010'!S348</f>
        <v>1.6488575943057071</v>
      </c>
      <c r="AJ348" s="107">
        <f>'2011'!S348</f>
        <v>1.5884631197392887</v>
      </c>
      <c r="AK348" s="107">
        <f>'2012'!S348</f>
        <v>0.4403198382636615</v>
      </c>
      <c r="AL348" s="107">
        <f>'2013'!S348</f>
        <v>7.1712261740861288E-2</v>
      </c>
      <c r="AM348" s="107">
        <f>'2014'!S348</f>
        <v>1.5141107627784642</v>
      </c>
      <c r="AN348" s="107">
        <f>'2015'!S348</f>
        <v>5.3048165735938708</v>
      </c>
      <c r="AO348" s="107">
        <f>'2016'!S348</f>
        <v>1.5260819808420869</v>
      </c>
      <c r="AP348" s="107">
        <f>'2017'!S348</f>
        <v>1.9828504294616562</v>
      </c>
      <c r="AQ348" s="117">
        <f t="shared" si="187"/>
        <v>1.6078472963761221</v>
      </c>
      <c r="AR348" s="36"/>
      <c r="AS348" s="38"/>
    </row>
    <row r="349" spans="2:55">
      <c r="B349" s="4">
        <f>'2008'!G349</f>
        <v>2008</v>
      </c>
      <c r="C349" s="6">
        <v>12</v>
      </c>
      <c r="D349" s="2">
        <f t="shared" si="192"/>
        <v>11</v>
      </c>
      <c r="E349" s="2">
        <f t="shared" si="198"/>
        <v>345</v>
      </c>
      <c r="F349" s="35">
        <f>'2008'!R349</f>
        <v>0.91128644399699976</v>
      </c>
      <c r="G349" s="35">
        <f>'2009'!R349</f>
        <v>1.8415613987977499</v>
      </c>
      <c r="H349" s="35">
        <f>'2010'!R349</f>
        <v>1.4108887131209999</v>
      </c>
      <c r="I349" s="35">
        <f>'2011'!R349</f>
        <v>1.3366732881599999</v>
      </c>
      <c r="J349" s="35">
        <f>'2012'!R349</f>
        <v>1.7592827633324997</v>
      </c>
      <c r="K349" s="35">
        <f>'2013'!R349</f>
        <v>0.12376788695662498</v>
      </c>
      <c r="L349" s="35">
        <f>'2014'!R349</f>
        <v>1.6318553059620002</v>
      </c>
      <c r="M349" s="35">
        <f>'2015'!R349</f>
        <v>4.6757166573974995</v>
      </c>
      <c r="N349" s="35">
        <f>'2016'!R349</f>
        <v>1.434404261709</v>
      </c>
      <c r="O349" s="35">
        <f>'2017'!R349</f>
        <v>1.7706580661673745</v>
      </c>
      <c r="P349" s="118">
        <f t="shared" si="186"/>
        <v>1.6896094785600748</v>
      </c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5"/>
      <c r="AD349" s="36"/>
      <c r="AE349" s="36"/>
      <c r="AF349" s="36"/>
      <c r="AG349" s="107">
        <f>'2008'!S349</f>
        <v>1.1637476865453249</v>
      </c>
      <c r="AH349" s="107">
        <f>'2009'!S349</f>
        <v>1.4053548555077806</v>
      </c>
      <c r="AI349" s="107">
        <f>'2010'!S349</f>
        <v>1.4802433833856359</v>
      </c>
      <c r="AJ349" s="107">
        <f>'2011'!S349</f>
        <v>1.5232139794682753</v>
      </c>
      <c r="AK349" s="107">
        <f>'2012'!S349</f>
        <v>1.1583623730811483</v>
      </c>
      <c r="AL349" s="107">
        <f>'2013'!S349</f>
        <v>-6.7931118387063325E-2</v>
      </c>
      <c r="AM349" s="107">
        <f>'2014'!S349</f>
        <v>1.6511263738843203</v>
      </c>
      <c r="AN349" s="107">
        <f>'2015'!S349</f>
        <v>5.5844773481700001</v>
      </c>
      <c r="AO349" s="107">
        <f>'2016'!S349</f>
        <v>1.9623106631581042</v>
      </c>
      <c r="AP349" s="107">
        <f>'2017'!S349</f>
        <v>2.3362380131929252</v>
      </c>
      <c r="AQ349" s="117">
        <f t="shared" si="187"/>
        <v>1.8197143558006452</v>
      </c>
      <c r="AR349" s="36"/>
      <c r="AS349" s="38"/>
    </row>
    <row r="350" spans="2:55">
      <c r="B350" s="4">
        <f>'2008'!G350</f>
        <v>2008</v>
      </c>
      <c r="C350" s="6">
        <v>12</v>
      </c>
      <c r="D350" s="2">
        <f t="shared" si="192"/>
        <v>12</v>
      </c>
      <c r="E350" s="2">
        <f t="shared" si="198"/>
        <v>346</v>
      </c>
      <c r="F350" s="35">
        <f>'2008'!R350</f>
        <v>0.86144114269799976</v>
      </c>
      <c r="G350" s="35">
        <f>'2009'!R350</f>
        <v>1.8851502528416251</v>
      </c>
      <c r="H350" s="35">
        <f>'2010'!R350</f>
        <v>0.72137923488000011</v>
      </c>
      <c r="I350" s="35">
        <f>'2011'!R350</f>
        <v>1.4918597013824997</v>
      </c>
      <c r="J350" s="35">
        <f>'2012'!R350</f>
        <v>0.33362954683529994</v>
      </c>
      <c r="K350" s="35">
        <f>'2013'!R350</f>
        <v>1.9747815491051999</v>
      </c>
      <c r="L350" s="35">
        <f>'2014'!R350</f>
        <v>1.7134230233699999</v>
      </c>
      <c r="M350" s="35">
        <f>'2015'!R350</f>
        <v>4.3004705322961492</v>
      </c>
      <c r="N350" s="35">
        <f>'2016'!R350</f>
        <v>1.4759100890099996</v>
      </c>
      <c r="O350" s="35">
        <f>'2017'!R350</f>
        <v>2.736883864720574</v>
      </c>
      <c r="P350" s="118">
        <f t="shared" si="186"/>
        <v>1.7494928937139349</v>
      </c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5"/>
      <c r="AD350" s="36"/>
      <c r="AE350" s="36"/>
      <c r="AF350" s="36"/>
      <c r="AG350" s="107">
        <f>'2008'!S350</f>
        <v>1.1111500153394824</v>
      </c>
      <c r="AH350" s="107">
        <f>'2009'!S350</f>
        <v>1.3963753444151219</v>
      </c>
      <c r="AI350" s="107">
        <f>'2010'!S350</f>
        <v>0.63026148298399065</v>
      </c>
      <c r="AJ350" s="107">
        <f>'2011'!S350</f>
        <v>1.8940594321848478</v>
      </c>
      <c r="AK350" s="107">
        <f>'2012'!S350</f>
        <v>0.44912131105470859</v>
      </c>
      <c r="AL350" s="107">
        <f>'2013'!S350</f>
        <v>0.27540902042059145</v>
      </c>
      <c r="AM350" s="107">
        <f>'2014'!S350</f>
        <v>1.5077620071579414</v>
      </c>
      <c r="AN350" s="107">
        <f>'2015'!S350</f>
        <v>5.1988413879504245</v>
      </c>
      <c r="AO350" s="107">
        <f>'2016'!S350</f>
        <v>1.9969813453500376</v>
      </c>
      <c r="AP350" s="107">
        <f>'2017'!S350</f>
        <v>3.8340239324231074</v>
      </c>
      <c r="AQ350" s="117">
        <f t="shared" si="187"/>
        <v>1.8293985279280254</v>
      </c>
      <c r="AR350" s="36"/>
      <c r="AS350" s="38"/>
    </row>
    <row r="351" spans="2:55">
      <c r="B351" s="4">
        <f>'2008'!G351</f>
        <v>2008</v>
      </c>
      <c r="C351" s="6">
        <v>12</v>
      </c>
      <c r="D351" s="2">
        <f t="shared" si="192"/>
        <v>13</v>
      </c>
      <c r="E351" s="2">
        <f t="shared" si="198"/>
        <v>347</v>
      </c>
      <c r="F351" s="35">
        <f>'2008'!R351</f>
        <v>0.93566761819874988</v>
      </c>
      <c r="G351" s="35">
        <f>'2009'!R351</f>
        <v>1.6742672775224996</v>
      </c>
      <c r="H351" s="35">
        <f>'2010'!R351</f>
        <v>1.1870195118389997</v>
      </c>
      <c r="I351" s="35">
        <f>'2011'!R351</f>
        <v>1.5844263893549997</v>
      </c>
      <c r="J351" s="35">
        <f>'2012'!R351</f>
        <v>0.19274056750889998</v>
      </c>
      <c r="K351" s="35">
        <f>'2013'!R351</f>
        <v>1.6739333056545</v>
      </c>
      <c r="L351" s="35">
        <f>'2014'!R351</f>
        <v>1.6436572824149998</v>
      </c>
      <c r="M351" s="35">
        <f>'2015'!R351</f>
        <v>4.3135885052495997</v>
      </c>
      <c r="N351" s="35">
        <f>'2016'!R351</f>
        <v>1.5095847671415001</v>
      </c>
      <c r="O351" s="35">
        <f>'2017'!R351</f>
        <v>2.9367190015327496</v>
      </c>
      <c r="P351" s="118">
        <f t="shared" si="186"/>
        <v>1.7651604226417497</v>
      </c>
      <c r="Q351" s="105"/>
      <c r="R351" s="105"/>
      <c r="S351" s="105"/>
      <c r="T351" s="105"/>
      <c r="U351" s="105"/>
      <c r="V351" s="105"/>
      <c r="W351" s="105"/>
      <c r="X351" s="105"/>
      <c r="Y351" s="105"/>
      <c r="Z351" s="105"/>
      <c r="AA351" s="105"/>
      <c r="AB351" s="105"/>
      <c r="AC351" s="105"/>
      <c r="AD351" s="36"/>
      <c r="AE351" s="36"/>
      <c r="AF351" s="36"/>
      <c r="AG351" s="107">
        <f>'2008'!S351</f>
        <v>1.3360864894278803</v>
      </c>
      <c r="AH351" s="107">
        <f>'2009'!S351</f>
        <v>1.3553987441821811</v>
      </c>
      <c r="AI351" s="107">
        <f>'2010'!S351</f>
        <v>1.1671583940162322</v>
      </c>
      <c r="AJ351" s="107">
        <f>'2011'!S351</f>
        <v>2.0826648198586413</v>
      </c>
      <c r="AK351" s="107">
        <f>'2012'!S351</f>
        <v>0.38850007155209221</v>
      </c>
      <c r="AL351" s="107">
        <f>'2013'!S351</f>
        <v>-0.2412036561620112</v>
      </c>
      <c r="AM351" s="107">
        <f>'2014'!S351</f>
        <v>1.1630175330314048</v>
      </c>
      <c r="AN351" s="107">
        <f>'2015'!S351</f>
        <v>5.069041361091835</v>
      </c>
      <c r="AO351" s="107">
        <f>'2016'!S351</f>
        <v>1.5344715723426476</v>
      </c>
      <c r="AP351" s="107">
        <f>'2017'!S351</f>
        <v>3.8900375971736181</v>
      </c>
      <c r="AQ351" s="117">
        <f t="shared" si="187"/>
        <v>1.7745172926514521</v>
      </c>
      <c r="AR351" s="36"/>
      <c r="AS351" s="38"/>
    </row>
    <row r="352" spans="2:55">
      <c r="B352" s="4">
        <f>'2008'!G352</f>
        <v>2008</v>
      </c>
      <c r="C352" s="6">
        <v>12</v>
      </c>
      <c r="D352" s="2">
        <f t="shared" si="192"/>
        <v>14</v>
      </c>
      <c r="E352" s="2">
        <f t="shared" si="198"/>
        <v>348</v>
      </c>
      <c r="F352" s="35">
        <f>'2008'!R352</f>
        <v>0.74654990875499982</v>
      </c>
      <c r="G352" s="35">
        <f>'2009'!R352</f>
        <v>1.8737295200099997</v>
      </c>
      <c r="H352" s="35">
        <f>'2010'!R352</f>
        <v>1.0328386977337498</v>
      </c>
      <c r="I352" s="35">
        <f>'2011'!R352</f>
        <v>1.4848168240485</v>
      </c>
      <c r="J352" s="35">
        <f>'2012'!R352</f>
        <v>1.5694138627533001</v>
      </c>
      <c r="K352" s="35">
        <f>'2013'!R352</f>
        <v>1.7963099296565996</v>
      </c>
      <c r="L352" s="35">
        <f>'2014'!R352</f>
        <v>1.5634082627504997</v>
      </c>
      <c r="M352" s="35">
        <f>'2015'!R352</f>
        <v>4.8244421883794999</v>
      </c>
      <c r="N352" s="35">
        <f>'2016'!R352</f>
        <v>1.4659646032349998</v>
      </c>
      <c r="O352" s="35">
        <f>'2017'!R352</f>
        <v>0.84308251265999989</v>
      </c>
      <c r="P352" s="118">
        <f t="shared" si="186"/>
        <v>1.7200556309982151</v>
      </c>
      <c r="Q352" s="105"/>
      <c r="R352" s="105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5"/>
      <c r="AD352" s="36"/>
      <c r="AE352" s="36"/>
      <c r="AF352" s="36"/>
      <c r="AG352" s="107">
        <f>'2008'!S352</f>
        <v>1.0142182963553572</v>
      </c>
      <c r="AH352" s="107">
        <f>'2009'!S352</f>
        <v>2.4066132136833507</v>
      </c>
      <c r="AI352" s="107">
        <f>'2010'!S352</f>
        <v>0.74104065651100959</v>
      </c>
      <c r="AJ352" s="107">
        <f>'2011'!S352</f>
        <v>1.3880407460464048</v>
      </c>
      <c r="AK352" s="107">
        <f>'2012'!S352</f>
        <v>1.5284600484286732</v>
      </c>
      <c r="AL352" s="107">
        <f>'2013'!S352</f>
        <v>1.3035495915206325</v>
      </c>
      <c r="AM352" s="107">
        <f>'2014'!S352</f>
        <v>1.2010433989784717</v>
      </c>
      <c r="AN352" s="107">
        <f>'2015'!S352</f>
        <v>6.967367692171103</v>
      </c>
      <c r="AO352" s="107">
        <f>'2016'!S352</f>
        <v>0.9568119065730919</v>
      </c>
      <c r="AP352" s="107">
        <f>'2017'!S352</f>
        <v>1.3954431934979008</v>
      </c>
      <c r="AQ352" s="117">
        <f t="shared" si="187"/>
        <v>1.8902588743765993</v>
      </c>
      <c r="AR352" s="36"/>
      <c r="AS352" s="38"/>
    </row>
    <row r="353" spans="2:45">
      <c r="B353" s="4">
        <f>'2008'!G353</f>
        <v>2008</v>
      </c>
      <c r="C353" s="6">
        <v>12</v>
      </c>
      <c r="D353" s="2">
        <f t="shared" si="192"/>
        <v>15</v>
      </c>
      <c r="E353" s="2">
        <f t="shared" si="198"/>
        <v>349</v>
      </c>
      <c r="F353" s="35">
        <f>'2008'!R353</f>
        <v>0.84125549008799982</v>
      </c>
      <c r="G353" s="35">
        <f>'2009'!R353</f>
        <v>1.6546194178469995</v>
      </c>
      <c r="H353" s="35">
        <f>'2010'!R353</f>
        <v>1.4173974810337495</v>
      </c>
      <c r="I353" s="35">
        <f>'2011'!R353</f>
        <v>0.92424872712374984</v>
      </c>
      <c r="J353" s="35">
        <f>'2012'!R353</f>
        <v>0.94464372607012503</v>
      </c>
      <c r="K353" s="35">
        <f>'2013'!R353</f>
        <v>2.1734786031068998</v>
      </c>
      <c r="L353" s="35">
        <f>'2014'!R353</f>
        <v>1.0158098159789997</v>
      </c>
      <c r="M353" s="35">
        <f>'2015'!R353</f>
        <v>4.5085494945455986</v>
      </c>
      <c r="N353" s="35">
        <f>'2016'!R353</f>
        <v>1.1900989289159996</v>
      </c>
      <c r="O353" s="35">
        <f>'2017'!R353</f>
        <v>1.6879809973522502</v>
      </c>
      <c r="P353" s="118">
        <f t="shared" si="186"/>
        <v>1.6358082682062371</v>
      </c>
      <c r="Q353" s="105"/>
      <c r="R353" s="105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5"/>
      <c r="AD353" s="36"/>
      <c r="AE353" s="36"/>
      <c r="AF353" s="36"/>
      <c r="AG353" s="107">
        <f>'2008'!S353</f>
        <v>1.1704297130675374</v>
      </c>
      <c r="AH353" s="107">
        <f>'2009'!S353</f>
        <v>1.5669081484870908</v>
      </c>
      <c r="AI353" s="107">
        <f>'2010'!S353</f>
        <v>1.3406938225783933</v>
      </c>
      <c r="AJ353" s="107">
        <f>'2011'!S353</f>
        <v>1.28272652787691</v>
      </c>
      <c r="AK353" s="107">
        <f>'2012'!S353</f>
        <v>1.2114078811548197</v>
      </c>
      <c r="AL353" s="107">
        <f>'2013'!S353</f>
        <v>2.124892894469907</v>
      </c>
      <c r="AM353" s="107">
        <f>'2014'!S353</f>
        <v>1.3510350599688297</v>
      </c>
      <c r="AN353" s="107">
        <f>'2015'!S353</f>
        <v>6.0367100718059117</v>
      </c>
      <c r="AO353" s="107">
        <f>'2016'!S353</f>
        <v>0.83458960449396269</v>
      </c>
      <c r="AP353" s="107">
        <f>'2017'!S353</f>
        <v>2.2718594828595506</v>
      </c>
      <c r="AQ353" s="117">
        <f t="shared" si="187"/>
        <v>1.9191253206762913</v>
      </c>
      <c r="AR353" s="36"/>
      <c r="AS353" s="38"/>
    </row>
    <row r="354" spans="2:45">
      <c r="B354" s="4">
        <f>'2008'!G354</f>
        <v>2008</v>
      </c>
      <c r="C354" s="6">
        <v>12</v>
      </c>
      <c r="D354" s="2">
        <f t="shared" si="192"/>
        <v>16</v>
      </c>
      <c r="E354" s="2">
        <f t="shared" si="198"/>
        <v>350</v>
      </c>
      <c r="F354" s="35">
        <f>'2008'!R354</f>
        <v>0.96365495187225003</v>
      </c>
      <c r="G354" s="35">
        <f>'2009'!R354</f>
        <v>2.0987369268862492</v>
      </c>
      <c r="H354" s="35">
        <f>'2010'!R354</f>
        <v>1.4165318554199999</v>
      </c>
      <c r="I354" s="35">
        <f>'2011'!R354</f>
        <v>1.6632609399314997</v>
      </c>
      <c r="J354" s="35">
        <f>'2012'!R354</f>
        <v>0.55614272410619991</v>
      </c>
      <c r="K354" s="35">
        <f>'2013'!R354</f>
        <v>0.2527155302454</v>
      </c>
      <c r="L354" s="35">
        <f>'2014'!R354</f>
        <v>1.73332504545975</v>
      </c>
      <c r="M354" s="35">
        <f>'2015'!R354</f>
        <v>3.94438825322925</v>
      </c>
      <c r="N354" s="35">
        <f>'2016'!R354</f>
        <v>0.69102708569999993</v>
      </c>
      <c r="O354" s="35">
        <f>'2017'!R354</f>
        <v>2.3676577053236998</v>
      </c>
      <c r="P354" s="118">
        <f t="shared" si="186"/>
        <v>1.56874410181743</v>
      </c>
      <c r="Q354" s="105"/>
      <c r="R354" s="105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5"/>
      <c r="AD354" s="36"/>
      <c r="AE354" s="36"/>
      <c r="AF354" s="36"/>
      <c r="AG354" s="107">
        <f>'2008'!S354</f>
        <v>1.6172055784436619</v>
      </c>
      <c r="AH354" s="107">
        <f>'2009'!S354</f>
        <v>1.3900000945799631</v>
      </c>
      <c r="AI354" s="107">
        <f>'2010'!S354</f>
        <v>1.2267845027793027</v>
      </c>
      <c r="AJ354" s="107">
        <f>'2011'!S354</f>
        <v>2.1654069572476247</v>
      </c>
      <c r="AK354" s="107">
        <f>'2012'!S354</f>
        <v>0.97104691867530124</v>
      </c>
      <c r="AL354" s="107">
        <f>'2013'!S354</f>
        <v>0.35119133175272782</v>
      </c>
      <c r="AM354" s="107">
        <f>'2014'!S354</f>
        <v>2.2634404995381376</v>
      </c>
      <c r="AN354" s="107">
        <f>'2015'!S354</f>
        <v>3.7996925902725502</v>
      </c>
      <c r="AO354" s="107">
        <f>'2016'!S354</f>
        <v>0.4090606666070068</v>
      </c>
      <c r="AP354" s="107">
        <f>'2017'!S354</f>
        <v>2.898875430225857</v>
      </c>
      <c r="AQ354" s="117">
        <f t="shared" si="187"/>
        <v>1.709270457012213</v>
      </c>
      <c r="AR354" s="36"/>
      <c r="AS354" s="38"/>
    </row>
    <row r="355" spans="2:45">
      <c r="B355" s="4">
        <f>'2008'!G355</f>
        <v>2008</v>
      </c>
      <c r="C355" s="6">
        <v>12</v>
      </c>
      <c r="D355" s="2">
        <f t="shared" si="192"/>
        <v>17</v>
      </c>
      <c r="E355" s="2">
        <f t="shared" si="198"/>
        <v>351</v>
      </c>
      <c r="F355" s="35">
        <f>'2008'!R355</f>
        <v>0.8927657393759999</v>
      </c>
      <c r="G355" s="35">
        <f>'2009'!R355</f>
        <v>1.8967588448489998</v>
      </c>
      <c r="H355" s="35">
        <f>'2010'!R355</f>
        <v>1.28979321502725</v>
      </c>
      <c r="I355" s="35">
        <f>'2011'!R355</f>
        <v>1.3279949309429997</v>
      </c>
      <c r="J355" s="35">
        <f>'2012'!R355</f>
        <v>0.26298516518639997</v>
      </c>
      <c r="K355" s="35">
        <f>'2013'!R355</f>
        <v>0.82305500555220001</v>
      </c>
      <c r="L355" s="35">
        <f>'2014'!R355</f>
        <v>1.5640197259499999</v>
      </c>
      <c r="M355" s="35">
        <f>'2015'!R355</f>
        <v>4.1122362521135249</v>
      </c>
      <c r="N355" s="35">
        <f>'2016'!R355</f>
        <v>1.181950997607</v>
      </c>
      <c r="O355" s="35">
        <f>'2017'!R355</f>
        <v>1.5359598270654748</v>
      </c>
      <c r="P355" s="118">
        <f t="shared" si="186"/>
        <v>1.4887519703669849</v>
      </c>
      <c r="Q355" s="105"/>
      <c r="R355" s="105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5"/>
      <c r="AD355" s="36"/>
      <c r="AE355" s="36"/>
      <c r="AF355" s="36"/>
      <c r="AG355" s="107">
        <f>'2008'!S355</f>
        <v>1.3754065862349112</v>
      </c>
      <c r="AH355" s="107">
        <f>'2009'!S355</f>
        <v>1.4497235809542579</v>
      </c>
      <c r="AI355" s="107">
        <f>'2010'!S355</f>
        <v>1.2123096931356767</v>
      </c>
      <c r="AJ355" s="107">
        <f>'2011'!S355</f>
        <v>0.91239422816556481</v>
      </c>
      <c r="AK355" s="107">
        <f>'2012'!S355</f>
        <v>0.35517583137561526</v>
      </c>
      <c r="AL355" s="107">
        <f>'2013'!S355</f>
        <v>0.91112803177963253</v>
      </c>
      <c r="AM355" s="107">
        <f>'2014'!S355</f>
        <v>1.816136321349179</v>
      </c>
      <c r="AN355" s="107">
        <f>'2015'!S355</f>
        <v>2.2068619493591188</v>
      </c>
      <c r="AO355" s="107">
        <f>'2016'!S355</f>
        <v>0.44259289560353421</v>
      </c>
      <c r="AP355" s="107">
        <f>'2017'!S355</f>
        <v>1.1370927586568103</v>
      </c>
      <c r="AQ355" s="117">
        <f t="shared" si="187"/>
        <v>1.1818821876614301</v>
      </c>
      <c r="AR355" s="36"/>
      <c r="AS355" s="38"/>
    </row>
    <row r="356" spans="2:45">
      <c r="B356" s="4">
        <f>'2008'!G356</f>
        <v>2008</v>
      </c>
      <c r="C356" s="6">
        <v>12</v>
      </c>
      <c r="D356" s="2">
        <f t="shared" si="192"/>
        <v>18</v>
      </c>
      <c r="E356" s="2">
        <f t="shared" si="198"/>
        <v>352</v>
      </c>
      <c r="F356" s="35">
        <f>'2008'!R356</f>
        <v>1.0168620729307496</v>
      </c>
      <c r="G356" s="35">
        <f>'2009'!R356</f>
        <v>1.98732906864</v>
      </c>
      <c r="H356" s="35">
        <f>'2010'!R356</f>
        <v>1.3496024196674996</v>
      </c>
      <c r="I356" s="35">
        <f>'2011'!R356</f>
        <v>1.0139975274599997</v>
      </c>
      <c r="J356" s="35">
        <f>'2012'!R356</f>
        <v>0.73109978077919968</v>
      </c>
      <c r="K356" s="35">
        <f>'2013'!R356</f>
        <v>1.3435364100474001</v>
      </c>
      <c r="L356" s="35">
        <f>'2014'!R356</f>
        <v>1.218977672796</v>
      </c>
      <c r="M356" s="35">
        <f>'2015'!R356</f>
        <v>3.9089228965231495</v>
      </c>
      <c r="N356" s="35">
        <f>'2016'!R356</f>
        <v>1.1374688916</v>
      </c>
      <c r="O356" s="35">
        <f>'2017'!R356</f>
        <v>2.1893329352699995</v>
      </c>
      <c r="P356" s="118">
        <f t="shared" si="186"/>
        <v>1.5897129675713999</v>
      </c>
      <c r="Q356" s="105"/>
      <c r="R356" s="105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5"/>
      <c r="AD356" s="36"/>
      <c r="AE356" s="36"/>
      <c r="AF356" s="36"/>
      <c r="AG356" s="107">
        <f>'2008'!S356</f>
        <v>1.7384601993491893</v>
      </c>
      <c r="AH356" s="107">
        <f>'2009'!S356</f>
        <v>2.2642370502421265</v>
      </c>
      <c r="AI356" s="107">
        <f>'2010'!S356</f>
        <v>1.7550111940018942</v>
      </c>
      <c r="AJ356" s="107">
        <f>'2011'!S356</f>
        <v>0.89304856920068665</v>
      </c>
      <c r="AK356" s="107">
        <f>'2012'!S356</f>
        <v>0.49080331885538575</v>
      </c>
      <c r="AL356" s="107">
        <f>'2013'!S356</f>
        <v>1.2170357302389243</v>
      </c>
      <c r="AM356" s="107">
        <f>'2014'!S356</f>
        <v>1.2260621897827026</v>
      </c>
      <c r="AN356" s="107">
        <f>'2015'!S356</f>
        <v>3.1204123095942147</v>
      </c>
      <c r="AO356" s="107">
        <f>'2016'!S356</f>
        <v>0.5296206903088595</v>
      </c>
      <c r="AP356" s="107">
        <f>'2017'!S356</f>
        <v>2.6117960615073619</v>
      </c>
      <c r="AQ356" s="117">
        <f t="shared" si="187"/>
        <v>1.5846487313081348</v>
      </c>
      <c r="AR356" s="36"/>
      <c r="AS356" s="38"/>
    </row>
    <row r="357" spans="2:45">
      <c r="B357" s="4">
        <f>'2008'!G357</f>
        <v>2008</v>
      </c>
      <c r="C357" s="6">
        <v>12</v>
      </c>
      <c r="D357" s="2">
        <f t="shared" si="192"/>
        <v>19</v>
      </c>
      <c r="E357" s="2">
        <f t="shared" ref="E357:E369" si="199">E356+1</f>
        <v>353</v>
      </c>
      <c r="F357" s="35">
        <f>'2008'!R357</f>
        <v>0.82792117212299976</v>
      </c>
      <c r="G357" s="35">
        <f>'2009'!R357</f>
        <v>2.1665467223054997</v>
      </c>
      <c r="H357" s="35">
        <f>'2010'!R357</f>
        <v>1.2713940663434999</v>
      </c>
      <c r="I357" s="35">
        <f>'2011'!R357</f>
        <v>0.91968485420699986</v>
      </c>
      <c r="J357" s="35">
        <f>'2012'!R357</f>
        <v>0.65738678702549991</v>
      </c>
      <c r="K357" s="35">
        <f>'2013'!R357</f>
        <v>1.0114505008313999</v>
      </c>
      <c r="L357" s="35">
        <f>'2014'!R357</f>
        <v>0.93033757452599997</v>
      </c>
      <c r="M357" s="35">
        <f>'2015'!R357</f>
        <v>4.242330450293248</v>
      </c>
      <c r="N357" s="35">
        <f>'2016'!R357</f>
        <v>0.88097849697600006</v>
      </c>
      <c r="O357" s="35">
        <f>'2017'!R357</f>
        <v>2.0741152192692747</v>
      </c>
      <c r="P357" s="118">
        <f t="shared" si="186"/>
        <v>1.4982145843900423</v>
      </c>
      <c r="Q357" s="105"/>
      <c r="R357" s="105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5"/>
      <c r="AD357" s="36"/>
      <c r="AE357" s="36"/>
      <c r="AF357" s="36"/>
      <c r="AG357" s="107">
        <f>'2008'!S357</f>
        <v>1.271957649382792</v>
      </c>
      <c r="AH357" s="107">
        <f>'2009'!S357</f>
        <v>3.476186619928376</v>
      </c>
      <c r="AI357" s="107">
        <f>'2010'!S357</f>
        <v>1.6467730412255834</v>
      </c>
      <c r="AJ357" s="107">
        <f>'2011'!S357</f>
        <v>1.1808941719095702</v>
      </c>
      <c r="AK357" s="107">
        <f>'2012'!S357</f>
        <v>0.54938593746268638</v>
      </c>
      <c r="AL357" s="107">
        <f>'2013'!S357</f>
        <v>1.1998742256749544</v>
      </c>
      <c r="AM357" s="107">
        <f>'2014'!S357</f>
        <v>0.63117315814348007</v>
      </c>
      <c r="AN357" s="107">
        <f>'2015'!S357</f>
        <v>3.0160667164055921</v>
      </c>
      <c r="AO357" s="107">
        <f>'2016'!S357</f>
        <v>0.44485324795128239</v>
      </c>
      <c r="AP357" s="107">
        <f>'2017'!S357</f>
        <v>1.9027371803146071</v>
      </c>
      <c r="AQ357" s="117">
        <f t="shared" si="187"/>
        <v>1.5319901948398926</v>
      </c>
      <c r="AR357" s="36"/>
      <c r="AS357" s="38"/>
    </row>
    <row r="358" spans="2:45">
      <c r="B358" s="4">
        <f>'2008'!G358</f>
        <v>2008</v>
      </c>
      <c r="C358" s="6">
        <v>12</v>
      </c>
      <c r="D358" s="2">
        <f t="shared" si="192"/>
        <v>20</v>
      </c>
      <c r="E358" s="2">
        <f t="shared" si="199"/>
        <v>354</v>
      </c>
      <c r="F358" s="35">
        <f>'2008'!R358</f>
        <v>0.81537758166899965</v>
      </c>
      <c r="G358" s="35">
        <f>'2009'!R358</f>
        <v>2.0395355019322494</v>
      </c>
      <c r="H358" s="35">
        <f>'2010'!R358</f>
        <v>1.2715856090324997</v>
      </c>
      <c r="I358" s="35">
        <f>'2011'!R358</f>
        <v>0.28363052024999996</v>
      </c>
      <c r="J358" s="35">
        <f>'2012'!R358</f>
        <v>1.505738810957175</v>
      </c>
      <c r="K358" s="35">
        <f>'2013'!R358</f>
        <v>0.9135223365397499</v>
      </c>
      <c r="L358" s="35">
        <f>'2014'!R358</f>
        <v>0.26867545645499996</v>
      </c>
      <c r="M358" s="35">
        <f>'2015'!R358</f>
        <v>4.4759049722863491</v>
      </c>
      <c r="N358" s="35">
        <f>'2016'!R358</f>
        <v>0.71905862153249978</v>
      </c>
      <c r="O358" s="35">
        <f>'2017'!R358</f>
        <v>1.1783146333265997</v>
      </c>
      <c r="P358" s="118">
        <f t="shared" si="186"/>
        <v>1.3471344043981124</v>
      </c>
      <c r="Q358" s="105"/>
      <c r="R358" s="105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5"/>
      <c r="AD358" s="36"/>
      <c r="AE358" s="36"/>
      <c r="AF358" s="36"/>
      <c r="AG358" s="107">
        <f>'2008'!S358</f>
        <v>1.3265456237272766</v>
      </c>
      <c r="AH358" s="107">
        <f>'2009'!S358</f>
        <v>2.3733336714973001</v>
      </c>
      <c r="AI358" s="107">
        <f>'2010'!S358</f>
        <v>1.8105585256311925</v>
      </c>
      <c r="AJ358" s="107">
        <f>'2011'!S358</f>
        <v>0.56835048913264341</v>
      </c>
      <c r="AK358" s="107">
        <f>'2012'!S358</f>
        <v>0.86561879254475771</v>
      </c>
      <c r="AL358" s="107">
        <f>'2013'!S358</f>
        <v>1.1845117434881856</v>
      </c>
      <c r="AM358" s="107">
        <f>'2014'!S358</f>
        <v>0.41084598997577981</v>
      </c>
      <c r="AN358" s="107">
        <f>'2015'!S358</f>
        <v>5.0593900510838035</v>
      </c>
      <c r="AO358" s="107">
        <f>'2016'!S358</f>
        <v>0.46129441507971386</v>
      </c>
      <c r="AP358" s="107">
        <f>'2017'!S358</f>
        <v>1.308824780639825</v>
      </c>
      <c r="AQ358" s="117">
        <f t="shared" si="187"/>
        <v>1.5369274082800477</v>
      </c>
      <c r="AR358" s="36"/>
      <c r="AS358" s="38"/>
    </row>
    <row r="359" spans="2:45">
      <c r="B359" s="4">
        <f>'2008'!G359</f>
        <v>2008</v>
      </c>
      <c r="C359" s="6">
        <v>12</v>
      </c>
      <c r="D359" s="2">
        <f t="shared" si="192"/>
        <v>21</v>
      </c>
      <c r="E359" s="2">
        <f t="shared" si="199"/>
        <v>355</v>
      </c>
      <c r="F359" s="35">
        <f>'2008'!R359</f>
        <v>0.35553269888999994</v>
      </c>
      <c r="G359" s="35">
        <f>'2009'!R359</f>
        <v>1.8007173760439996</v>
      </c>
      <c r="H359" s="35">
        <f>'2010'!R359</f>
        <v>1.1633234711017499</v>
      </c>
      <c r="I359" s="35">
        <f>'2011'!R359</f>
        <v>1.2109402468844999</v>
      </c>
      <c r="J359" s="35">
        <f>'2012'!R359</f>
        <v>1.5355034397738001</v>
      </c>
      <c r="K359" s="35">
        <f>'2013'!R359</f>
        <v>1.3165692867603749</v>
      </c>
      <c r="L359" s="35">
        <f>'2014'!R359</f>
        <v>1.1979890142975</v>
      </c>
      <c r="M359" s="35">
        <f>'2015'!R359</f>
        <v>4.5145444123599745</v>
      </c>
      <c r="N359" s="35">
        <f>'2016'!R359</f>
        <v>0.21194935240499999</v>
      </c>
      <c r="O359" s="35">
        <f>'2017'!R359</f>
        <v>2.1506648865767994</v>
      </c>
      <c r="P359" s="118">
        <f t="shared" si="186"/>
        <v>1.5457734185093699</v>
      </c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36"/>
      <c r="AE359" s="36"/>
      <c r="AF359" s="36"/>
      <c r="AG359" s="107">
        <f>'2008'!S359</f>
        <v>0.51886881038865285</v>
      </c>
      <c r="AH359" s="107">
        <f>'2009'!S359</f>
        <v>1.7763917254444619</v>
      </c>
      <c r="AI359" s="107">
        <f>'2010'!S359</f>
        <v>1.7293955593817396</v>
      </c>
      <c r="AJ359" s="107">
        <f>'2011'!S359</f>
        <v>1.2670811083041873</v>
      </c>
      <c r="AK359" s="107">
        <f>'2012'!S359</f>
        <v>0.7967964128170868</v>
      </c>
      <c r="AL359" s="107">
        <f>'2013'!S359</f>
        <v>1.7791563989276893</v>
      </c>
      <c r="AM359" s="107">
        <f>'2014'!S359</f>
        <v>1.6157597680415252</v>
      </c>
      <c r="AN359" s="107">
        <f>'2015'!S359</f>
        <v>5.4894706955716872</v>
      </c>
      <c r="AO359" s="107">
        <f>'2016'!S359</f>
        <v>0.23053963707275849</v>
      </c>
      <c r="AP359" s="107">
        <f>'2017'!S359</f>
        <v>2.6176625460451493</v>
      </c>
      <c r="AQ359" s="117">
        <f t="shared" si="187"/>
        <v>1.7821122661994937</v>
      </c>
      <c r="AR359" s="36"/>
      <c r="AS359" s="38"/>
    </row>
    <row r="360" spans="2:45">
      <c r="B360" s="4">
        <f>'2008'!G360</f>
        <v>2008</v>
      </c>
      <c r="C360" s="6">
        <v>12</v>
      </c>
      <c r="D360" s="2">
        <f t="shared" si="192"/>
        <v>22</v>
      </c>
      <c r="E360" s="2">
        <f t="shared" si="199"/>
        <v>356</v>
      </c>
      <c r="F360" s="35">
        <f>'2008'!R360</f>
        <v>0.30234276756</v>
      </c>
      <c r="G360" s="35">
        <f>'2009'!R360</f>
        <v>2.1906590000399992</v>
      </c>
      <c r="H360" s="35">
        <f>'2010'!R360</f>
        <v>1.1653309858229999</v>
      </c>
      <c r="I360" s="35">
        <f>'2011'!R360</f>
        <v>1.3411156051395001</v>
      </c>
      <c r="J360" s="35">
        <f>'2012'!R360</f>
        <v>0.98828206197532475</v>
      </c>
      <c r="K360" s="35">
        <f>'2013'!R360</f>
        <v>0.84114056447459973</v>
      </c>
      <c r="L360" s="35">
        <f>'2014'!R360</f>
        <v>1.1862754421624999</v>
      </c>
      <c r="M360" s="35">
        <f>'2015'!R360</f>
        <v>4.4077091446784999</v>
      </c>
      <c r="N360" s="35">
        <f>'2016'!R360</f>
        <v>0.76412272263299985</v>
      </c>
      <c r="O360" s="35">
        <f>'2017'!R360</f>
        <v>1.7359513904069994</v>
      </c>
      <c r="P360" s="118">
        <f t="shared" si="186"/>
        <v>1.4922929684893425</v>
      </c>
      <c r="Q360" s="105"/>
      <c r="R360" s="105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5"/>
      <c r="AD360" s="36"/>
      <c r="AE360" s="36"/>
      <c r="AF360" s="36"/>
      <c r="AG360" s="107">
        <f>'2008'!S360</f>
        <v>0.45255436484178785</v>
      </c>
      <c r="AH360" s="107">
        <f>'2009'!S360</f>
        <v>2.8685237963667038</v>
      </c>
      <c r="AI360" s="107">
        <f>'2010'!S360</f>
        <v>1.759967519015897</v>
      </c>
      <c r="AJ360" s="107">
        <f>'2011'!S360</f>
        <v>1.4087360323428546</v>
      </c>
      <c r="AK360" s="107">
        <f>'2012'!S360</f>
        <v>0.72311702102212905</v>
      </c>
      <c r="AL360" s="107">
        <f>'2013'!S360</f>
        <v>1.4683146832698641</v>
      </c>
      <c r="AM360" s="107">
        <f>'2014'!S360</f>
        <v>0.90514949054825677</v>
      </c>
      <c r="AN360" s="107">
        <f>'2015'!S360</f>
        <v>5.4092609685953947</v>
      </c>
      <c r="AO360" s="107">
        <f>'2016'!S360</f>
        <v>-1.6210730830651655E-2</v>
      </c>
      <c r="AP360" s="107">
        <f>'2017'!S360</f>
        <v>1.8435937554137463</v>
      </c>
      <c r="AQ360" s="117">
        <f t="shared" si="187"/>
        <v>1.6823006900585984</v>
      </c>
      <c r="AR360" s="36"/>
      <c r="AS360" s="38"/>
    </row>
    <row r="361" spans="2:45">
      <c r="B361" s="4">
        <f>'2008'!G361</f>
        <v>2008</v>
      </c>
      <c r="C361" s="6">
        <v>12</v>
      </c>
      <c r="D361" s="2">
        <f t="shared" si="192"/>
        <v>23</v>
      </c>
      <c r="E361" s="2">
        <f t="shared" si="199"/>
        <v>357</v>
      </c>
      <c r="F361" s="35">
        <f>'2008'!R361</f>
        <v>0.184853428938</v>
      </c>
      <c r="G361" s="35">
        <f>'2009'!R361</f>
        <v>2.2571537812289999</v>
      </c>
      <c r="H361" s="35">
        <f>'2010'!R361</f>
        <v>1.4643917430772497</v>
      </c>
      <c r="I361" s="35">
        <f>'2011'!R361</f>
        <v>0.35611837749675002</v>
      </c>
      <c r="J361" s="35">
        <f>'2012'!R361</f>
        <v>0.17231106632174997</v>
      </c>
      <c r="K361" s="35">
        <f>'2013'!R361</f>
        <v>1.1769883229890501</v>
      </c>
      <c r="L361" s="35">
        <f>'2014'!R361</f>
        <v>0.33545386816424999</v>
      </c>
      <c r="M361" s="35">
        <f>'2015'!R361</f>
        <v>4.1509081071037484</v>
      </c>
      <c r="N361" s="35">
        <f>'2016'!R361</f>
        <v>0.97399457356499997</v>
      </c>
      <c r="O361" s="35">
        <f>'2017'!R361</f>
        <v>1.9011599064800995</v>
      </c>
      <c r="P361" s="118">
        <f t="shared" si="186"/>
        <v>1.2973333175364898</v>
      </c>
      <c r="Q361" s="105"/>
      <c r="R361" s="105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5"/>
      <c r="AD361" s="36"/>
      <c r="AE361" s="36"/>
      <c r="AF361" s="36"/>
      <c r="AG361" s="107">
        <f>'2008'!S361</f>
        <v>0.20301642772280562</v>
      </c>
      <c r="AH361" s="107">
        <f>'2009'!S361</f>
        <v>3.5646631920432661</v>
      </c>
      <c r="AI361" s="107">
        <f>'2010'!S361</f>
        <v>2.3909385253794646</v>
      </c>
      <c r="AJ361" s="107">
        <f>'2011'!S361</f>
        <v>0.50773558260374074</v>
      </c>
      <c r="AK361" s="107">
        <f>'2012'!S361</f>
        <v>0.27032196664797398</v>
      </c>
      <c r="AL361" s="107">
        <f>'2013'!S361</f>
        <v>1.7383710106675243</v>
      </c>
      <c r="AM361" s="107">
        <f>'2014'!S361</f>
        <v>0.47905484335733323</v>
      </c>
      <c r="AN361" s="107">
        <f>'2015'!S361</f>
        <v>5.9345334561413932</v>
      </c>
      <c r="AO361" s="107">
        <f>'2016'!S361</f>
        <v>0.37237574181154348</v>
      </c>
      <c r="AP361" s="107">
        <f>'2017'!S361</f>
        <v>1.5733815596943577</v>
      </c>
      <c r="AQ361" s="117">
        <f t="shared" si="187"/>
        <v>1.7034392306069404</v>
      </c>
      <c r="AR361" s="36"/>
      <c r="AS361" s="38"/>
    </row>
    <row r="362" spans="2:45">
      <c r="B362" s="4">
        <f>'2008'!G362</f>
        <v>2008</v>
      </c>
      <c r="C362" s="6">
        <v>12</v>
      </c>
      <c r="D362" s="2">
        <f t="shared" si="192"/>
        <v>24</v>
      </c>
      <c r="E362" s="2">
        <f t="shared" si="199"/>
        <v>358</v>
      </c>
      <c r="F362" s="35">
        <f>'2008'!R362</f>
        <v>0.30988660269599988</v>
      </c>
      <c r="G362" s="35">
        <f>'2009'!R362</f>
        <v>1.8736018248839998</v>
      </c>
      <c r="H362" s="35">
        <f>'2010'!R362</f>
        <v>1.4865112401434997</v>
      </c>
      <c r="I362" s="35">
        <f>'2011'!R362</f>
        <v>0.24778256930100001</v>
      </c>
      <c r="J362" s="35">
        <f>'2012'!R362</f>
        <v>0.12631270347727497</v>
      </c>
      <c r="K362" s="35">
        <f>'2013'!R362</f>
        <v>1.4686972789313997</v>
      </c>
      <c r="L362" s="35">
        <f>'2014'!R362</f>
        <v>0.25568002170899995</v>
      </c>
      <c r="M362" s="35">
        <f>'2015'!R362</f>
        <v>4.4042245411439991</v>
      </c>
      <c r="N362" s="35">
        <f>'2016'!R362</f>
        <v>0.30927882300974996</v>
      </c>
      <c r="O362" s="35">
        <f>'2017'!R362</f>
        <v>2.1220822971620996</v>
      </c>
      <c r="P362" s="118">
        <f t="shared" si="186"/>
        <v>1.2604057902458023</v>
      </c>
      <c r="Q362" s="105"/>
      <c r="R362" s="105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5"/>
      <c r="AD362" s="36"/>
      <c r="AE362" s="36"/>
      <c r="AF362" s="36"/>
      <c r="AG362" s="107">
        <f>'2008'!S362</f>
        <v>0.35889150419819726</v>
      </c>
      <c r="AH362" s="107">
        <f>'2009'!S362</f>
        <v>2.5606100395055291</v>
      </c>
      <c r="AI362" s="107">
        <f>'2010'!S362</f>
        <v>2.5456311466231569</v>
      </c>
      <c r="AJ362" s="107">
        <f>'2011'!S362</f>
        <v>0.35500121457954331</v>
      </c>
      <c r="AK362" s="107">
        <f>'2012'!S362</f>
        <v>0.30386877645337013</v>
      </c>
      <c r="AL362" s="107">
        <f>'2013'!S362</f>
        <v>1.8722477680643943</v>
      </c>
      <c r="AM362" s="107">
        <f>'2014'!S362</f>
        <v>0.51356842068577901</v>
      </c>
      <c r="AN362" s="107">
        <f>'2015'!S362</f>
        <v>5.5045498572373486</v>
      </c>
      <c r="AO362" s="107">
        <f>'2016'!S362</f>
        <v>0.30983085530513027</v>
      </c>
      <c r="AP362" s="107">
        <f>'2017'!S362</f>
        <v>2.4834612830915614</v>
      </c>
      <c r="AQ362" s="117">
        <f t="shared" si="187"/>
        <v>1.6807660865744012</v>
      </c>
      <c r="AR362" s="36"/>
      <c r="AS362" s="38"/>
    </row>
    <row r="363" spans="2:45">
      <c r="B363" s="4">
        <f>'2008'!G363</f>
        <v>2008</v>
      </c>
      <c r="C363" s="6">
        <v>12</v>
      </c>
      <c r="D363" s="2">
        <f t="shared" si="192"/>
        <v>25</v>
      </c>
      <c r="E363" s="2">
        <f t="shared" si="199"/>
        <v>359</v>
      </c>
      <c r="F363" s="35">
        <f>'2008'!R363</f>
        <v>0.67314362887125001</v>
      </c>
      <c r="G363" s="35">
        <f>'2009'!R363</f>
        <v>1.9117237313459998</v>
      </c>
      <c r="H363" s="35">
        <f>'2010'!R363</f>
        <v>0.81817827957674993</v>
      </c>
      <c r="I363" s="35">
        <f>'2011'!R363</f>
        <v>0.40874473129950001</v>
      </c>
      <c r="J363" s="35">
        <f>'2012'!R363</f>
        <v>0.21507788299199998</v>
      </c>
      <c r="K363" s="35">
        <f>'2013'!R363</f>
        <v>0.25467442259174999</v>
      </c>
      <c r="L363" s="35">
        <f>'2014'!R363</f>
        <v>0.41540452325550004</v>
      </c>
      <c r="M363" s="35">
        <f>'2015'!R363</f>
        <v>4.4231899685980496</v>
      </c>
      <c r="N363" s="35">
        <f>'2016'!R363</f>
        <v>0.24284666154599996</v>
      </c>
      <c r="O363" s="35">
        <f>'2017'!R363</f>
        <v>2.1790177475484747</v>
      </c>
      <c r="P363" s="118">
        <f t="shared" si="186"/>
        <v>1.1542001577625274</v>
      </c>
      <c r="Q363" s="105"/>
      <c r="R363" s="105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5"/>
      <c r="AD363" s="36"/>
      <c r="AE363" s="36"/>
      <c r="AF363" s="36"/>
      <c r="AG363" s="107">
        <f>'2008'!S363</f>
        <v>0.85204832965690891</v>
      </c>
      <c r="AH363" s="107">
        <f>'2009'!S363</f>
        <v>3.0353914020658395</v>
      </c>
      <c r="AI363" s="107">
        <f>'2010'!S363</f>
        <v>1.5345221431993867</v>
      </c>
      <c r="AJ363" s="107">
        <f>'2011'!S363</f>
        <v>0.44913760874812281</v>
      </c>
      <c r="AK363" s="107">
        <f>'2012'!S363</f>
        <v>0.41814745283968657</v>
      </c>
      <c r="AL363" s="107">
        <f>'2013'!S363</f>
        <v>0.43539157869009337</v>
      </c>
      <c r="AM363" s="107">
        <f>'2014'!S363</f>
        <v>0.52355034306975734</v>
      </c>
      <c r="AN363" s="107">
        <f>'2015'!S363</f>
        <v>6.0123378792169735</v>
      </c>
      <c r="AO363" s="107">
        <f>'2016'!S363</f>
        <v>0.3565033220949147</v>
      </c>
      <c r="AP363" s="107">
        <f>'2017'!S363</f>
        <v>2.7722560159736318</v>
      </c>
      <c r="AQ363" s="117">
        <f t="shared" si="187"/>
        <v>1.6389286075555316</v>
      </c>
      <c r="AR363" s="36"/>
      <c r="AS363" s="38"/>
    </row>
    <row r="364" spans="2:45">
      <c r="B364" s="4">
        <f>'2008'!G364</f>
        <v>2008</v>
      </c>
      <c r="C364" s="6">
        <v>12</v>
      </c>
      <c r="D364" s="2">
        <f t="shared" si="192"/>
        <v>26</v>
      </c>
      <c r="E364" s="2">
        <f t="shared" si="199"/>
        <v>360</v>
      </c>
      <c r="F364" s="35">
        <f>'2008'!R364</f>
        <v>0.54987485795999991</v>
      </c>
      <c r="G364" s="35">
        <f>'2009'!R364</f>
        <v>1.8710037202049998</v>
      </c>
      <c r="H364" s="35">
        <f>'2010'!R364</f>
        <v>0.21581704131749999</v>
      </c>
      <c r="I364" s="35">
        <f>'2011'!R364</f>
        <v>1.4902978917645</v>
      </c>
      <c r="J364" s="35">
        <f>'2012'!R364</f>
        <v>0.21741814174349997</v>
      </c>
      <c r="K364" s="35">
        <f>'2013'!R364</f>
        <v>0.56172766689584996</v>
      </c>
      <c r="L364" s="35">
        <f>'2014'!R364</f>
        <v>1.5196923274994998</v>
      </c>
      <c r="M364" s="35">
        <f>'2015'!R364</f>
        <v>4.5025615754063999</v>
      </c>
      <c r="N364" s="35">
        <f>'2016'!R364</f>
        <v>0.40208493934349998</v>
      </c>
      <c r="O364" s="35">
        <f>'2017'!R364</f>
        <v>2.1896505768959251</v>
      </c>
      <c r="P364" s="118">
        <f t="shared" si="186"/>
        <v>1.3520128739031674</v>
      </c>
      <c r="Q364" s="105"/>
      <c r="R364" s="105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5"/>
      <c r="AD364" s="36"/>
      <c r="AE364" s="36"/>
      <c r="AF364" s="36"/>
      <c r="AG364" s="107">
        <f>'2008'!S364</f>
        <v>0.70270988143122559</v>
      </c>
      <c r="AH364" s="107">
        <f>'2009'!S364</f>
        <v>2.294130659134852</v>
      </c>
      <c r="AI364" s="107">
        <f>'2010'!S364</f>
        <v>0.57755682125160623</v>
      </c>
      <c r="AJ364" s="107">
        <f>'2011'!S364</f>
        <v>1.8032804971910312</v>
      </c>
      <c r="AK364" s="107">
        <f>'2012'!S364</f>
        <v>0.49456051216818792</v>
      </c>
      <c r="AL364" s="107">
        <f>'2013'!S364</f>
        <v>0.61900871013393077</v>
      </c>
      <c r="AM364" s="107">
        <f>'2014'!S364</f>
        <v>1.5442559594614813</v>
      </c>
      <c r="AN364" s="107">
        <f>'2015'!S364</f>
        <v>6.4364275071908548</v>
      </c>
      <c r="AO364" s="107">
        <f>'2016'!S364</f>
        <v>0.3911751627173285</v>
      </c>
      <c r="AP364" s="107">
        <f>'2017'!S364</f>
        <v>3.3502901654258377</v>
      </c>
      <c r="AQ364" s="117">
        <f t="shared" si="187"/>
        <v>1.8213395876106333</v>
      </c>
      <c r="AR364" s="36"/>
      <c r="AS364" s="38"/>
    </row>
    <row r="365" spans="2:45">
      <c r="B365" s="4">
        <f>'2008'!G365</f>
        <v>2008</v>
      </c>
      <c r="C365" s="6">
        <v>12</v>
      </c>
      <c r="D365" s="2">
        <f t="shared" si="192"/>
        <v>27</v>
      </c>
      <c r="E365" s="2">
        <f t="shared" si="199"/>
        <v>361</v>
      </c>
      <c r="F365" s="35">
        <f>'2008'!R365</f>
        <v>0.49458532407749989</v>
      </c>
      <c r="G365" s="35">
        <f>'2009'!R365</f>
        <v>1.9561223443860001</v>
      </c>
      <c r="H365" s="35">
        <f>'2010'!R365</f>
        <v>1.2537279367964997</v>
      </c>
      <c r="I365" s="35">
        <f>'2011'!R365</f>
        <v>1.3763778774817497</v>
      </c>
      <c r="J365" s="35">
        <f>'2012'!R365</f>
        <v>0.51090623458559981</v>
      </c>
      <c r="K365" s="35">
        <f>'2013'!R365</f>
        <v>1.7124100572262495</v>
      </c>
      <c r="L365" s="35">
        <f>'2014'!R365</f>
        <v>1.3736631282164997</v>
      </c>
      <c r="M365" s="35">
        <f>'2015'!R365</f>
        <v>4.5503732090400746</v>
      </c>
      <c r="N365" s="35">
        <f>'2016'!R365</f>
        <v>1.3433257130895002</v>
      </c>
      <c r="O365" s="35">
        <f>'2017'!R365</f>
        <v>2.3569946711676</v>
      </c>
      <c r="P365" s="118">
        <f t="shared" si="186"/>
        <v>1.6928486496067272</v>
      </c>
      <c r="Q365" s="105"/>
      <c r="R365" s="105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5"/>
      <c r="AD365" s="36"/>
      <c r="AE365" s="36"/>
      <c r="AF365" s="36"/>
      <c r="AG365" s="107">
        <f>'2008'!S365</f>
        <v>0.49156394231907413</v>
      </c>
      <c r="AH365" s="107">
        <f>'2009'!S365</f>
        <v>2.8342188615420492</v>
      </c>
      <c r="AI365" s="107">
        <f>'2010'!S365</f>
        <v>2.1527688916708771</v>
      </c>
      <c r="AJ365" s="107">
        <f>'2011'!S365</f>
        <v>1.6661783752309007</v>
      </c>
      <c r="AK365" s="107">
        <f>'2012'!S365</f>
        <v>0.91377037411317041</v>
      </c>
      <c r="AL365" s="107">
        <f>'2013'!S365</f>
        <v>1.936511870360732</v>
      </c>
      <c r="AM365" s="107">
        <f>'2014'!S365</f>
        <v>1.1725705566666664</v>
      </c>
      <c r="AN365" s="107">
        <f>'2015'!S365</f>
        <v>6.2614676300543763</v>
      </c>
      <c r="AO365" s="107">
        <f>'2016'!S365</f>
        <v>0.80619672576026624</v>
      </c>
      <c r="AP365" s="107">
        <f>'2017'!S365</f>
        <v>3.0085402436007973</v>
      </c>
      <c r="AQ365" s="117">
        <f t="shared" si="187"/>
        <v>2.1243787471318911</v>
      </c>
      <c r="AR365" s="36"/>
      <c r="AS365" s="38"/>
    </row>
    <row r="366" spans="2:45">
      <c r="B366" s="4">
        <f>'2008'!G366</f>
        <v>2008</v>
      </c>
      <c r="C366" s="6">
        <v>12</v>
      </c>
      <c r="D366" s="2">
        <f t="shared" si="192"/>
        <v>28</v>
      </c>
      <c r="E366" s="2">
        <f t="shared" si="199"/>
        <v>362</v>
      </c>
      <c r="F366" s="35">
        <f>'2008'!R366</f>
        <v>0.46204025667599996</v>
      </c>
      <c r="G366" s="35">
        <f>'2009'!R366</f>
        <v>1.5167749850054999</v>
      </c>
      <c r="H366" s="35">
        <f>'2010'!R366</f>
        <v>1.6333581793679997</v>
      </c>
      <c r="I366" s="35">
        <f>'2011'!R366</f>
        <v>1.386577525671</v>
      </c>
      <c r="J366" s="35">
        <f>'2012'!R366</f>
        <v>0.24823343132279993</v>
      </c>
      <c r="K366" s="35">
        <f>'2013'!R366</f>
        <v>0.84539121598132494</v>
      </c>
      <c r="L366" s="35">
        <f>'2014'!R366</f>
        <v>1.3865775256709996</v>
      </c>
      <c r="M366" s="35">
        <f>'2015'!R366</f>
        <v>4.2899889725594997</v>
      </c>
      <c r="N366" s="35">
        <f>'2016'!R366</f>
        <v>1.3139386443809999</v>
      </c>
      <c r="O366" s="35">
        <f>'2017'!R366</f>
        <v>2.3740802790263995</v>
      </c>
      <c r="P366" s="118">
        <f t="shared" si="186"/>
        <v>1.5456961015662523</v>
      </c>
      <c r="Q366" s="105"/>
      <c r="R366" s="105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5"/>
      <c r="AD366" s="36"/>
      <c r="AE366" s="36"/>
      <c r="AF366" s="36"/>
      <c r="AG366" s="107">
        <f>'2008'!S366</f>
        <v>0.62936112729674054</v>
      </c>
      <c r="AH366" s="107">
        <f>'2009'!S366</f>
        <v>1.7978218555965415</v>
      </c>
      <c r="AI366" s="107">
        <f>'2010'!S366</f>
        <v>2.4101456901583242</v>
      </c>
      <c r="AJ366" s="107">
        <f>'2011'!S366</f>
        <v>1.6674178031164584</v>
      </c>
      <c r="AK366" s="107">
        <f>'2012'!S366</f>
        <v>0.51759340829659806</v>
      </c>
      <c r="AL366" s="107">
        <f>'2013'!S366</f>
        <v>1.0839566075817471</v>
      </c>
      <c r="AM366" s="107">
        <f>'2014'!S366</f>
        <v>1.0057318454624908</v>
      </c>
      <c r="AN366" s="107">
        <f>'2015'!S366</f>
        <v>5.8614199590698988</v>
      </c>
      <c r="AO366" s="107">
        <f>'2016'!S366</f>
        <v>0.80064696600681573</v>
      </c>
      <c r="AP366" s="107">
        <f>'2017'!S366</f>
        <v>2.3177788701935156</v>
      </c>
      <c r="AQ366" s="117">
        <f t="shared" si="187"/>
        <v>1.8091874132779129</v>
      </c>
      <c r="AR366" s="36"/>
      <c r="AS366" s="38"/>
    </row>
    <row r="367" spans="2:45">
      <c r="B367" s="4">
        <f>'2008'!G367</f>
        <v>2008</v>
      </c>
      <c r="C367" s="6">
        <v>12</v>
      </c>
      <c r="D367" s="2">
        <f t="shared" si="192"/>
        <v>29</v>
      </c>
      <c r="E367" s="2">
        <f t="shared" si="199"/>
        <v>363</v>
      </c>
      <c r="F367" s="35">
        <f>'2008'!R367</f>
        <v>0.11423925209775</v>
      </c>
      <c r="G367" s="35">
        <f>'2009'!R367</f>
        <v>1.8128631470669998</v>
      </c>
      <c r="H367" s="35">
        <f>'2010'!R367</f>
        <v>1.5943166224312499</v>
      </c>
      <c r="I367" s="35">
        <f>'2011'!R367</f>
        <v>1.0285068861517499</v>
      </c>
      <c r="J367" s="35">
        <f>'2012'!R367</f>
        <v>0.57488345725199996</v>
      </c>
      <c r="K367" s="35">
        <f>'2013'!R367</f>
        <v>1.4441827615499998</v>
      </c>
      <c r="L367" s="35">
        <f>'2014'!R367</f>
        <v>1.0684693214009999</v>
      </c>
      <c r="M367" s="35">
        <f>'2015'!R367</f>
        <v>4.0079939321924991</v>
      </c>
      <c r="N367" s="35">
        <f>'2016'!R367</f>
        <v>1.3388612950304999</v>
      </c>
      <c r="O367" s="35">
        <f>'2017'!R367</f>
        <v>2.3085150937979249</v>
      </c>
      <c r="P367" s="118">
        <f t="shared" si="186"/>
        <v>1.5292831768971671</v>
      </c>
      <c r="Q367" s="105"/>
      <c r="R367" s="105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5"/>
      <c r="AD367" s="36"/>
      <c r="AE367" s="36"/>
      <c r="AF367" s="36"/>
      <c r="AG367" s="107">
        <f>'2008'!S367</f>
        <v>0.20199509731804893</v>
      </c>
      <c r="AH367" s="107">
        <f>'2009'!S367</f>
        <v>1.9747110352966102</v>
      </c>
      <c r="AI367" s="107">
        <f>'2010'!S367</f>
        <v>2.2099757874789017</v>
      </c>
      <c r="AJ367" s="107">
        <f>'2011'!S367</f>
        <v>1.1827813497918334</v>
      </c>
      <c r="AK367" s="107">
        <f>'2012'!S367</f>
        <v>0.80582312781973375</v>
      </c>
      <c r="AL367" s="107">
        <f>'2013'!S367</f>
        <v>1.4229626509407756</v>
      </c>
      <c r="AM367" s="107">
        <f>'2014'!S367</f>
        <v>0.73023691459393569</v>
      </c>
      <c r="AN367" s="107">
        <f>'2015'!S367</f>
        <v>3.2448850853749835</v>
      </c>
      <c r="AO367" s="107">
        <f>'2016'!S367</f>
        <v>1.33827484342589</v>
      </c>
      <c r="AP367" s="107">
        <f>'2017'!S367</f>
        <v>2.6415074019538838</v>
      </c>
      <c r="AQ367" s="117">
        <f t="shared" si="187"/>
        <v>1.5753153293994597</v>
      </c>
      <c r="AR367" s="36"/>
      <c r="AS367" s="38"/>
    </row>
    <row r="368" spans="2:45">
      <c r="B368" s="4">
        <f>'2008'!G368</f>
        <v>2008</v>
      </c>
      <c r="C368" s="6">
        <v>12</v>
      </c>
      <c r="D368" s="2">
        <f t="shared" si="192"/>
        <v>30</v>
      </c>
      <c r="E368" s="2">
        <f t="shared" si="199"/>
        <v>364</v>
      </c>
      <c r="F368" s="35">
        <f>'2008'!R368</f>
        <v>0.47911211275199989</v>
      </c>
      <c r="G368" s="35">
        <f>'2009'!R368</f>
        <v>2.2932927297247496</v>
      </c>
      <c r="H368" s="35">
        <f>'2010'!R368</f>
        <v>1.30068904722075</v>
      </c>
      <c r="I368" s="35">
        <f>'2011'!R368</f>
        <v>1.2800429554544996</v>
      </c>
      <c r="J368" s="35">
        <f>'2012'!R368</f>
        <v>1.1262985148855997</v>
      </c>
      <c r="K368" s="35">
        <f>'2013'!R368</f>
        <v>0.88674086232052496</v>
      </c>
      <c r="L368" s="35">
        <f>'2014'!R368</f>
        <v>1.4407178034194994</v>
      </c>
      <c r="M368" s="35">
        <f>'2015'!R368</f>
        <v>3.6620874812624993</v>
      </c>
      <c r="N368" s="35">
        <f>'2016'!R368</f>
        <v>0.967511590245</v>
      </c>
      <c r="O368" s="35">
        <f>'2017'!R368</f>
        <v>2.0400511937872499</v>
      </c>
      <c r="P368" s="118">
        <f t="shared" si="186"/>
        <v>1.5476544291072372</v>
      </c>
      <c r="Q368" s="105"/>
      <c r="AC368" s="105"/>
      <c r="AD368" s="36"/>
      <c r="AE368" s="36"/>
      <c r="AF368" s="36"/>
      <c r="AG368" s="107">
        <f>'2008'!S368</f>
        <v>0.35650363507924865</v>
      </c>
      <c r="AH368" s="107">
        <f>'2009'!S368</f>
        <v>2.8301751654390483</v>
      </c>
      <c r="AI368" s="107">
        <f>'2010'!S368</f>
        <v>1.7702911345123233</v>
      </c>
      <c r="AJ368" s="107">
        <f>'2011'!S368</f>
        <v>1.1896435846535933</v>
      </c>
      <c r="AK368" s="107">
        <f>'2012'!S368</f>
        <v>1.2020032106976792</v>
      </c>
      <c r="AL368" s="107">
        <f>'2013'!S368</f>
        <v>0.49998955797825223</v>
      </c>
      <c r="AM368" s="107">
        <f>'2014'!S368</f>
        <v>1.1703534771999387</v>
      </c>
      <c r="AN368" s="107">
        <f>'2015'!S368</f>
        <v>3.5319867051721889</v>
      </c>
      <c r="AO368" s="107">
        <f>'2016'!S368</f>
        <v>0.70978040851472202</v>
      </c>
      <c r="AP368" s="107">
        <f>'2017'!S368</f>
        <v>2.3099479874357898</v>
      </c>
      <c r="AQ368" s="117">
        <f t="shared" si="187"/>
        <v>1.5570674866682785</v>
      </c>
      <c r="AR368" s="36"/>
    </row>
    <row r="369" spans="2:55">
      <c r="B369" s="4">
        <f>'2008'!G369</f>
        <v>2008</v>
      </c>
      <c r="C369" s="6">
        <v>12</v>
      </c>
      <c r="D369" s="2">
        <f t="shared" si="192"/>
        <v>31</v>
      </c>
      <c r="E369" s="2">
        <f t="shared" si="199"/>
        <v>365</v>
      </c>
      <c r="F369" s="35">
        <f>'2008'!R369</f>
        <v>0.22859883229499997</v>
      </c>
      <c r="G369" s="35">
        <f>'2009'!R369</f>
        <v>1.8556913556247494</v>
      </c>
      <c r="H369" s="35">
        <f>'2010'!R369</f>
        <v>1.2328203155894999</v>
      </c>
      <c r="I369" s="35">
        <f>'2011'!R369</f>
        <v>1.2359255172592496</v>
      </c>
      <c r="J369" s="35">
        <f>'2012'!R369</f>
        <v>1.2317281539108749</v>
      </c>
      <c r="K369" s="35">
        <f>'2013'!R369</f>
        <v>0.77770015247250002</v>
      </c>
      <c r="L369" s="35">
        <f>'2014'!R369</f>
        <v>1.4917270949054999</v>
      </c>
      <c r="M369" s="35">
        <f>'2015'!R369</f>
        <v>3.1365618737227501</v>
      </c>
      <c r="N369" s="35">
        <f>'2016'!R369</f>
        <v>1.1943497032064996</v>
      </c>
      <c r="O369" s="35">
        <f>'2017'!R369</f>
        <v>1.8286860465836998</v>
      </c>
      <c r="P369" s="118">
        <f t="shared" si="186"/>
        <v>1.4213789045570322</v>
      </c>
      <c r="Q369" s="105"/>
      <c r="AC369" s="105"/>
      <c r="AD369" s="36"/>
      <c r="AE369" s="36"/>
      <c r="AF369" s="36"/>
      <c r="AG369" s="107">
        <f>'2008'!S369</f>
        <v>0.29113238730775282</v>
      </c>
      <c r="AH369" s="107">
        <f>'2009'!S369</f>
        <v>2.5568041653720086</v>
      </c>
      <c r="AI369" s="107">
        <f>'2010'!S369</f>
        <v>1.1411798634571138</v>
      </c>
      <c r="AJ369" s="107">
        <f>'2011'!S369</f>
        <v>0.74073482461963713</v>
      </c>
      <c r="AK369" s="107">
        <f>'2012'!S369</f>
        <v>1.3747337784971232</v>
      </c>
      <c r="AL369" s="107">
        <f>'2013'!S369</f>
        <v>0.81964488532140534</v>
      </c>
      <c r="AM369" s="107">
        <f>'2014'!S369</f>
        <v>1.5479585521609784</v>
      </c>
      <c r="AN369" s="107">
        <f>'2015'!S369</f>
        <v>2.3816702743850025</v>
      </c>
      <c r="AO369" s="107">
        <f>'2016'!S369</f>
        <v>0.61145289021276672</v>
      </c>
      <c r="AP369" s="107">
        <f>'2017'!S369</f>
        <v>2.0125083252412037</v>
      </c>
      <c r="AQ369" s="117">
        <f t="shared" si="187"/>
        <v>1.3477819946574994</v>
      </c>
      <c r="AR369" s="36"/>
    </row>
    <row r="370" spans="2:55" ht="15.5">
      <c r="R370" s="64" t="s">
        <v>58</v>
      </c>
      <c r="S370" s="47">
        <f t="shared" ref="S370:AB370" si="200">AVERAGE(F339:F369)</f>
        <v>0.69185991616352394</v>
      </c>
      <c r="T370" s="47">
        <f t="shared" si="200"/>
        <v>1.5367608367274392</v>
      </c>
      <c r="U370" s="47">
        <f t="shared" si="200"/>
        <v>1.3655579731904033</v>
      </c>
      <c r="V370" s="47">
        <f t="shared" si="200"/>
        <v>1.1456527074574352</v>
      </c>
      <c r="W370" s="47">
        <f t="shared" si="200"/>
        <v>0.98425518587892113</v>
      </c>
      <c r="X370" s="47">
        <f t="shared" si="200"/>
        <v>1.0533417226375235</v>
      </c>
      <c r="Y370" s="47">
        <f t="shared" si="200"/>
        <v>1.2549552596467985</v>
      </c>
      <c r="Z370" s="47">
        <f t="shared" si="200"/>
        <v>4.3438742521719256</v>
      </c>
      <c r="AA370" s="47">
        <f t="shared" si="200"/>
        <v>1.0596612094591935</v>
      </c>
      <c r="AB370" s="47">
        <f t="shared" si="200"/>
        <v>2.2653920457494969</v>
      </c>
      <c r="AH370" s="67"/>
      <c r="AI370" s="67"/>
      <c r="AJ370" s="67"/>
      <c r="AK370" s="67"/>
      <c r="AL370" s="67"/>
      <c r="AM370" s="67"/>
      <c r="AN370" s="67"/>
      <c r="AO370" s="67"/>
      <c r="AP370" s="67"/>
      <c r="AQ370" s="67"/>
      <c r="AR370" s="67"/>
      <c r="AS370" s="64" t="s">
        <v>58</v>
      </c>
      <c r="AT370" s="109">
        <f t="shared" ref="AT370:BC370" si="201">AVERAGE(AG339:AG369)</f>
        <v>1.018748226251055</v>
      </c>
      <c r="AU370" s="109">
        <f t="shared" si="201"/>
        <v>1.8146470030588613</v>
      </c>
      <c r="AV370" s="109">
        <f t="shared" si="201"/>
        <v>1.9147328844384133</v>
      </c>
      <c r="AW370" s="109">
        <f t="shared" si="201"/>
        <v>1.3355301935904245</v>
      </c>
      <c r="AX370" s="109">
        <f t="shared" si="201"/>
        <v>1.0561176158199772</v>
      </c>
      <c r="AY370" s="109">
        <f t="shared" si="201"/>
        <v>1.037543482995797</v>
      </c>
      <c r="AZ370" s="109">
        <f t="shared" si="201"/>
        <v>1.2100522936084406</v>
      </c>
      <c r="BA370" s="109">
        <f t="shared" si="201"/>
        <v>5.3003314606994483</v>
      </c>
      <c r="BB370" s="109">
        <f t="shared" si="201"/>
        <v>0.91767222894874534</v>
      </c>
      <c r="BC370" s="109">
        <f t="shared" si="201"/>
        <v>2.6864324922143461</v>
      </c>
    </row>
    <row r="371" spans="2:55" ht="15.5">
      <c r="E371" s="144" t="s">
        <v>61</v>
      </c>
      <c r="F371" s="42">
        <f>SUM(F5:F369)</f>
        <v>1078.9828395441748</v>
      </c>
      <c r="G371" s="42">
        <f t="shared" ref="G371:P371" si="202">SUM(G5:G369)</f>
        <v>653.38106741717104</v>
      </c>
      <c r="H371" s="42">
        <f t="shared" si="202"/>
        <v>1249.7331697464692</v>
      </c>
      <c r="I371" s="42">
        <f t="shared" si="202"/>
        <v>1340.4973166355151</v>
      </c>
      <c r="J371" s="42">
        <f t="shared" si="202"/>
        <v>1436.0572573114216</v>
      </c>
      <c r="K371" s="42">
        <f t="shared" si="202"/>
        <v>1336.856044933196</v>
      </c>
      <c r="L371" s="42">
        <f t="shared" si="202"/>
        <v>1481.9552780625891</v>
      </c>
      <c r="M371" s="42">
        <f t="shared" si="202"/>
        <v>1557.2527203067234</v>
      </c>
      <c r="N371" s="42">
        <f t="shared" si="202"/>
        <v>1490.5978018171268</v>
      </c>
      <c r="O371" s="42">
        <f t="shared" si="202"/>
        <v>1621.6443178316449</v>
      </c>
      <c r="P371" s="128">
        <f t="shared" si="202"/>
        <v>1324.6957813606025</v>
      </c>
      <c r="R371" s="65" t="s">
        <v>59</v>
      </c>
      <c r="S371" s="66">
        <f t="shared" ref="S371:AB371" si="203">SUM(F339:F369)</f>
        <v>21.447657401069243</v>
      </c>
      <c r="T371" s="66">
        <f t="shared" si="203"/>
        <v>47.639585938550617</v>
      </c>
      <c r="U371" s="66">
        <f t="shared" si="203"/>
        <v>42.3322971689025</v>
      </c>
      <c r="V371" s="66">
        <f t="shared" si="203"/>
        <v>35.515233931180489</v>
      </c>
      <c r="W371" s="66">
        <f t="shared" si="203"/>
        <v>30.511910762246554</v>
      </c>
      <c r="X371" s="66">
        <f t="shared" si="203"/>
        <v>32.653593401763224</v>
      </c>
      <c r="Y371" s="66">
        <f t="shared" si="203"/>
        <v>38.903613049050755</v>
      </c>
      <c r="Z371" s="66">
        <f t="shared" si="203"/>
        <v>134.66010181732969</v>
      </c>
      <c r="AA371" s="66">
        <f t="shared" si="203"/>
        <v>32.849497493234999</v>
      </c>
      <c r="AB371" s="66">
        <f t="shared" si="203"/>
        <v>70.227153418234408</v>
      </c>
      <c r="AF371" t="s">
        <v>61</v>
      </c>
      <c r="AG371" s="42">
        <f>SUM(AG5:AG369)</f>
        <v>1700.5659996041861</v>
      </c>
      <c r="AH371" s="42">
        <f t="shared" ref="AH371:AQ371" si="204">SUM(AH5:AH369)</f>
        <v>1064.3319727358887</v>
      </c>
      <c r="AI371" s="42">
        <f t="shared" si="204"/>
        <v>1944.6171021559335</v>
      </c>
      <c r="AJ371" s="42">
        <f t="shared" si="204"/>
        <v>1966.631279808948</v>
      </c>
      <c r="AK371" s="42">
        <f t="shared" si="204"/>
        <v>2173.030685942434</v>
      </c>
      <c r="AL371" s="42">
        <f t="shared" si="204"/>
        <v>2104.485730943607</v>
      </c>
      <c r="AM371" s="42">
        <f t="shared" si="204"/>
        <v>2241.0101493677316</v>
      </c>
      <c r="AN371" s="42">
        <f t="shared" si="204"/>
        <v>2229.6089693910203</v>
      </c>
      <c r="AO371" s="42">
        <f t="shared" si="204"/>
        <v>2274.0058451259379</v>
      </c>
      <c r="AP371" s="42">
        <f t="shared" si="204"/>
        <v>2575.3560002107979</v>
      </c>
      <c r="AQ371" s="128">
        <f t="shared" si="204"/>
        <v>2027.3643735286473</v>
      </c>
      <c r="AR371" s="68"/>
      <c r="AS371" s="65" t="s">
        <v>59</v>
      </c>
      <c r="AT371" s="110">
        <f t="shared" ref="AT371:BC371" si="205">SUM(AG339:AG369)</f>
        <v>31.581195013782704</v>
      </c>
      <c r="AU371" s="110">
        <f t="shared" si="205"/>
        <v>56.254057094824702</v>
      </c>
      <c r="AV371" s="110">
        <f t="shared" si="205"/>
        <v>59.35671941759081</v>
      </c>
      <c r="AW371" s="110">
        <f t="shared" si="205"/>
        <v>41.401436001303161</v>
      </c>
      <c r="AX371" s="110">
        <f t="shared" si="205"/>
        <v>32.739646090419292</v>
      </c>
      <c r="AY371" s="110">
        <f t="shared" si="205"/>
        <v>32.163847972869711</v>
      </c>
      <c r="AZ371" s="110">
        <f t="shared" si="205"/>
        <v>37.511621101861657</v>
      </c>
      <c r="BA371" s="110">
        <f t="shared" si="205"/>
        <v>164.31027528168289</v>
      </c>
      <c r="BB371" s="110">
        <f t="shared" si="205"/>
        <v>28.447839097411105</v>
      </c>
      <c r="BC371" s="110">
        <f t="shared" si="205"/>
        <v>83.279407258644724</v>
      </c>
    </row>
    <row r="372" spans="2:55">
      <c r="R372" s="120" t="s">
        <v>60</v>
      </c>
      <c r="S372" s="121">
        <f t="shared" ref="S372:AB372" si="206">STDEV(F339:F369)</f>
        <v>0.28570982068362788</v>
      </c>
      <c r="T372" s="121">
        <f t="shared" si="206"/>
        <v>0.68880642640634626</v>
      </c>
      <c r="U372" s="121">
        <f t="shared" si="206"/>
        <v>0.36280543403322829</v>
      </c>
      <c r="V372" s="121">
        <f t="shared" si="206"/>
        <v>0.38588966095295973</v>
      </c>
      <c r="W372" s="121">
        <f t="shared" si="206"/>
        <v>0.64737687518773257</v>
      </c>
      <c r="X372" s="121">
        <f t="shared" si="206"/>
        <v>0.55537673401365784</v>
      </c>
      <c r="Y372" s="121">
        <f t="shared" si="206"/>
        <v>0.43314270193168641</v>
      </c>
      <c r="Z372" s="121">
        <f t="shared" si="206"/>
        <v>0.42226074187887258</v>
      </c>
      <c r="AA372" s="121">
        <f t="shared" si="206"/>
        <v>0.39403991758611384</v>
      </c>
      <c r="AB372" s="121">
        <f t="shared" si="206"/>
        <v>0.59231969358159198</v>
      </c>
      <c r="AS372" s="120" t="s">
        <v>60</v>
      </c>
      <c r="AT372" s="121">
        <f t="shared" ref="AT372:BC372" si="207">STDEV(AG339:AG369)</f>
        <v>0.50630856819785497</v>
      </c>
      <c r="AU372" s="121">
        <f t="shared" si="207"/>
        <v>0.89294408025748007</v>
      </c>
      <c r="AV372" s="121">
        <f t="shared" si="207"/>
        <v>0.80812655112352116</v>
      </c>
      <c r="AW372" s="121">
        <f t="shared" si="207"/>
        <v>0.50350985730738007</v>
      </c>
      <c r="AX372" s="121">
        <f t="shared" si="207"/>
        <v>0.68578950234239244</v>
      </c>
      <c r="AY372" s="121">
        <f t="shared" si="207"/>
        <v>0.63989187920305757</v>
      </c>
      <c r="AZ372" s="121">
        <f t="shared" si="207"/>
        <v>0.42397053116489336</v>
      </c>
      <c r="BA372" s="121">
        <f t="shared" si="207"/>
        <v>1.626296851179901</v>
      </c>
      <c r="BB372" s="121">
        <f t="shared" si="207"/>
        <v>0.5548949421637458</v>
      </c>
      <c r="BC372" s="121">
        <f t="shared" si="207"/>
        <v>0.96612527650151414</v>
      </c>
    </row>
    <row r="373" spans="2:55">
      <c r="R373" s="120" t="s">
        <v>54</v>
      </c>
      <c r="S373" s="121">
        <f t="shared" ref="S373:AB373" si="208">(STDEV(F339:F369))/SQRT(31)</f>
        <v>5.1314998635898688E-2</v>
      </c>
      <c r="T373" s="121">
        <f t="shared" si="208"/>
        <v>0.12371328625269533</v>
      </c>
      <c r="U373" s="121">
        <f t="shared" si="208"/>
        <v>6.5161779556493132E-2</v>
      </c>
      <c r="V373" s="121">
        <f t="shared" si="208"/>
        <v>6.9307829104466104E-2</v>
      </c>
      <c r="W373" s="121">
        <f t="shared" si="208"/>
        <v>0.11627231919324248</v>
      </c>
      <c r="X373" s="121">
        <f t="shared" si="208"/>
        <v>9.9748606051166852E-2</v>
      </c>
      <c r="Y373" s="121">
        <f t="shared" si="208"/>
        <v>7.7794725801133877E-2</v>
      </c>
      <c r="Z373" s="121">
        <f t="shared" si="208"/>
        <v>7.5840268079204951E-2</v>
      </c>
      <c r="AA373" s="121">
        <f t="shared" si="208"/>
        <v>7.0771658408659469E-2</v>
      </c>
      <c r="AB373" s="121">
        <f t="shared" si="208"/>
        <v>0.10638375746212859</v>
      </c>
      <c r="AS373" s="120" t="s">
        <v>54</v>
      </c>
      <c r="AT373" s="121">
        <f t="shared" ref="AT373:BC373" si="209">(STDEV(AG339:AG369))/SQRT(31)</f>
        <v>9.0935703309919708E-2</v>
      </c>
      <c r="AU373" s="121">
        <f t="shared" si="209"/>
        <v>0.16037749122766545</v>
      </c>
      <c r="AV373" s="121">
        <f t="shared" si="209"/>
        <v>0.14514381329039597</v>
      </c>
      <c r="AW373" s="121">
        <f t="shared" si="209"/>
        <v>9.0433039995150344E-2</v>
      </c>
      <c r="AX373" s="121">
        <f t="shared" si="209"/>
        <v>0.12317143069499706</v>
      </c>
      <c r="AY373" s="121">
        <f t="shared" si="209"/>
        <v>0.11492797422874572</v>
      </c>
      <c r="AZ373" s="121">
        <f t="shared" si="209"/>
        <v>7.6147355300322864E-2</v>
      </c>
      <c r="BA373" s="121">
        <f t="shared" si="209"/>
        <v>0.2920915371413591</v>
      </c>
      <c r="BB373" s="121">
        <f t="shared" si="209"/>
        <v>9.9662073680449367E-2</v>
      </c>
      <c r="BC373" s="121">
        <f t="shared" si="209"/>
        <v>0.17352122208175588</v>
      </c>
    </row>
  </sheetData>
  <mergeCells count="73">
    <mergeCell ref="BE19:BE20"/>
    <mergeCell ref="AD3:AD4"/>
    <mergeCell ref="AD19:AD20"/>
    <mergeCell ref="F3:F4"/>
    <mergeCell ref="G3:G4"/>
    <mergeCell ref="H3:H4"/>
    <mergeCell ref="AQ3:AQ4"/>
    <mergeCell ref="BE3:BE4"/>
    <mergeCell ref="BC3:BC4"/>
    <mergeCell ref="Z3:Z4"/>
    <mergeCell ref="AA3:AA4"/>
    <mergeCell ref="AB3:AB4"/>
    <mergeCell ref="AT3:AT4"/>
    <mergeCell ref="AU3:AU4"/>
    <mergeCell ref="AJ3:AJ4"/>
    <mergeCell ref="AW3:AW4"/>
    <mergeCell ref="N3:N4"/>
    <mergeCell ref="O3:O4"/>
    <mergeCell ref="AG3:AG4"/>
    <mergeCell ref="AJ1:AK2"/>
    <mergeCell ref="AO3:AO4"/>
    <mergeCell ref="S3:S4"/>
    <mergeCell ref="T3:T4"/>
    <mergeCell ref="U3:U4"/>
    <mergeCell ref="V3:V4"/>
    <mergeCell ref="W3:W4"/>
    <mergeCell ref="X3:X4"/>
    <mergeCell ref="Y3:Y4"/>
    <mergeCell ref="AM3:AM4"/>
    <mergeCell ref="AN3:AN4"/>
    <mergeCell ref="P3:P4"/>
    <mergeCell ref="AK3:AK4"/>
    <mergeCell ref="I3:I4"/>
    <mergeCell ref="J3:J4"/>
    <mergeCell ref="K3:K4"/>
    <mergeCell ref="L3:L4"/>
    <mergeCell ref="M3:M4"/>
    <mergeCell ref="S19:S20"/>
    <mergeCell ref="T19:T20"/>
    <mergeCell ref="U19:U20"/>
    <mergeCell ref="V19:V20"/>
    <mergeCell ref="W19:W20"/>
    <mergeCell ref="BB3:BB4"/>
    <mergeCell ref="X19:X20"/>
    <mergeCell ref="Y19:Y20"/>
    <mergeCell ref="Z19:Z20"/>
    <mergeCell ref="AA19:AA20"/>
    <mergeCell ref="AB19:AB20"/>
    <mergeCell ref="AP3:AP4"/>
    <mergeCell ref="AL3:AL4"/>
    <mergeCell ref="BA3:BA4"/>
    <mergeCell ref="AV18:AW18"/>
    <mergeCell ref="AY3:AY4"/>
    <mergeCell ref="AV3:AV4"/>
    <mergeCell ref="AX3:AX4"/>
    <mergeCell ref="AH3:AH4"/>
    <mergeCell ref="AI3:AI4"/>
    <mergeCell ref="AV2:AW2"/>
    <mergeCell ref="BD3:BD4"/>
    <mergeCell ref="BD19:BD20"/>
    <mergeCell ref="AC3:AC4"/>
    <mergeCell ref="AC19:AC20"/>
    <mergeCell ref="AY19:AY20"/>
    <mergeCell ref="AZ19:AZ20"/>
    <mergeCell ref="BA19:BA20"/>
    <mergeCell ref="BB19:BB20"/>
    <mergeCell ref="BC19:BC20"/>
    <mergeCell ref="AT19:AT20"/>
    <mergeCell ref="AU19:AU20"/>
    <mergeCell ref="AV19:AV20"/>
    <mergeCell ref="AW19:AW20"/>
    <mergeCell ref="AX19:AX20"/>
    <mergeCell ref="AZ3:AZ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O371"/>
  <sheetViews>
    <sheetView zoomScale="91" zoomScaleNormal="91" workbookViewId="0">
      <selection activeCell="J18" sqref="J18"/>
    </sheetView>
  </sheetViews>
  <sheetFormatPr defaultRowHeight="14.5"/>
  <cols>
    <col min="1" max="2" width="9.1796875" style="71"/>
    <col min="5" max="5" width="6" style="72" bestFit="1" customWidth="1"/>
    <col min="6" max="6" width="7.54296875" style="71" bestFit="1" customWidth="1"/>
    <col min="7" max="8" width="17.26953125" style="80" customWidth="1"/>
    <col min="9" max="11" width="14.26953125" style="71" bestFit="1" customWidth="1"/>
    <col min="12" max="12" width="15.54296875" style="71" bestFit="1" customWidth="1"/>
    <col min="13" max="13" width="12.26953125" style="71" bestFit="1" customWidth="1"/>
    <col min="14" max="14" width="11.453125" style="71" bestFit="1" customWidth="1"/>
    <col min="15" max="15" width="13.26953125" style="71" bestFit="1" customWidth="1"/>
    <col min="16" max="250" width="9.1796875" style="71"/>
    <col min="251" max="251" width="14" style="71" bestFit="1" customWidth="1"/>
    <col min="252" max="252" width="12.7265625" style="71" bestFit="1" customWidth="1"/>
    <col min="253" max="253" width="14" style="71" bestFit="1" customWidth="1"/>
    <col min="254" max="255" width="14.26953125" style="71" bestFit="1" customWidth="1"/>
    <col min="256" max="256" width="13.26953125" style="71" bestFit="1" customWidth="1"/>
    <col min="257" max="257" width="15.54296875" style="71" bestFit="1" customWidth="1"/>
    <col min="258" max="258" width="14.26953125" style="71" bestFit="1" customWidth="1"/>
    <col min="259" max="259" width="13.26953125" style="71" bestFit="1" customWidth="1"/>
    <col min="260" max="260" width="15.54296875" style="71" bestFit="1" customWidth="1"/>
    <col min="261" max="261" width="6" style="71" bestFit="1" customWidth="1"/>
    <col min="262" max="262" width="7.54296875" style="71" bestFit="1" customWidth="1"/>
    <col min="263" max="263" width="16" style="71" bestFit="1" customWidth="1"/>
    <col min="264" max="264" width="12.7265625" style="71" bestFit="1" customWidth="1"/>
    <col min="265" max="267" width="14.26953125" style="71" bestFit="1" customWidth="1"/>
    <col min="268" max="268" width="15.54296875" style="71" bestFit="1" customWidth="1"/>
    <col min="269" max="269" width="12.26953125" style="71" bestFit="1" customWidth="1"/>
    <col min="270" max="270" width="11.453125" style="71" bestFit="1" customWidth="1"/>
    <col min="271" max="271" width="13.26953125" style="71" bestFit="1" customWidth="1"/>
    <col min="272" max="506" width="9.1796875" style="71"/>
    <col min="507" max="507" width="14" style="71" bestFit="1" customWidth="1"/>
    <col min="508" max="508" width="12.7265625" style="71" bestFit="1" customWidth="1"/>
    <col min="509" max="509" width="14" style="71" bestFit="1" customWidth="1"/>
    <col min="510" max="511" width="14.26953125" style="71" bestFit="1" customWidth="1"/>
    <col min="512" max="512" width="13.26953125" style="71" bestFit="1" customWidth="1"/>
    <col min="513" max="513" width="15.54296875" style="71" bestFit="1" customWidth="1"/>
    <col min="514" max="514" width="14.26953125" style="71" bestFit="1" customWidth="1"/>
    <col min="515" max="515" width="13.26953125" style="71" bestFit="1" customWidth="1"/>
    <col min="516" max="516" width="15.54296875" style="71" bestFit="1" customWidth="1"/>
    <col min="517" max="517" width="6" style="71" bestFit="1" customWidth="1"/>
    <col min="518" max="518" width="7.54296875" style="71" bestFit="1" customWidth="1"/>
    <col min="519" max="519" width="16" style="71" bestFit="1" customWidth="1"/>
    <col min="520" max="520" width="12.7265625" style="71" bestFit="1" customWidth="1"/>
    <col min="521" max="523" width="14.26953125" style="71" bestFit="1" customWidth="1"/>
    <col min="524" max="524" width="15.54296875" style="71" bestFit="1" customWidth="1"/>
    <col min="525" max="525" width="12.26953125" style="71" bestFit="1" customWidth="1"/>
    <col min="526" max="526" width="11.453125" style="71" bestFit="1" customWidth="1"/>
    <col min="527" max="527" width="13.26953125" style="71" bestFit="1" customWidth="1"/>
    <col min="528" max="762" width="9.1796875" style="71"/>
    <col min="763" max="763" width="14" style="71" bestFit="1" customWidth="1"/>
    <col min="764" max="764" width="12.7265625" style="71" bestFit="1" customWidth="1"/>
    <col min="765" max="765" width="14" style="71" bestFit="1" customWidth="1"/>
    <col min="766" max="767" width="14.26953125" style="71" bestFit="1" customWidth="1"/>
    <col min="768" max="768" width="13.26953125" style="71" bestFit="1" customWidth="1"/>
    <col min="769" max="769" width="15.54296875" style="71" bestFit="1" customWidth="1"/>
    <col min="770" max="770" width="14.26953125" style="71" bestFit="1" customWidth="1"/>
    <col min="771" max="771" width="13.26953125" style="71" bestFit="1" customWidth="1"/>
    <col min="772" max="772" width="15.54296875" style="71" bestFit="1" customWidth="1"/>
    <col min="773" max="773" width="6" style="71" bestFit="1" customWidth="1"/>
    <col min="774" max="774" width="7.54296875" style="71" bestFit="1" customWidth="1"/>
    <col min="775" max="775" width="16" style="71" bestFit="1" customWidth="1"/>
    <col min="776" max="776" width="12.7265625" style="71" bestFit="1" customWidth="1"/>
    <col min="777" max="779" width="14.26953125" style="71" bestFit="1" customWidth="1"/>
    <col min="780" max="780" width="15.54296875" style="71" bestFit="1" customWidth="1"/>
    <col min="781" max="781" width="12.26953125" style="71" bestFit="1" customWidth="1"/>
    <col min="782" max="782" width="11.453125" style="71" bestFit="1" customWidth="1"/>
    <col min="783" max="783" width="13.26953125" style="71" bestFit="1" customWidth="1"/>
    <col min="784" max="1018" width="9.1796875" style="71"/>
    <col min="1019" max="1019" width="14" style="71" bestFit="1" customWidth="1"/>
    <col min="1020" max="1020" width="12.7265625" style="71" bestFit="1" customWidth="1"/>
    <col min="1021" max="1021" width="14" style="71" bestFit="1" customWidth="1"/>
    <col min="1022" max="1023" width="14.26953125" style="71" bestFit="1" customWidth="1"/>
    <col min="1024" max="1024" width="13.26953125" style="71" bestFit="1" customWidth="1"/>
    <col min="1025" max="1025" width="15.54296875" style="71" bestFit="1" customWidth="1"/>
    <col min="1026" max="1026" width="14.26953125" style="71" bestFit="1" customWidth="1"/>
    <col min="1027" max="1027" width="13.26953125" style="71" bestFit="1" customWidth="1"/>
    <col min="1028" max="1028" width="15.54296875" style="71" bestFit="1" customWidth="1"/>
    <col min="1029" max="1029" width="6" style="71" bestFit="1" customWidth="1"/>
    <col min="1030" max="1030" width="7.54296875" style="71" bestFit="1" customWidth="1"/>
    <col min="1031" max="1031" width="16" style="71" bestFit="1" customWidth="1"/>
    <col min="1032" max="1032" width="12.7265625" style="71" bestFit="1" customWidth="1"/>
    <col min="1033" max="1035" width="14.26953125" style="71" bestFit="1" customWidth="1"/>
    <col min="1036" max="1036" width="15.54296875" style="71" bestFit="1" customWidth="1"/>
    <col min="1037" max="1037" width="12.26953125" style="71" bestFit="1" customWidth="1"/>
    <col min="1038" max="1038" width="11.453125" style="71" bestFit="1" customWidth="1"/>
    <col min="1039" max="1039" width="13.26953125" style="71" bestFit="1" customWidth="1"/>
    <col min="1040" max="1274" width="9.1796875" style="71"/>
    <col min="1275" max="1275" width="14" style="71" bestFit="1" customWidth="1"/>
    <col min="1276" max="1276" width="12.7265625" style="71" bestFit="1" customWidth="1"/>
    <col min="1277" max="1277" width="14" style="71" bestFit="1" customWidth="1"/>
    <col min="1278" max="1279" width="14.26953125" style="71" bestFit="1" customWidth="1"/>
    <col min="1280" max="1280" width="13.26953125" style="71" bestFit="1" customWidth="1"/>
    <col min="1281" max="1281" width="15.54296875" style="71" bestFit="1" customWidth="1"/>
    <col min="1282" max="1282" width="14.26953125" style="71" bestFit="1" customWidth="1"/>
    <col min="1283" max="1283" width="13.26953125" style="71" bestFit="1" customWidth="1"/>
    <col min="1284" max="1284" width="15.54296875" style="71" bestFit="1" customWidth="1"/>
    <col min="1285" max="1285" width="6" style="71" bestFit="1" customWidth="1"/>
    <col min="1286" max="1286" width="7.54296875" style="71" bestFit="1" customWidth="1"/>
    <col min="1287" max="1287" width="16" style="71" bestFit="1" customWidth="1"/>
    <col min="1288" max="1288" width="12.7265625" style="71" bestFit="1" customWidth="1"/>
    <col min="1289" max="1291" width="14.26953125" style="71" bestFit="1" customWidth="1"/>
    <col min="1292" max="1292" width="15.54296875" style="71" bestFit="1" customWidth="1"/>
    <col min="1293" max="1293" width="12.26953125" style="71" bestFit="1" customWidth="1"/>
    <col min="1294" max="1294" width="11.453125" style="71" bestFit="1" customWidth="1"/>
    <col min="1295" max="1295" width="13.26953125" style="71" bestFit="1" customWidth="1"/>
    <col min="1296" max="1530" width="9.1796875" style="71"/>
    <col min="1531" max="1531" width="14" style="71" bestFit="1" customWidth="1"/>
    <col min="1532" max="1532" width="12.7265625" style="71" bestFit="1" customWidth="1"/>
    <col min="1533" max="1533" width="14" style="71" bestFit="1" customWidth="1"/>
    <col min="1534" max="1535" width="14.26953125" style="71" bestFit="1" customWidth="1"/>
    <col min="1536" max="1536" width="13.26953125" style="71" bestFit="1" customWidth="1"/>
    <col min="1537" max="1537" width="15.54296875" style="71" bestFit="1" customWidth="1"/>
    <col min="1538" max="1538" width="14.26953125" style="71" bestFit="1" customWidth="1"/>
    <col min="1539" max="1539" width="13.26953125" style="71" bestFit="1" customWidth="1"/>
    <col min="1540" max="1540" width="15.54296875" style="71" bestFit="1" customWidth="1"/>
    <col min="1541" max="1541" width="6" style="71" bestFit="1" customWidth="1"/>
    <col min="1542" max="1542" width="7.54296875" style="71" bestFit="1" customWidth="1"/>
    <col min="1543" max="1543" width="16" style="71" bestFit="1" customWidth="1"/>
    <col min="1544" max="1544" width="12.7265625" style="71" bestFit="1" customWidth="1"/>
    <col min="1545" max="1547" width="14.26953125" style="71" bestFit="1" customWidth="1"/>
    <col min="1548" max="1548" width="15.54296875" style="71" bestFit="1" customWidth="1"/>
    <col min="1549" max="1549" width="12.26953125" style="71" bestFit="1" customWidth="1"/>
    <col min="1550" max="1550" width="11.453125" style="71" bestFit="1" customWidth="1"/>
    <col min="1551" max="1551" width="13.26953125" style="71" bestFit="1" customWidth="1"/>
    <col min="1552" max="1786" width="9.1796875" style="71"/>
    <col min="1787" max="1787" width="14" style="71" bestFit="1" customWidth="1"/>
    <col min="1788" max="1788" width="12.7265625" style="71" bestFit="1" customWidth="1"/>
    <col min="1789" max="1789" width="14" style="71" bestFit="1" customWidth="1"/>
    <col min="1790" max="1791" width="14.26953125" style="71" bestFit="1" customWidth="1"/>
    <col min="1792" max="1792" width="13.26953125" style="71" bestFit="1" customWidth="1"/>
    <col min="1793" max="1793" width="15.54296875" style="71" bestFit="1" customWidth="1"/>
    <col min="1794" max="1794" width="14.26953125" style="71" bestFit="1" customWidth="1"/>
    <col min="1795" max="1795" width="13.26953125" style="71" bestFit="1" customWidth="1"/>
    <col min="1796" max="1796" width="15.54296875" style="71" bestFit="1" customWidth="1"/>
    <col min="1797" max="1797" width="6" style="71" bestFit="1" customWidth="1"/>
    <col min="1798" max="1798" width="7.54296875" style="71" bestFit="1" customWidth="1"/>
    <col min="1799" max="1799" width="16" style="71" bestFit="1" customWidth="1"/>
    <col min="1800" max="1800" width="12.7265625" style="71" bestFit="1" customWidth="1"/>
    <col min="1801" max="1803" width="14.26953125" style="71" bestFit="1" customWidth="1"/>
    <col min="1804" max="1804" width="15.54296875" style="71" bestFit="1" customWidth="1"/>
    <col min="1805" max="1805" width="12.26953125" style="71" bestFit="1" customWidth="1"/>
    <col min="1806" max="1806" width="11.453125" style="71" bestFit="1" customWidth="1"/>
    <col min="1807" max="1807" width="13.26953125" style="71" bestFit="1" customWidth="1"/>
    <col min="1808" max="2042" width="9.1796875" style="71"/>
    <col min="2043" max="2043" width="14" style="71" bestFit="1" customWidth="1"/>
    <col min="2044" max="2044" width="12.7265625" style="71" bestFit="1" customWidth="1"/>
    <col min="2045" max="2045" width="14" style="71" bestFit="1" customWidth="1"/>
    <col min="2046" max="2047" width="14.26953125" style="71" bestFit="1" customWidth="1"/>
    <col min="2048" max="2048" width="13.26953125" style="71" bestFit="1" customWidth="1"/>
    <col min="2049" max="2049" width="15.54296875" style="71" bestFit="1" customWidth="1"/>
    <col min="2050" max="2050" width="14.26953125" style="71" bestFit="1" customWidth="1"/>
    <col min="2051" max="2051" width="13.26953125" style="71" bestFit="1" customWidth="1"/>
    <col min="2052" max="2052" width="15.54296875" style="71" bestFit="1" customWidth="1"/>
    <col min="2053" max="2053" width="6" style="71" bestFit="1" customWidth="1"/>
    <col min="2054" max="2054" width="7.54296875" style="71" bestFit="1" customWidth="1"/>
    <col min="2055" max="2055" width="16" style="71" bestFit="1" customWidth="1"/>
    <col min="2056" max="2056" width="12.7265625" style="71" bestFit="1" customWidth="1"/>
    <col min="2057" max="2059" width="14.26953125" style="71" bestFit="1" customWidth="1"/>
    <col min="2060" max="2060" width="15.54296875" style="71" bestFit="1" customWidth="1"/>
    <col min="2061" max="2061" width="12.26953125" style="71" bestFit="1" customWidth="1"/>
    <col min="2062" max="2062" width="11.453125" style="71" bestFit="1" customWidth="1"/>
    <col min="2063" max="2063" width="13.26953125" style="71" bestFit="1" customWidth="1"/>
    <col min="2064" max="2298" width="9.1796875" style="71"/>
    <col min="2299" max="2299" width="14" style="71" bestFit="1" customWidth="1"/>
    <col min="2300" max="2300" width="12.7265625" style="71" bestFit="1" customWidth="1"/>
    <col min="2301" max="2301" width="14" style="71" bestFit="1" customWidth="1"/>
    <col min="2302" max="2303" width="14.26953125" style="71" bestFit="1" customWidth="1"/>
    <col min="2304" max="2304" width="13.26953125" style="71" bestFit="1" customWidth="1"/>
    <col min="2305" max="2305" width="15.54296875" style="71" bestFit="1" customWidth="1"/>
    <col min="2306" max="2306" width="14.26953125" style="71" bestFit="1" customWidth="1"/>
    <col min="2307" max="2307" width="13.26953125" style="71" bestFit="1" customWidth="1"/>
    <col min="2308" max="2308" width="15.54296875" style="71" bestFit="1" customWidth="1"/>
    <col min="2309" max="2309" width="6" style="71" bestFit="1" customWidth="1"/>
    <col min="2310" max="2310" width="7.54296875" style="71" bestFit="1" customWidth="1"/>
    <col min="2311" max="2311" width="16" style="71" bestFit="1" customWidth="1"/>
    <col min="2312" max="2312" width="12.7265625" style="71" bestFit="1" customWidth="1"/>
    <col min="2313" max="2315" width="14.26953125" style="71" bestFit="1" customWidth="1"/>
    <col min="2316" max="2316" width="15.54296875" style="71" bestFit="1" customWidth="1"/>
    <col min="2317" max="2317" width="12.26953125" style="71" bestFit="1" customWidth="1"/>
    <col min="2318" max="2318" width="11.453125" style="71" bestFit="1" customWidth="1"/>
    <col min="2319" max="2319" width="13.26953125" style="71" bestFit="1" customWidth="1"/>
    <col min="2320" max="2554" width="9.1796875" style="71"/>
    <col min="2555" max="2555" width="14" style="71" bestFit="1" customWidth="1"/>
    <col min="2556" max="2556" width="12.7265625" style="71" bestFit="1" customWidth="1"/>
    <col min="2557" max="2557" width="14" style="71" bestFit="1" customWidth="1"/>
    <col min="2558" max="2559" width="14.26953125" style="71" bestFit="1" customWidth="1"/>
    <col min="2560" max="2560" width="13.26953125" style="71" bestFit="1" customWidth="1"/>
    <col min="2561" max="2561" width="15.54296875" style="71" bestFit="1" customWidth="1"/>
    <col min="2562" max="2562" width="14.26953125" style="71" bestFit="1" customWidth="1"/>
    <col min="2563" max="2563" width="13.26953125" style="71" bestFit="1" customWidth="1"/>
    <col min="2564" max="2564" width="15.54296875" style="71" bestFit="1" customWidth="1"/>
    <col min="2565" max="2565" width="6" style="71" bestFit="1" customWidth="1"/>
    <col min="2566" max="2566" width="7.54296875" style="71" bestFit="1" customWidth="1"/>
    <col min="2567" max="2567" width="16" style="71" bestFit="1" customWidth="1"/>
    <col min="2568" max="2568" width="12.7265625" style="71" bestFit="1" customWidth="1"/>
    <col min="2569" max="2571" width="14.26953125" style="71" bestFit="1" customWidth="1"/>
    <col min="2572" max="2572" width="15.54296875" style="71" bestFit="1" customWidth="1"/>
    <col min="2573" max="2573" width="12.26953125" style="71" bestFit="1" customWidth="1"/>
    <col min="2574" max="2574" width="11.453125" style="71" bestFit="1" customWidth="1"/>
    <col min="2575" max="2575" width="13.26953125" style="71" bestFit="1" customWidth="1"/>
    <col min="2576" max="2810" width="9.1796875" style="71"/>
    <col min="2811" max="2811" width="14" style="71" bestFit="1" customWidth="1"/>
    <col min="2812" max="2812" width="12.7265625" style="71" bestFit="1" customWidth="1"/>
    <col min="2813" max="2813" width="14" style="71" bestFit="1" customWidth="1"/>
    <col min="2814" max="2815" width="14.26953125" style="71" bestFit="1" customWidth="1"/>
    <col min="2816" max="2816" width="13.26953125" style="71" bestFit="1" customWidth="1"/>
    <col min="2817" max="2817" width="15.54296875" style="71" bestFit="1" customWidth="1"/>
    <col min="2818" max="2818" width="14.26953125" style="71" bestFit="1" customWidth="1"/>
    <col min="2819" max="2819" width="13.26953125" style="71" bestFit="1" customWidth="1"/>
    <col min="2820" max="2820" width="15.54296875" style="71" bestFit="1" customWidth="1"/>
    <col min="2821" max="2821" width="6" style="71" bestFit="1" customWidth="1"/>
    <col min="2822" max="2822" width="7.54296875" style="71" bestFit="1" customWidth="1"/>
    <col min="2823" max="2823" width="16" style="71" bestFit="1" customWidth="1"/>
    <col min="2824" max="2824" width="12.7265625" style="71" bestFit="1" customWidth="1"/>
    <col min="2825" max="2827" width="14.26953125" style="71" bestFit="1" customWidth="1"/>
    <col min="2828" max="2828" width="15.54296875" style="71" bestFit="1" customWidth="1"/>
    <col min="2829" max="2829" width="12.26953125" style="71" bestFit="1" customWidth="1"/>
    <col min="2830" max="2830" width="11.453125" style="71" bestFit="1" customWidth="1"/>
    <col min="2831" max="2831" width="13.26953125" style="71" bestFit="1" customWidth="1"/>
    <col min="2832" max="3066" width="9.1796875" style="71"/>
    <col min="3067" max="3067" width="14" style="71" bestFit="1" customWidth="1"/>
    <col min="3068" max="3068" width="12.7265625" style="71" bestFit="1" customWidth="1"/>
    <col min="3069" max="3069" width="14" style="71" bestFit="1" customWidth="1"/>
    <col min="3070" max="3071" width="14.26953125" style="71" bestFit="1" customWidth="1"/>
    <col min="3072" max="3072" width="13.26953125" style="71" bestFit="1" customWidth="1"/>
    <col min="3073" max="3073" width="15.54296875" style="71" bestFit="1" customWidth="1"/>
    <col min="3074" max="3074" width="14.26953125" style="71" bestFit="1" customWidth="1"/>
    <col min="3075" max="3075" width="13.26953125" style="71" bestFit="1" customWidth="1"/>
    <col min="3076" max="3076" width="15.54296875" style="71" bestFit="1" customWidth="1"/>
    <col min="3077" max="3077" width="6" style="71" bestFit="1" customWidth="1"/>
    <col min="3078" max="3078" width="7.54296875" style="71" bestFit="1" customWidth="1"/>
    <col min="3079" max="3079" width="16" style="71" bestFit="1" customWidth="1"/>
    <col min="3080" max="3080" width="12.7265625" style="71" bestFit="1" customWidth="1"/>
    <col min="3081" max="3083" width="14.26953125" style="71" bestFit="1" customWidth="1"/>
    <col min="3084" max="3084" width="15.54296875" style="71" bestFit="1" customWidth="1"/>
    <col min="3085" max="3085" width="12.26953125" style="71" bestFit="1" customWidth="1"/>
    <col min="3086" max="3086" width="11.453125" style="71" bestFit="1" customWidth="1"/>
    <col min="3087" max="3087" width="13.26953125" style="71" bestFit="1" customWidth="1"/>
    <col min="3088" max="3322" width="9.1796875" style="71"/>
    <col min="3323" max="3323" width="14" style="71" bestFit="1" customWidth="1"/>
    <col min="3324" max="3324" width="12.7265625" style="71" bestFit="1" customWidth="1"/>
    <col min="3325" max="3325" width="14" style="71" bestFit="1" customWidth="1"/>
    <col min="3326" max="3327" width="14.26953125" style="71" bestFit="1" customWidth="1"/>
    <col min="3328" max="3328" width="13.26953125" style="71" bestFit="1" customWidth="1"/>
    <col min="3329" max="3329" width="15.54296875" style="71" bestFit="1" customWidth="1"/>
    <col min="3330" max="3330" width="14.26953125" style="71" bestFit="1" customWidth="1"/>
    <col min="3331" max="3331" width="13.26953125" style="71" bestFit="1" customWidth="1"/>
    <col min="3332" max="3332" width="15.54296875" style="71" bestFit="1" customWidth="1"/>
    <col min="3333" max="3333" width="6" style="71" bestFit="1" customWidth="1"/>
    <col min="3334" max="3334" width="7.54296875" style="71" bestFit="1" customWidth="1"/>
    <col min="3335" max="3335" width="16" style="71" bestFit="1" customWidth="1"/>
    <col min="3336" max="3336" width="12.7265625" style="71" bestFit="1" customWidth="1"/>
    <col min="3337" max="3339" width="14.26953125" style="71" bestFit="1" customWidth="1"/>
    <col min="3340" max="3340" width="15.54296875" style="71" bestFit="1" customWidth="1"/>
    <col min="3341" max="3341" width="12.26953125" style="71" bestFit="1" customWidth="1"/>
    <col min="3342" max="3342" width="11.453125" style="71" bestFit="1" customWidth="1"/>
    <col min="3343" max="3343" width="13.26953125" style="71" bestFit="1" customWidth="1"/>
    <col min="3344" max="3578" width="9.1796875" style="71"/>
    <col min="3579" max="3579" width="14" style="71" bestFit="1" customWidth="1"/>
    <col min="3580" max="3580" width="12.7265625" style="71" bestFit="1" customWidth="1"/>
    <col min="3581" max="3581" width="14" style="71" bestFit="1" customWidth="1"/>
    <col min="3582" max="3583" width="14.26953125" style="71" bestFit="1" customWidth="1"/>
    <col min="3584" max="3584" width="13.26953125" style="71" bestFit="1" customWidth="1"/>
    <col min="3585" max="3585" width="15.54296875" style="71" bestFit="1" customWidth="1"/>
    <col min="3586" max="3586" width="14.26953125" style="71" bestFit="1" customWidth="1"/>
    <col min="3587" max="3587" width="13.26953125" style="71" bestFit="1" customWidth="1"/>
    <col min="3588" max="3588" width="15.54296875" style="71" bestFit="1" customWidth="1"/>
    <col min="3589" max="3589" width="6" style="71" bestFit="1" customWidth="1"/>
    <col min="3590" max="3590" width="7.54296875" style="71" bestFit="1" customWidth="1"/>
    <col min="3591" max="3591" width="16" style="71" bestFit="1" customWidth="1"/>
    <col min="3592" max="3592" width="12.7265625" style="71" bestFit="1" customWidth="1"/>
    <col min="3593" max="3595" width="14.26953125" style="71" bestFit="1" customWidth="1"/>
    <col min="3596" max="3596" width="15.54296875" style="71" bestFit="1" customWidth="1"/>
    <col min="3597" max="3597" width="12.26953125" style="71" bestFit="1" customWidth="1"/>
    <col min="3598" max="3598" width="11.453125" style="71" bestFit="1" customWidth="1"/>
    <col min="3599" max="3599" width="13.26953125" style="71" bestFit="1" customWidth="1"/>
    <col min="3600" max="3834" width="9.1796875" style="71"/>
    <col min="3835" max="3835" width="14" style="71" bestFit="1" customWidth="1"/>
    <col min="3836" max="3836" width="12.7265625" style="71" bestFit="1" customWidth="1"/>
    <col min="3837" max="3837" width="14" style="71" bestFit="1" customWidth="1"/>
    <col min="3838" max="3839" width="14.26953125" style="71" bestFit="1" customWidth="1"/>
    <col min="3840" max="3840" width="13.26953125" style="71" bestFit="1" customWidth="1"/>
    <col min="3841" max="3841" width="15.54296875" style="71" bestFit="1" customWidth="1"/>
    <col min="3842" max="3842" width="14.26953125" style="71" bestFit="1" customWidth="1"/>
    <col min="3843" max="3843" width="13.26953125" style="71" bestFit="1" customWidth="1"/>
    <col min="3844" max="3844" width="15.54296875" style="71" bestFit="1" customWidth="1"/>
    <col min="3845" max="3845" width="6" style="71" bestFit="1" customWidth="1"/>
    <col min="3846" max="3846" width="7.54296875" style="71" bestFit="1" customWidth="1"/>
    <col min="3847" max="3847" width="16" style="71" bestFit="1" customWidth="1"/>
    <col min="3848" max="3848" width="12.7265625" style="71" bestFit="1" customWidth="1"/>
    <col min="3849" max="3851" width="14.26953125" style="71" bestFit="1" customWidth="1"/>
    <col min="3852" max="3852" width="15.54296875" style="71" bestFit="1" customWidth="1"/>
    <col min="3853" max="3853" width="12.26953125" style="71" bestFit="1" customWidth="1"/>
    <col min="3854" max="3854" width="11.453125" style="71" bestFit="1" customWidth="1"/>
    <col min="3855" max="3855" width="13.26953125" style="71" bestFit="1" customWidth="1"/>
    <col min="3856" max="4090" width="9.1796875" style="71"/>
    <col min="4091" max="4091" width="14" style="71" bestFit="1" customWidth="1"/>
    <col min="4092" max="4092" width="12.7265625" style="71" bestFit="1" customWidth="1"/>
    <col min="4093" max="4093" width="14" style="71" bestFit="1" customWidth="1"/>
    <col min="4094" max="4095" width="14.26953125" style="71" bestFit="1" customWidth="1"/>
    <col min="4096" max="4096" width="13.26953125" style="71" bestFit="1" customWidth="1"/>
    <col min="4097" max="4097" width="15.54296875" style="71" bestFit="1" customWidth="1"/>
    <col min="4098" max="4098" width="14.26953125" style="71" bestFit="1" customWidth="1"/>
    <col min="4099" max="4099" width="13.26953125" style="71" bestFit="1" customWidth="1"/>
    <col min="4100" max="4100" width="15.54296875" style="71" bestFit="1" customWidth="1"/>
    <col min="4101" max="4101" width="6" style="71" bestFit="1" customWidth="1"/>
    <col min="4102" max="4102" width="7.54296875" style="71" bestFit="1" customWidth="1"/>
    <col min="4103" max="4103" width="16" style="71" bestFit="1" customWidth="1"/>
    <col min="4104" max="4104" width="12.7265625" style="71" bestFit="1" customWidth="1"/>
    <col min="4105" max="4107" width="14.26953125" style="71" bestFit="1" customWidth="1"/>
    <col min="4108" max="4108" width="15.54296875" style="71" bestFit="1" customWidth="1"/>
    <col min="4109" max="4109" width="12.26953125" style="71" bestFit="1" customWidth="1"/>
    <col min="4110" max="4110" width="11.453125" style="71" bestFit="1" customWidth="1"/>
    <col min="4111" max="4111" width="13.26953125" style="71" bestFit="1" customWidth="1"/>
    <col min="4112" max="4346" width="9.1796875" style="71"/>
    <col min="4347" max="4347" width="14" style="71" bestFit="1" customWidth="1"/>
    <col min="4348" max="4348" width="12.7265625" style="71" bestFit="1" customWidth="1"/>
    <col min="4349" max="4349" width="14" style="71" bestFit="1" customWidth="1"/>
    <col min="4350" max="4351" width="14.26953125" style="71" bestFit="1" customWidth="1"/>
    <col min="4352" max="4352" width="13.26953125" style="71" bestFit="1" customWidth="1"/>
    <col min="4353" max="4353" width="15.54296875" style="71" bestFit="1" customWidth="1"/>
    <col min="4354" max="4354" width="14.26953125" style="71" bestFit="1" customWidth="1"/>
    <col min="4355" max="4355" width="13.26953125" style="71" bestFit="1" customWidth="1"/>
    <col min="4356" max="4356" width="15.54296875" style="71" bestFit="1" customWidth="1"/>
    <col min="4357" max="4357" width="6" style="71" bestFit="1" customWidth="1"/>
    <col min="4358" max="4358" width="7.54296875" style="71" bestFit="1" customWidth="1"/>
    <col min="4359" max="4359" width="16" style="71" bestFit="1" customWidth="1"/>
    <col min="4360" max="4360" width="12.7265625" style="71" bestFit="1" customWidth="1"/>
    <col min="4361" max="4363" width="14.26953125" style="71" bestFit="1" customWidth="1"/>
    <col min="4364" max="4364" width="15.54296875" style="71" bestFit="1" customWidth="1"/>
    <col min="4365" max="4365" width="12.26953125" style="71" bestFit="1" customWidth="1"/>
    <col min="4366" max="4366" width="11.453125" style="71" bestFit="1" customWidth="1"/>
    <col min="4367" max="4367" width="13.26953125" style="71" bestFit="1" customWidth="1"/>
    <col min="4368" max="4602" width="9.1796875" style="71"/>
    <col min="4603" max="4603" width="14" style="71" bestFit="1" customWidth="1"/>
    <col min="4604" max="4604" width="12.7265625" style="71" bestFit="1" customWidth="1"/>
    <col min="4605" max="4605" width="14" style="71" bestFit="1" customWidth="1"/>
    <col min="4606" max="4607" width="14.26953125" style="71" bestFit="1" customWidth="1"/>
    <col min="4608" max="4608" width="13.26953125" style="71" bestFit="1" customWidth="1"/>
    <col min="4609" max="4609" width="15.54296875" style="71" bestFit="1" customWidth="1"/>
    <col min="4610" max="4610" width="14.26953125" style="71" bestFit="1" customWidth="1"/>
    <col min="4611" max="4611" width="13.26953125" style="71" bestFit="1" customWidth="1"/>
    <col min="4612" max="4612" width="15.54296875" style="71" bestFit="1" customWidth="1"/>
    <col min="4613" max="4613" width="6" style="71" bestFit="1" customWidth="1"/>
    <col min="4614" max="4614" width="7.54296875" style="71" bestFit="1" customWidth="1"/>
    <col min="4615" max="4615" width="16" style="71" bestFit="1" customWidth="1"/>
    <col min="4616" max="4616" width="12.7265625" style="71" bestFit="1" customWidth="1"/>
    <col min="4617" max="4619" width="14.26953125" style="71" bestFit="1" customWidth="1"/>
    <col min="4620" max="4620" width="15.54296875" style="71" bestFit="1" customWidth="1"/>
    <col min="4621" max="4621" width="12.26953125" style="71" bestFit="1" customWidth="1"/>
    <col min="4622" max="4622" width="11.453125" style="71" bestFit="1" customWidth="1"/>
    <col min="4623" max="4623" width="13.26953125" style="71" bestFit="1" customWidth="1"/>
    <col min="4624" max="4858" width="9.1796875" style="71"/>
    <col min="4859" max="4859" width="14" style="71" bestFit="1" customWidth="1"/>
    <col min="4860" max="4860" width="12.7265625" style="71" bestFit="1" customWidth="1"/>
    <col min="4861" max="4861" width="14" style="71" bestFit="1" customWidth="1"/>
    <col min="4862" max="4863" width="14.26953125" style="71" bestFit="1" customWidth="1"/>
    <col min="4864" max="4864" width="13.26953125" style="71" bestFit="1" customWidth="1"/>
    <col min="4865" max="4865" width="15.54296875" style="71" bestFit="1" customWidth="1"/>
    <col min="4866" max="4866" width="14.26953125" style="71" bestFit="1" customWidth="1"/>
    <col min="4867" max="4867" width="13.26953125" style="71" bestFit="1" customWidth="1"/>
    <col min="4868" max="4868" width="15.54296875" style="71" bestFit="1" customWidth="1"/>
    <col min="4869" max="4869" width="6" style="71" bestFit="1" customWidth="1"/>
    <col min="4870" max="4870" width="7.54296875" style="71" bestFit="1" customWidth="1"/>
    <col min="4871" max="4871" width="16" style="71" bestFit="1" customWidth="1"/>
    <col min="4872" max="4872" width="12.7265625" style="71" bestFit="1" customWidth="1"/>
    <col min="4873" max="4875" width="14.26953125" style="71" bestFit="1" customWidth="1"/>
    <col min="4876" max="4876" width="15.54296875" style="71" bestFit="1" customWidth="1"/>
    <col min="4877" max="4877" width="12.26953125" style="71" bestFit="1" customWidth="1"/>
    <col min="4878" max="4878" width="11.453125" style="71" bestFit="1" customWidth="1"/>
    <col min="4879" max="4879" width="13.26953125" style="71" bestFit="1" customWidth="1"/>
    <col min="4880" max="5114" width="9.1796875" style="71"/>
    <col min="5115" max="5115" width="14" style="71" bestFit="1" customWidth="1"/>
    <col min="5116" max="5116" width="12.7265625" style="71" bestFit="1" customWidth="1"/>
    <col min="5117" max="5117" width="14" style="71" bestFit="1" customWidth="1"/>
    <col min="5118" max="5119" width="14.26953125" style="71" bestFit="1" customWidth="1"/>
    <col min="5120" max="5120" width="13.26953125" style="71" bestFit="1" customWidth="1"/>
    <col min="5121" max="5121" width="15.54296875" style="71" bestFit="1" customWidth="1"/>
    <col min="5122" max="5122" width="14.26953125" style="71" bestFit="1" customWidth="1"/>
    <col min="5123" max="5123" width="13.26953125" style="71" bestFit="1" customWidth="1"/>
    <col min="5124" max="5124" width="15.54296875" style="71" bestFit="1" customWidth="1"/>
    <col min="5125" max="5125" width="6" style="71" bestFit="1" customWidth="1"/>
    <col min="5126" max="5126" width="7.54296875" style="71" bestFit="1" customWidth="1"/>
    <col min="5127" max="5127" width="16" style="71" bestFit="1" customWidth="1"/>
    <col min="5128" max="5128" width="12.7265625" style="71" bestFit="1" customWidth="1"/>
    <col min="5129" max="5131" width="14.26953125" style="71" bestFit="1" customWidth="1"/>
    <col min="5132" max="5132" width="15.54296875" style="71" bestFit="1" customWidth="1"/>
    <col min="5133" max="5133" width="12.26953125" style="71" bestFit="1" customWidth="1"/>
    <col min="5134" max="5134" width="11.453125" style="71" bestFit="1" customWidth="1"/>
    <col min="5135" max="5135" width="13.26953125" style="71" bestFit="1" customWidth="1"/>
    <col min="5136" max="5370" width="9.1796875" style="71"/>
    <col min="5371" max="5371" width="14" style="71" bestFit="1" customWidth="1"/>
    <col min="5372" max="5372" width="12.7265625" style="71" bestFit="1" customWidth="1"/>
    <col min="5373" max="5373" width="14" style="71" bestFit="1" customWidth="1"/>
    <col min="5374" max="5375" width="14.26953125" style="71" bestFit="1" customWidth="1"/>
    <col min="5376" max="5376" width="13.26953125" style="71" bestFit="1" customWidth="1"/>
    <col min="5377" max="5377" width="15.54296875" style="71" bestFit="1" customWidth="1"/>
    <col min="5378" max="5378" width="14.26953125" style="71" bestFit="1" customWidth="1"/>
    <col min="5379" max="5379" width="13.26953125" style="71" bestFit="1" customWidth="1"/>
    <col min="5380" max="5380" width="15.54296875" style="71" bestFit="1" customWidth="1"/>
    <col min="5381" max="5381" width="6" style="71" bestFit="1" customWidth="1"/>
    <col min="5382" max="5382" width="7.54296875" style="71" bestFit="1" customWidth="1"/>
    <col min="5383" max="5383" width="16" style="71" bestFit="1" customWidth="1"/>
    <col min="5384" max="5384" width="12.7265625" style="71" bestFit="1" customWidth="1"/>
    <col min="5385" max="5387" width="14.26953125" style="71" bestFit="1" customWidth="1"/>
    <col min="5388" max="5388" width="15.54296875" style="71" bestFit="1" customWidth="1"/>
    <col min="5389" max="5389" width="12.26953125" style="71" bestFit="1" customWidth="1"/>
    <col min="5390" max="5390" width="11.453125" style="71" bestFit="1" customWidth="1"/>
    <col min="5391" max="5391" width="13.26953125" style="71" bestFit="1" customWidth="1"/>
    <col min="5392" max="5626" width="9.1796875" style="71"/>
    <col min="5627" max="5627" width="14" style="71" bestFit="1" customWidth="1"/>
    <col min="5628" max="5628" width="12.7265625" style="71" bestFit="1" customWidth="1"/>
    <col min="5629" max="5629" width="14" style="71" bestFit="1" customWidth="1"/>
    <col min="5630" max="5631" width="14.26953125" style="71" bestFit="1" customWidth="1"/>
    <col min="5632" max="5632" width="13.26953125" style="71" bestFit="1" customWidth="1"/>
    <col min="5633" max="5633" width="15.54296875" style="71" bestFit="1" customWidth="1"/>
    <col min="5634" max="5634" width="14.26953125" style="71" bestFit="1" customWidth="1"/>
    <col min="5635" max="5635" width="13.26953125" style="71" bestFit="1" customWidth="1"/>
    <col min="5636" max="5636" width="15.54296875" style="71" bestFit="1" customWidth="1"/>
    <col min="5637" max="5637" width="6" style="71" bestFit="1" customWidth="1"/>
    <col min="5638" max="5638" width="7.54296875" style="71" bestFit="1" customWidth="1"/>
    <col min="5639" max="5639" width="16" style="71" bestFit="1" customWidth="1"/>
    <col min="5640" max="5640" width="12.7265625" style="71" bestFit="1" customWidth="1"/>
    <col min="5641" max="5643" width="14.26953125" style="71" bestFit="1" customWidth="1"/>
    <col min="5644" max="5644" width="15.54296875" style="71" bestFit="1" customWidth="1"/>
    <col min="5645" max="5645" width="12.26953125" style="71" bestFit="1" customWidth="1"/>
    <col min="5646" max="5646" width="11.453125" style="71" bestFit="1" customWidth="1"/>
    <col min="5647" max="5647" width="13.26953125" style="71" bestFit="1" customWidth="1"/>
    <col min="5648" max="5882" width="9.1796875" style="71"/>
    <col min="5883" max="5883" width="14" style="71" bestFit="1" customWidth="1"/>
    <col min="5884" max="5884" width="12.7265625" style="71" bestFit="1" customWidth="1"/>
    <col min="5885" max="5885" width="14" style="71" bestFit="1" customWidth="1"/>
    <col min="5886" max="5887" width="14.26953125" style="71" bestFit="1" customWidth="1"/>
    <col min="5888" max="5888" width="13.26953125" style="71" bestFit="1" customWidth="1"/>
    <col min="5889" max="5889" width="15.54296875" style="71" bestFit="1" customWidth="1"/>
    <col min="5890" max="5890" width="14.26953125" style="71" bestFit="1" customWidth="1"/>
    <col min="5891" max="5891" width="13.26953125" style="71" bestFit="1" customWidth="1"/>
    <col min="5892" max="5892" width="15.54296875" style="71" bestFit="1" customWidth="1"/>
    <col min="5893" max="5893" width="6" style="71" bestFit="1" customWidth="1"/>
    <col min="5894" max="5894" width="7.54296875" style="71" bestFit="1" customWidth="1"/>
    <col min="5895" max="5895" width="16" style="71" bestFit="1" customWidth="1"/>
    <col min="5896" max="5896" width="12.7265625" style="71" bestFit="1" customWidth="1"/>
    <col min="5897" max="5899" width="14.26953125" style="71" bestFit="1" customWidth="1"/>
    <col min="5900" max="5900" width="15.54296875" style="71" bestFit="1" customWidth="1"/>
    <col min="5901" max="5901" width="12.26953125" style="71" bestFit="1" customWidth="1"/>
    <col min="5902" max="5902" width="11.453125" style="71" bestFit="1" customWidth="1"/>
    <col min="5903" max="5903" width="13.26953125" style="71" bestFit="1" customWidth="1"/>
    <col min="5904" max="6138" width="9.1796875" style="71"/>
    <col min="6139" max="6139" width="14" style="71" bestFit="1" customWidth="1"/>
    <col min="6140" max="6140" width="12.7265625" style="71" bestFit="1" customWidth="1"/>
    <col min="6141" max="6141" width="14" style="71" bestFit="1" customWidth="1"/>
    <col min="6142" max="6143" width="14.26953125" style="71" bestFit="1" customWidth="1"/>
    <col min="6144" max="6144" width="13.26953125" style="71" bestFit="1" customWidth="1"/>
    <col min="6145" max="6145" width="15.54296875" style="71" bestFit="1" customWidth="1"/>
    <col min="6146" max="6146" width="14.26953125" style="71" bestFit="1" customWidth="1"/>
    <col min="6147" max="6147" width="13.26953125" style="71" bestFit="1" customWidth="1"/>
    <col min="6148" max="6148" width="15.54296875" style="71" bestFit="1" customWidth="1"/>
    <col min="6149" max="6149" width="6" style="71" bestFit="1" customWidth="1"/>
    <col min="6150" max="6150" width="7.54296875" style="71" bestFit="1" customWidth="1"/>
    <col min="6151" max="6151" width="16" style="71" bestFit="1" customWidth="1"/>
    <col min="6152" max="6152" width="12.7265625" style="71" bestFit="1" customWidth="1"/>
    <col min="6153" max="6155" width="14.26953125" style="71" bestFit="1" customWidth="1"/>
    <col min="6156" max="6156" width="15.54296875" style="71" bestFit="1" customWidth="1"/>
    <col min="6157" max="6157" width="12.26953125" style="71" bestFit="1" customWidth="1"/>
    <col min="6158" max="6158" width="11.453125" style="71" bestFit="1" customWidth="1"/>
    <col min="6159" max="6159" width="13.26953125" style="71" bestFit="1" customWidth="1"/>
    <col min="6160" max="6394" width="9.1796875" style="71"/>
    <col min="6395" max="6395" width="14" style="71" bestFit="1" customWidth="1"/>
    <col min="6396" max="6396" width="12.7265625" style="71" bestFit="1" customWidth="1"/>
    <col min="6397" max="6397" width="14" style="71" bestFit="1" customWidth="1"/>
    <col min="6398" max="6399" width="14.26953125" style="71" bestFit="1" customWidth="1"/>
    <col min="6400" max="6400" width="13.26953125" style="71" bestFit="1" customWidth="1"/>
    <col min="6401" max="6401" width="15.54296875" style="71" bestFit="1" customWidth="1"/>
    <col min="6402" max="6402" width="14.26953125" style="71" bestFit="1" customWidth="1"/>
    <col min="6403" max="6403" width="13.26953125" style="71" bestFit="1" customWidth="1"/>
    <col min="6404" max="6404" width="15.54296875" style="71" bestFit="1" customWidth="1"/>
    <col min="6405" max="6405" width="6" style="71" bestFit="1" customWidth="1"/>
    <col min="6406" max="6406" width="7.54296875" style="71" bestFit="1" customWidth="1"/>
    <col min="6407" max="6407" width="16" style="71" bestFit="1" customWidth="1"/>
    <col min="6408" max="6408" width="12.7265625" style="71" bestFit="1" customWidth="1"/>
    <col min="6409" max="6411" width="14.26953125" style="71" bestFit="1" customWidth="1"/>
    <col min="6412" max="6412" width="15.54296875" style="71" bestFit="1" customWidth="1"/>
    <col min="6413" max="6413" width="12.26953125" style="71" bestFit="1" customWidth="1"/>
    <col min="6414" max="6414" width="11.453125" style="71" bestFit="1" customWidth="1"/>
    <col min="6415" max="6415" width="13.26953125" style="71" bestFit="1" customWidth="1"/>
    <col min="6416" max="6650" width="9.1796875" style="71"/>
    <col min="6651" max="6651" width="14" style="71" bestFit="1" customWidth="1"/>
    <col min="6652" max="6652" width="12.7265625" style="71" bestFit="1" customWidth="1"/>
    <col min="6653" max="6653" width="14" style="71" bestFit="1" customWidth="1"/>
    <col min="6654" max="6655" width="14.26953125" style="71" bestFit="1" customWidth="1"/>
    <col min="6656" max="6656" width="13.26953125" style="71" bestFit="1" customWidth="1"/>
    <col min="6657" max="6657" width="15.54296875" style="71" bestFit="1" customWidth="1"/>
    <col min="6658" max="6658" width="14.26953125" style="71" bestFit="1" customWidth="1"/>
    <col min="6659" max="6659" width="13.26953125" style="71" bestFit="1" customWidth="1"/>
    <col min="6660" max="6660" width="15.54296875" style="71" bestFit="1" customWidth="1"/>
    <col min="6661" max="6661" width="6" style="71" bestFit="1" customWidth="1"/>
    <col min="6662" max="6662" width="7.54296875" style="71" bestFit="1" customWidth="1"/>
    <col min="6663" max="6663" width="16" style="71" bestFit="1" customWidth="1"/>
    <col min="6664" max="6664" width="12.7265625" style="71" bestFit="1" customWidth="1"/>
    <col min="6665" max="6667" width="14.26953125" style="71" bestFit="1" customWidth="1"/>
    <col min="6668" max="6668" width="15.54296875" style="71" bestFit="1" customWidth="1"/>
    <col min="6669" max="6669" width="12.26953125" style="71" bestFit="1" customWidth="1"/>
    <col min="6670" max="6670" width="11.453125" style="71" bestFit="1" customWidth="1"/>
    <col min="6671" max="6671" width="13.26953125" style="71" bestFit="1" customWidth="1"/>
    <col min="6672" max="6906" width="9.1796875" style="71"/>
    <col min="6907" max="6907" width="14" style="71" bestFit="1" customWidth="1"/>
    <col min="6908" max="6908" width="12.7265625" style="71" bestFit="1" customWidth="1"/>
    <col min="6909" max="6909" width="14" style="71" bestFit="1" customWidth="1"/>
    <col min="6910" max="6911" width="14.26953125" style="71" bestFit="1" customWidth="1"/>
    <col min="6912" max="6912" width="13.26953125" style="71" bestFit="1" customWidth="1"/>
    <col min="6913" max="6913" width="15.54296875" style="71" bestFit="1" customWidth="1"/>
    <col min="6914" max="6914" width="14.26953125" style="71" bestFit="1" customWidth="1"/>
    <col min="6915" max="6915" width="13.26953125" style="71" bestFit="1" customWidth="1"/>
    <col min="6916" max="6916" width="15.54296875" style="71" bestFit="1" customWidth="1"/>
    <col min="6917" max="6917" width="6" style="71" bestFit="1" customWidth="1"/>
    <col min="6918" max="6918" width="7.54296875" style="71" bestFit="1" customWidth="1"/>
    <col min="6919" max="6919" width="16" style="71" bestFit="1" customWidth="1"/>
    <col min="6920" max="6920" width="12.7265625" style="71" bestFit="1" customWidth="1"/>
    <col min="6921" max="6923" width="14.26953125" style="71" bestFit="1" customWidth="1"/>
    <col min="6924" max="6924" width="15.54296875" style="71" bestFit="1" customWidth="1"/>
    <col min="6925" max="6925" width="12.26953125" style="71" bestFit="1" customWidth="1"/>
    <col min="6926" max="6926" width="11.453125" style="71" bestFit="1" customWidth="1"/>
    <col min="6927" max="6927" width="13.26953125" style="71" bestFit="1" customWidth="1"/>
    <col min="6928" max="7162" width="9.1796875" style="71"/>
    <col min="7163" max="7163" width="14" style="71" bestFit="1" customWidth="1"/>
    <col min="7164" max="7164" width="12.7265625" style="71" bestFit="1" customWidth="1"/>
    <col min="7165" max="7165" width="14" style="71" bestFit="1" customWidth="1"/>
    <col min="7166" max="7167" width="14.26953125" style="71" bestFit="1" customWidth="1"/>
    <col min="7168" max="7168" width="13.26953125" style="71" bestFit="1" customWidth="1"/>
    <col min="7169" max="7169" width="15.54296875" style="71" bestFit="1" customWidth="1"/>
    <col min="7170" max="7170" width="14.26953125" style="71" bestFit="1" customWidth="1"/>
    <col min="7171" max="7171" width="13.26953125" style="71" bestFit="1" customWidth="1"/>
    <col min="7172" max="7172" width="15.54296875" style="71" bestFit="1" customWidth="1"/>
    <col min="7173" max="7173" width="6" style="71" bestFit="1" customWidth="1"/>
    <col min="7174" max="7174" width="7.54296875" style="71" bestFit="1" customWidth="1"/>
    <col min="7175" max="7175" width="16" style="71" bestFit="1" customWidth="1"/>
    <col min="7176" max="7176" width="12.7265625" style="71" bestFit="1" customWidth="1"/>
    <col min="7177" max="7179" width="14.26953125" style="71" bestFit="1" customWidth="1"/>
    <col min="7180" max="7180" width="15.54296875" style="71" bestFit="1" customWidth="1"/>
    <col min="7181" max="7181" width="12.26953125" style="71" bestFit="1" customWidth="1"/>
    <col min="7182" max="7182" width="11.453125" style="71" bestFit="1" customWidth="1"/>
    <col min="7183" max="7183" width="13.26953125" style="71" bestFit="1" customWidth="1"/>
    <col min="7184" max="7418" width="9.1796875" style="71"/>
    <col min="7419" max="7419" width="14" style="71" bestFit="1" customWidth="1"/>
    <col min="7420" max="7420" width="12.7265625" style="71" bestFit="1" customWidth="1"/>
    <col min="7421" max="7421" width="14" style="71" bestFit="1" customWidth="1"/>
    <col min="7422" max="7423" width="14.26953125" style="71" bestFit="1" customWidth="1"/>
    <col min="7424" max="7424" width="13.26953125" style="71" bestFit="1" customWidth="1"/>
    <col min="7425" max="7425" width="15.54296875" style="71" bestFit="1" customWidth="1"/>
    <col min="7426" max="7426" width="14.26953125" style="71" bestFit="1" customWidth="1"/>
    <col min="7427" max="7427" width="13.26953125" style="71" bestFit="1" customWidth="1"/>
    <col min="7428" max="7428" width="15.54296875" style="71" bestFit="1" customWidth="1"/>
    <col min="7429" max="7429" width="6" style="71" bestFit="1" customWidth="1"/>
    <col min="7430" max="7430" width="7.54296875" style="71" bestFit="1" customWidth="1"/>
    <col min="7431" max="7431" width="16" style="71" bestFit="1" customWidth="1"/>
    <col min="7432" max="7432" width="12.7265625" style="71" bestFit="1" customWidth="1"/>
    <col min="7433" max="7435" width="14.26953125" style="71" bestFit="1" customWidth="1"/>
    <col min="7436" max="7436" width="15.54296875" style="71" bestFit="1" customWidth="1"/>
    <col min="7437" max="7437" width="12.26953125" style="71" bestFit="1" customWidth="1"/>
    <col min="7438" max="7438" width="11.453125" style="71" bestFit="1" customWidth="1"/>
    <col min="7439" max="7439" width="13.26953125" style="71" bestFit="1" customWidth="1"/>
    <col min="7440" max="7674" width="9.1796875" style="71"/>
    <col min="7675" max="7675" width="14" style="71" bestFit="1" customWidth="1"/>
    <col min="7676" max="7676" width="12.7265625" style="71" bestFit="1" customWidth="1"/>
    <col min="7677" max="7677" width="14" style="71" bestFit="1" customWidth="1"/>
    <col min="7678" max="7679" width="14.26953125" style="71" bestFit="1" customWidth="1"/>
    <col min="7680" max="7680" width="13.26953125" style="71" bestFit="1" customWidth="1"/>
    <col min="7681" max="7681" width="15.54296875" style="71" bestFit="1" customWidth="1"/>
    <col min="7682" max="7682" width="14.26953125" style="71" bestFit="1" customWidth="1"/>
    <col min="7683" max="7683" width="13.26953125" style="71" bestFit="1" customWidth="1"/>
    <col min="7684" max="7684" width="15.54296875" style="71" bestFit="1" customWidth="1"/>
    <col min="7685" max="7685" width="6" style="71" bestFit="1" customWidth="1"/>
    <col min="7686" max="7686" width="7.54296875" style="71" bestFit="1" customWidth="1"/>
    <col min="7687" max="7687" width="16" style="71" bestFit="1" customWidth="1"/>
    <col min="7688" max="7688" width="12.7265625" style="71" bestFit="1" customWidth="1"/>
    <col min="7689" max="7691" width="14.26953125" style="71" bestFit="1" customWidth="1"/>
    <col min="7692" max="7692" width="15.54296875" style="71" bestFit="1" customWidth="1"/>
    <col min="7693" max="7693" width="12.26953125" style="71" bestFit="1" customWidth="1"/>
    <col min="7694" max="7694" width="11.453125" style="71" bestFit="1" customWidth="1"/>
    <col min="7695" max="7695" width="13.26953125" style="71" bestFit="1" customWidth="1"/>
    <col min="7696" max="7930" width="9.1796875" style="71"/>
    <col min="7931" max="7931" width="14" style="71" bestFit="1" customWidth="1"/>
    <col min="7932" max="7932" width="12.7265625" style="71" bestFit="1" customWidth="1"/>
    <col min="7933" max="7933" width="14" style="71" bestFit="1" customWidth="1"/>
    <col min="7934" max="7935" width="14.26953125" style="71" bestFit="1" customWidth="1"/>
    <col min="7936" max="7936" width="13.26953125" style="71" bestFit="1" customWidth="1"/>
    <col min="7937" max="7937" width="15.54296875" style="71" bestFit="1" customWidth="1"/>
    <col min="7938" max="7938" width="14.26953125" style="71" bestFit="1" customWidth="1"/>
    <col min="7939" max="7939" width="13.26953125" style="71" bestFit="1" customWidth="1"/>
    <col min="7940" max="7940" width="15.54296875" style="71" bestFit="1" customWidth="1"/>
    <col min="7941" max="7941" width="6" style="71" bestFit="1" customWidth="1"/>
    <col min="7942" max="7942" width="7.54296875" style="71" bestFit="1" customWidth="1"/>
    <col min="7943" max="7943" width="16" style="71" bestFit="1" customWidth="1"/>
    <col min="7944" max="7944" width="12.7265625" style="71" bestFit="1" customWidth="1"/>
    <col min="7945" max="7947" width="14.26953125" style="71" bestFit="1" customWidth="1"/>
    <col min="7948" max="7948" width="15.54296875" style="71" bestFit="1" customWidth="1"/>
    <col min="7949" max="7949" width="12.26953125" style="71" bestFit="1" customWidth="1"/>
    <col min="7950" max="7950" width="11.453125" style="71" bestFit="1" customWidth="1"/>
    <col min="7951" max="7951" width="13.26953125" style="71" bestFit="1" customWidth="1"/>
    <col min="7952" max="8186" width="9.1796875" style="71"/>
    <col min="8187" max="8187" width="14" style="71" bestFit="1" customWidth="1"/>
    <col min="8188" max="8188" width="12.7265625" style="71" bestFit="1" customWidth="1"/>
    <col min="8189" max="8189" width="14" style="71" bestFit="1" customWidth="1"/>
    <col min="8190" max="8191" width="14.26953125" style="71" bestFit="1" customWidth="1"/>
    <col min="8192" max="8192" width="13.26953125" style="71" bestFit="1" customWidth="1"/>
    <col min="8193" max="8193" width="15.54296875" style="71" bestFit="1" customWidth="1"/>
    <col min="8194" max="8194" width="14.26953125" style="71" bestFit="1" customWidth="1"/>
    <col min="8195" max="8195" width="13.26953125" style="71" bestFit="1" customWidth="1"/>
    <col min="8196" max="8196" width="15.54296875" style="71" bestFit="1" customWidth="1"/>
    <col min="8197" max="8197" width="6" style="71" bestFit="1" customWidth="1"/>
    <col min="8198" max="8198" width="7.54296875" style="71" bestFit="1" customWidth="1"/>
    <col min="8199" max="8199" width="16" style="71" bestFit="1" customWidth="1"/>
    <col min="8200" max="8200" width="12.7265625" style="71" bestFit="1" customWidth="1"/>
    <col min="8201" max="8203" width="14.26953125" style="71" bestFit="1" customWidth="1"/>
    <col min="8204" max="8204" width="15.54296875" style="71" bestFit="1" customWidth="1"/>
    <col min="8205" max="8205" width="12.26953125" style="71" bestFit="1" customWidth="1"/>
    <col min="8206" max="8206" width="11.453125" style="71" bestFit="1" customWidth="1"/>
    <col min="8207" max="8207" width="13.26953125" style="71" bestFit="1" customWidth="1"/>
    <col min="8208" max="8442" width="9.1796875" style="71"/>
    <col min="8443" max="8443" width="14" style="71" bestFit="1" customWidth="1"/>
    <col min="8444" max="8444" width="12.7265625" style="71" bestFit="1" customWidth="1"/>
    <col min="8445" max="8445" width="14" style="71" bestFit="1" customWidth="1"/>
    <col min="8446" max="8447" width="14.26953125" style="71" bestFit="1" customWidth="1"/>
    <col min="8448" max="8448" width="13.26953125" style="71" bestFit="1" customWidth="1"/>
    <col min="8449" max="8449" width="15.54296875" style="71" bestFit="1" customWidth="1"/>
    <col min="8450" max="8450" width="14.26953125" style="71" bestFit="1" customWidth="1"/>
    <col min="8451" max="8451" width="13.26953125" style="71" bestFit="1" customWidth="1"/>
    <col min="8452" max="8452" width="15.54296875" style="71" bestFit="1" customWidth="1"/>
    <col min="8453" max="8453" width="6" style="71" bestFit="1" customWidth="1"/>
    <col min="8454" max="8454" width="7.54296875" style="71" bestFit="1" customWidth="1"/>
    <col min="8455" max="8455" width="16" style="71" bestFit="1" customWidth="1"/>
    <col min="8456" max="8456" width="12.7265625" style="71" bestFit="1" customWidth="1"/>
    <col min="8457" max="8459" width="14.26953125" style="71" bestFit="1" customWidth="1"/>
    <col min="8460" max="8460" width="15.54296875" style="71" bestFit="1" customWidth="1"/>
    <col min="8461" max="8461" width="12.26953125" style="71" bestFit="1" customWidth="1"/>
    <col min="8462" max="8462" width="11.453125" style="71" bestFit="1" customWidth="1"/>
    <col min="8463" max="8463" width="13.26953125" style="71" bestFit="1" customWidth="1"/>
    <col min="8464" max="8698" width="9.1796875" style="71"/>
    <col min="8699" max="8699" width="14" style="71" bestFit="1" customWidth="1"/>
    <col min="8700" max="8700" width="12.7265625" style="71" bestFit="1" customWidth="1"/>
    <col min="8701" max="8701" width="14" style="71" bestFit="1" customWidth="1"/>
    <col min="8702" max="8703" width="14.26953125" style="71" bestFit="1" customWidth="1"/>
    <col min="8704" max="8704" width="13.26953125" style="71" bestFit="1" customWidth="1"/>
    <col min="8705" max="8705" width="15.54296875" style="71" bestFit="1" customWidth="1"/>
    <col min="8706" max="8706" width="14.26953125" style="71" bestFit="1" customWidth="1"/>
    <col min="8707" max="8707" width="13.26953125" style="71" bestFit="1" customWidth="1"/>
    <col min="8708" max="8708" width="15.54296875" style="71" bestFit="1" customWidth="1"/>
    <col min="8709" max="8709" width="6" style="71" bestFit="1" customWidth="1"/>
    <col min="8710" max="8710" width="7.54296875" style="71" bestFit="1" customWidth="1"/>
    <col min="8711" max="8711" width="16" style="71" bestFit="1" customWidth="1"/>
    <col min="8712" max="8712" width="12.7265625" style="71" bestFit="1" customWidth="1"/>
    <col min="8713" max="8715" width="14.26953125" style="71" bestFit="1" customWidth="1"/>
    <col min="8716" max="8716" width="15.54296875" style="71" bestFit="1" customWidth="1"/>
    <col min="8717" max="8717" width="12.26953125" style="71" bestFit="1" customWidth="1"/>
    <col min="8718" max="8718" width="11.453125" style="71" bestFit="1" customWidth="1"/>
    <col min="8719" max="8719" width="13.26953125" style="71" bestFit="1" customWidth="1"/>
    <col min="8720" max="8954" width="9.1796875" style="71"/>
    <col min="8955" max="8955" width="14" style="71" bestFit="1" customWidth="1"/>
    <col min="8956" max="8956" width="12.7265625" style="71" bestFit="1" customWidth="1"/>
    <col min="8957" max="8957" width="14" style="71" bestFit="1" customWidth="1"/>
    <col min="8958" max="8959" width="14.26953125" style="71" bestFit="1" customWidth="1"/>
    <col min="8960" max="8960" width="13.26953125" style="71" bestFit="1" customWidth="1"/>
    <col min="8961" max="8961" width="15.54296875" style="71" bestFit="1" customWidth="1"/>
    <col min="8962" max="8962" width="14.26953125" style="71" bestFit="1" customWidth="1"/>
    <col min="8963" max="8963" width="13.26953125" style="71" bestFit="1" customWidth="1"/>
    <col min="8964" max="8964" width="15.54296875" style="71" bestFit="1" customWidth="1"/>
    <col min="8965" max="8965" width="6" style="71" bestFit="1" customWidth="1"/>
    <col min="8966" max="8966" width="7.54296875" style="71" bestFit="1" customWidth="1"/>
    <col min="8967" max="8967" width="16" style="71" bestFit="1" customWidth="1"/>
    <col min="8968" max="8968" width="12.7265625" style="71" bestFit="1" customWidth="1"/>
    <col min="8969" max="8971" width="14.26953125" style="71" bestFit="1" customWidth="1"/>
    <col min="8972" max="8972" width="15.54296875" style="71" bestFit="1" customWidth="1"/>
    <col min="8973" max="8973" width="12.26953125" style="71" bestFit="1" customWidth="1"/>
    <col min="8974" max="8974" width="11.453125" style="71" bestFit="1" customWidth="1"/>
    <col min="8975" max="8975" width="13.26953125" style="71" bestFit="1" customWidth="1"/>
    <col min="8976" max="9210" width="9.1796875" style="71"/>
    <col min="9211" max="9211" width="14" style="71" bestFit="1" customWidth="1"/>
    <col min="9212" max="9212" width="12.7265625" style="71" bestFit="1" customWidth="1"/>
    <col min="9213" max="9213" width="14" style="71" bestFit="1" customWidth="1"/>
    <col min="9214" max="9215" width="14.26953125" style="71" bestFit="1" customWidth="1"/>
    <col min="9216" max="9216" width="13.26953125" style="71" bestFit="1" customWidth="1"/>
    <col min="9217" max="9217" width="15.54296875" style="71" bestFit="1" customWidth="1"/>
    <col min="9218" max="9218" width="14.26953125" style="71" bestFit="1" customWidth="1"/>
    <col min="9219" max="9219" width="13.26953125" style="71" bestFit="1" customWidth="1"/>
    <col min="9220" max="9220" width="15.54296875" style="71" bestFit="1" customWidth="1"/>
    <col min="9221" max="9221" width="6" style="71" bestFit="1" customWidth="1"/>
    <col min="9222" max="9222" width="7.54296875" style="71" bestFit="1" customWidth="1"/>
    <col min="9223" max="9223" width="16" style="71" bestFit="1" customWidth="1"/>
    <col min="9224" max="9224" width="12.7265625" style="71" bestFit="1" customWidth="1"/>
    <col min="9225" max="9227" width="14.26953125" style="71" bestFit="1" customWidth="1"/>
    <col min="9228" max="9228" width="15.54296875" style="71" bestFit="1" customWidth="1"/>
    <col min="9229" max="9229" width="12.26953125" style="71" bestFit="1" customWidth="1"/>
    <col min="9230" max="9230" width="11.453125" style="71" bestFit="1" customWidth="1"/>
    <col min="9231" max="9231" width="13.26953125" style="71" bestFit="1" customWidth="1"/>
    <col min="9232" max="9466" width="9.1796875" style="71"/>
    <col min="9467" max="9467" width="14" style="71" bestFit="1" customWidth="1"/>
    <col min="9468" max="9468" width="12.7265625" style="71" bestFit="1" customWidth="1"/>
    <col min="9469" max="9469" width="14" style="71" bestFit="1" customWidth="1"/>
    <col min="9470" max="9471" width="14.26953125" style="71" bestFit="1" customWidth="1"/>
    <col min="9472" max="9472" width="13.26953125" style="71" bestFit="1" customWidth="1"/>
    <col min="9473" max="9473" width="15.54296875" style="71" bestFit="1" customWidth="1"/>
    <col min="9474" max="9474" width="14.26953125" style="71" bestFit="1" customWidth="1"/>
    <col min="9475" max="9475" width="13.26953125" style="71" bestFit="1" customWidth="1"/>
    <col min="9476" max="9476" width="15.54296875" style="71" bestFit="1" customWidth="1"/>
    <col min="9477" max="9477" width="6" style="71" bestFit="1" customWidth="1"/>
    <col min="9478" max="9478" width="7.54296875" style="71" bestFit="1" customWidth="1"/>
    <col min="9479" max="9479" width="16" style="71" bestFit="1" customWidth="1"/>
    <col min="9480" max="9480" width="12.7265625" style="71" bestFit="1" customWidth="1"/>
    <col min="9481" max="9483" width="14.26953125" style="71" bestFit="1" customWidth="1"/>
    <col min="9484" max="9484" width="15.54296875" style="71" bestFit="1" customWidth="1"/>
    <col min="9485" max="9485" width="12.26953125" style="71" bestFit="1" customWidth="1"/>
    <col min="9486" max="9486" width="11.453125" style="71" bestFit="1" customWidth="1"/>
    <col min="9487" max="9487" width="13.26953125" style="71" bestFit="1" customWidth="1"/>
    <col min="9488" max="9722" width="9.1796875" style="71"/>
    <col min="9723" max="9723" width="14" style="71" bestFit="1" customWidth="1"/>
    <col min="9724" max="9724" width="12.7265625" style="71" bestFit="1" customWidth="1"/>
    <col min="9725" max="9725" width="14" style="71" bestFit="1" customWidth="1"/>
    <col min="9726" max="9727" width="14.26953125" style="71" bestFit="1" customWidth="1"/>
    <col min="9728" max="9728" width="13.26953125" style="71" bestFit="1" customWidth="1"/>
    <col min="9729" max="9729" width="15.54296875" style="71" bestFit="1" customWidth="1"/>
    <col min="9730" max="9730" width="14.26953125" style="71" bestFit="1" customWidth="1"/>
    <col min="9731" max="9731" width="13.26953125" style="71" bestFit="1" customWidth="1"/>
    <col min="9732" max="9732" width="15.54296875" style="71" bestFit="1" customWidth="1"/>
    <col min="9733" max="9733" width="6" style="71" bestFit="1" customWidth="1"/>
    <col min="9734" max="9734" width="7.54296875" style="71" bestFit="1" customWidth="1"/>
    <col min="9735" max="9735" width="16" style="71" bestFit="1" customWidth="1"/>
    <col min="9736" max="9736" width="12.7265625" style="71" bestFit="1" customWidth="1"/>
    <col min="9737" max="9739" width="14.26953125" style="71" bestFit="1" customWidth="1"/>
    <col min="9740" max="9740" width="15.54296875" style="71" bestFit="1" customWidth="1"/>
    <col min="9741" max="9741" width="12.26953125" style="71" bestFit="1" customWidth="1"/>
    <col min="9742" max="9742" width="11.453125" style="71" bestFit="1" customWidth="1"/>
    <col min="9743" max="9743" width="13.26953125" style="71" bestFit="1" customWidth="1"/>
    <col min="9744" max="9978" width="9.1796875" style="71"/>
    <col min="9979" max="9979" width="14" style="71" bestFit="1" customWidth="1"/>
    <col min="9980" max="9980" width="12.7265625" style="71" bestFit="1" customWidth="1"/>
    <col min="9981" max="9981" width="14" style="71" bestFit="1" customWidth="1"/>
    <col min="9982" max="9983" width="14.26953125" style="71" bestFit="1" customWidth="1"/>
    <col min="9984" max="9984" width="13.26953125" style="71" bestFit="1" customWidth="1"/>
    <col min="9985" max="9985" width="15.54296875" style="71" bestFit="1" customWidth="1"/>
    <col min="9986" max="9986" width="14.26953125" style="71" bestFit="1" customWidth="1"/>
    <col min="9987" max="9987" width="13.26953125" style="71" bestFit="1" customWidth="1"/>
    <col min="9988" max="9988" width="15.54296875" style="71" bestFit="1" customWidth="1"/>
    <col min="9989" max="9989" width="6" style="71" bestFit="1" customWidth="1"/>
    <col min="9990" max="9990" width="7.54296875" style="71" bestFit="1" customWidth="1"/>
    <col min="9991" max="9991" width="16" style="71" bestFit="1" customWidth="1"/>
    <col min="9992" max="9992" width="12.7265625" style="71" bestFit="1" customWidth="1"/>
    <col min="9993" max="9995" width="14.26953125" style="71" bestFit="1" customWidth="1"/>
    <col min="9996" max="9996" width="15.54296875" style="71" bestFit="1" customWidth="1"/>
    <col min="9997" max="9997" width="12.26953125" style="71" bestFit="1" customWidth="1"/>
    <col min="9998" max="9998" width="11.453125" style="71" bestFit="1" customWidth="1"/>
    <col min="9999" max="9999" width="13.26953125" style="71" bestFit="1" customWidth="1"/>
    <col min="10000" max="10234" width="9.1796875" style="71"/>
    <col min="10235" max="10235" width="14" style="71" bestFit="1" customWidth="1"/>
    <col min="10236" max="10236" width="12.7265625" style="71" bestFit="1" customWidth="1"/>
    <col min="10237" max="10237" width="14" style="71" bestFit="1" customWidth="1"/>
    <col min="10238" max="10239" width="14.26953125" style="71" bestFit="1" customWidth="1"/>
    <col min="10240" max="10240" width="13.26953125" style="71" bestFit="1" customWidth="1"/>
    <col min="10241" max="10241" width="15.54296875" style="71" bestFit="1" customWidth="1"/>
    <col min="10242" max="10242" width="14.26953125" style="71" bestFit="1" customWidth="1"/>
    <col min="10243" max="10243" width="13.26953125" style="71" bestFit="1" customWidth="1"/>
    <col min="10244" max="10244" width="15.54296875" style="71" bestFit="1" customWidth="1"/>
    <col min="10245" max="10245" width="6" style="71" bestFit="1" customWidth="1"/>
    <col min="10246" max="10246" width="7.54296875" style="71" bestFit="1" customWidth="1"/>
    <col min="10247" max="10247" width="16" style="71" bestFit="1" customWidth="1"/>
    <col min="10248" max="10248" width="12.7265625" style="71" bestFit="1" customWidth="1"/>
    <col min="10249" max="10251" width="14.26953125" style="71" bestFit="1" customWidth="1"/>
    <col min="10252" max="10252" width="15.54296875" style="71" bestFit="1" customWidth="1"/>
    <col min="10253" max="10253" width="12.26953125" style="71" bestFit="1" customWidth="1"/>
    <col min="10254" max="10254" width="11.453125" style="71" bestFit="1" customWidth="1"/>
    <col min="10255" max="10255" width="13.26953125" style="71" bestFit="1" customWidth="1"/>
    <col min="10256" max="10490" width="9.1796875" style="71"/>
    <col min="10491" max="10491" width="14" style="71" bestFit="1" customWidth="1"/>
    <col min="10492" max="10492" width="12.7265625" style="71" bestFit="1" customWidth="1"/>
    <col min="10493" max="10493" width="14" style="71" bestFit="1" customWidth="1"/>
    <col min="10494" max="10495" width="14.26953125" style="71" bestFit="1" customWidth="1"/>
    <col min="10496" max="10496" width="13.26953125" style="71" bestFit="1" customWidth="1"/>
    <col min="10497" max="10497" width="15.54296875" style="71" bestFit="1" customWidth="1"/>
    <col min="10498" max="10498" width="14.26953125" style="71" bestFit="1" customWidth="1"/>
    <col min="10499" max="10499" width="13.26953125" style="71" bestFit="1" customWidth="1"/>
    <col min="10500" max="10500" width="15.54296875" style="71" bestFit="1" customWidth="1"/>
    <col min="10501" max="10501" width="6" style="71" bestFit="1" customWidth="1"/>
    <col min="10502" max="10502" width="7.54296875" style="71" bestFit="1" customWidth="1"/>
    <col min="10503" max="10503" width="16" style="71" bestFit="1" customWidth="1"/>
    <col min="10504" max="10504" width="12.7265625" style="71" bestFit="1" customWidth="1"/>
    <col min="10505" max="10507" width="14.26953125" style="71" bestFit="1" customWidth="1"/>
    <col min="10508" max="10508" width="15.54296875" style="71" bestFit="1" customWidth="1"/>
    <col min="10509" max="10509" width="12.26953125" style="71" bestFit="1" customWidth="1"/>
    <col min="10510" max="10510" width="11.453125" style="71" bestFit="1" customWidth="1"/>
    <col min="10511" max="10511" width="13.26953125" style="71" bestFit="1" customWidth="1"/>
    <col min="10512" max="10746" width="9.1796875" style="71"/>
    <col min="10747" max="10747" width="14" style="71" bestFit="1" customWidth="1"/>
    <col min="10748" max="10748" width="12.7265625" style="71" bestFit="1" customWidth="1"/>
    <col min="10749" max="10749" width="14" style="71" bestFit="1" customWidth="1"/>
    <col min="10750" max="10751" width="14.26953125" style="71" bestFit="1" customWidth="1"/>
    <col min="10752" max="10752" width="13.26953125" style="71" bestFit="1" customWidth="1"/>
    <col min="10753" max="10753" width="15.54296875" style="71" bestFit="1" customWidth="1"/>
    <col min="10754" max="10754" width="14.26953125" style="71" bestFit="1" customWidth="1"/>
    <col min="10755" max="10755" width="13.26953125" style="71" bestFit="1" customWidth="1"/>
    <col min="10756" max="10756" width="15.54296875" style="71" bestFit="1" customWidth="1"/>
    <col min="10757" max="10757" width="6" style="71" bestFit="1" customWidth="1"/>
    <col min="10758" max="10758" width="7.54296875" style="71" bestFit="1" customWidth="1"/>
    <col min="10759" max="10759" width="16" style="71" bestFit="1" customWidth="1"/>
    <col min="10760" max="10760" width="12.7265625" style="71" bestFit="1" customWidth="1"/>
    <col min="10761" max="10763" width="14.26953125" style="71" bestFit="1" customWidth="1"/>
    <col min="10764" max="10764" width="15.54296875" style="71" bestFit="1" customWidth="1"/>
    <col min="10765" max="10765" width="12.26953125" style="71" bestFit="1" customWidth="1"/>
    <col min="10766" max="10766" width="11.453125" style="71" bestFit="1" customWidth="1"/>
    <col min="10767" max="10767" width="13.26953125" style="71" bestFit="1" customWidth="1"/>
    <col min="10768" max="11002" width="9.1796875" style="71"/>
    <col min="11003" max="11003" width="14" style="71" bestFit="1" customWidth="1"/>
    <col min="11004" max="11004" width="12.7265625" style="71" bestFit="1" customWidth="1"/>
    <col min="11005" max="11005" width="14" style="71" bestFit="1" customWidth="1"/>
    <col min="11006" max="11007" width="14.26953125" style="71" bestFit="1" customWidth="1"/>
    <col min="11008" max="11008" width="13.26953125" style="71" bestFit="1" customWidth="1"/>
    <col min="11009" max="11009" width="15.54296875" style="71" bestFit="1" customWidth="1"/>
    <col min="11010" max="11010" width="14.26953125" style="71" bestFit="1" customWidth="1"/>
    <col min="11011" max="11011" width="13.26953125" style="71" bestFit="1" customWidth="1"/>
    <col min="11012" max="11012" width="15.54296875" style="71" bestFit="1" customWidth="1"/>
    <col min="11013" max="11013" width="6" style="71" bestFit="1" customWidth="1"/>
    <col min="11014" max="11014" width="7.54296875" style="71" bestFit="1" customWidth="1"/>
    <col min="11015" max="11015" width="16" style="71" bestFit="1" customWidth="1"/>
    <col min="11016" max="11016" width="12.7265625" style="71" bestFit="1" customWidth="1"/>
    <col min="11017" max="11019" width="14.26953125" style="71" bestFit="1" customWidth="1"/>
    <col min="11020" max="11020" width="15.54296875" style="71" bestFit="1" customWidth="1"/>
    <col min="11021" max="11021" width="12.26953125" style="71" bestFit="1" customWidth="1"/>
    <col min="11022" max="11022" width="11.453125" style="71" bestFit="1" customWidth="1"/>
    <col min="11023" max="11023" width="13.26953125" style="71" bestFit="1" customWidth="1"/>
    <col min="11024" max="11258" width="9.1796875" style="71"/>
    <col min="11259" max="11259" width="14" style="71" bestFit="1" customWidth="1"/>
    <col min="11260" max="11260" width="12.7265625" style="71" bestFit="1" customWidth="1"/>
    <col min="11261" max="11261" width="14" style="71" bestFit="1" customWidth="1"/>
    <col min="11262" max="11263" width="14.26953125" style="71" bestFit="1" customWidth="1"/>
    <col min="11264" max="11264" width="13.26953125" style="71" bestFit="1" customWidth="1"/>
    <col min="11265" max="11265" width="15.54296875" style="71" bestFit="1" customWidth="1"/>
    <col min="11266" max="11266" width="14.26953125" style="71" bestFit="1" customWidth="1"/>
    <col min="11267" max="11267" width="13.26953125" style="71" bestFit="1" customWidth="1"/>
    <col min="11268" max="11268" width="15.54296875" style="71" bestFit="1" customWidth="1"/>
    <col min="11269" max="11269" width="6" style="71" bestFit="1" customWidth="1"/>
    <col min="11270" max="11270" width="7.54296875" style="71" bestFit="1" customWidth="1"/>
    <col min="11271" max="11271" width="16" style="71" bestFit="1" customWidth="1"/>
    <col min="11272" max="11272" width="12.7265625" style="71" bestFit="1" customWidth="1"/>
    <col min="11273" max="11275" width="14.26953125" style="71" bestFit="1" customWidth="1"/>
    <col min="11276" max="11276" width="15.54296875" style="71" bestFit="1" customWidth="1"/>
    <col min="11277" max="11277" width="12.26953125" style="71" bestFit="1" customWidth="1"/>
    <col min="11278" max="11278" width="11.453125" style="71" bestFit="1" customWidth="1"/>
    <col min="11279" max="11279" width="13.26953125" style="71" bestFit="1" customWidth="1"/>
    <col min="11280" max="11514" width="9.1796875" style="71"/>
    <col min="11515" max="11515" width="14" style="71" bestFit="1" customWidth="1"/>
    <col min="11516" max="11516" width="12.7265625" style="71" bestFit="1" customWidth="1"/>
    <col min="11517" max="11517" width="14" style="71" bestFit="1" customWidth="1"/>
    <col min="11518" max="11519" width="14.26953125" style="71" bestFit="1" customWidth="1"/>
    <col min="11520" max="11520" width="13.26953125" style="71" bestFit="1" customWidth="1"/>
    <col min="11521" max="11521" width="15.54296875" style="71" bestFit="1" customWidth="1"/>
    <col min="11522" max="11522" width="14.26953125" style="71" bestFit="1" customWidth="1"/>
    <col min="11523" max="11523" width="13.26953125" style="71" bestFit="1" customWidth="1"/>
    <col min="11524" max="11524" width="15.54296875" style="71" bestFit="1" customWidth="1"/>
    <col min="11525" max="11525" width="6" style="71" bestFit="1" customWidth="1"/>
    <col min="11526" max="11526" width="7.54296875" style="71" bestFit="1" customWidth="1"/>
    <col min="11527" max="11527" width="16" style="71" bestFit="1" customWidth="1"/>
    <col min="11528" max="11528" width="12.7265625" style="71" bestFit="1" customWidth="1"/>
    <col min="11529" max="11531" width="14.26953125" style="71" bestFit="1" customWidth="1"/>
    <col min="11532" max="11532" width="15.54296875" style="71" bestFit="1" customWidth="1"/>
    <col min="11533" max="11533" width="12.26953125" style="71" bestFit="1" customWidth="1"/>
    <col min="11534" max="11534" width="11.453125" style="71" bestFit="1" customWidth="1"/>
    <col min="11535" max="11535" width="13.26953125" style="71" bestFit="1" customWidth="1"/>
    <col min="11536" max="11770" width="9.1796875" style="71"/>
    <col min="11771" max="11771" width="14" style="71" bestFit="1" customWidth="1"/>
    <col min="11772" max="11772" width="12.7265625" style="71" bestFit="1" customWidth="1"/>
    <col min="11773" max="11773" width="14" style="71" bestFit="1" customWidth="1"/>
    <col min="11774" max="11775" width="14.26953125" style="71" bestFit="1" customWidth="1"/>
    <col min="11776" max="11776" width="13.26953125" style="71" bestFit="1" customWidth="1"/>
    <col min="11777" max="11777" width="15.54296875" style="71" bestFit="1" customWidth="1"/>
    <col min="11778" max="11778" width="14.26953125" style="71" bestFit="1" customWidth="1"/>
    <col min="11779" max="11779" width="13.26953125" style="71" bestFit="1" customWidth="1"/>
    <col min="11780" max="11780" width="15.54296875" style="71" bestFit="1" customWidth="1"/>
    <col min="11781" max="11781" width="6" style="71" bestFit="1" customWidth="1"/>
    <col min="11782" max="11782" width="7.54296875" style="71" bestFit="1" customWidth="1"/>
    <col min="11783" max="11783" width="16" style="71" bestFit="1" customWidth="1"/>
    <col min="11784" max="11784" width="12.7265625" style="71" bestFit="1" customWidth="1"/>
    <col min="11785" max="11787" width="14.26953125" style="71" bestFit="1" customWidth="1"/>
    <col min="11788" max="11788" width="15.54296875" style="71" bestFit="1" customWidth="1"/>
    <col min="11789" max="11789" width="12.26953125" style="71" bestFit="1" customWidth="1"/>
    <col min="11790" max="11790" width="11.453125" style="71" bestFit="1" customWidth="1"/>
    <col min="11791" max="11791" width="13.26953125" style="71" bestFit="1" customWidth="1"/>
    <col min="11792" max="12026" width="9.1796875" style="71"/>
    <col min="12027" max="12027" width="14" style="71" bestFit="1" customWidth="1"/>
    <col min="12028" max="12028" width="12.7265625" style="71" bestFit="1" customWidth="1"/>
    <col min="12029" max="12029" width="14" style="71" bestFit="1" customWidth="1"/>
    <col min="12030" max="12031" width="14.26953125" style="71" bestFit="1" customWidth="1"/>
    <col min="12032" max="12032" width="13.26953125" style="71" bestFit="1" customWidth="1"/>
    <col min="12033" max="12033" width="15.54296875" style="71" bestFit="1" customWidth="1"/>
    <col min="12034" max="12034" width="14.26953125" style="71" bestFit="1" customWidth="1"/>
    <col min="12035" max="12035" width="13.26953125" style="71" bestFit="1" customWidth="1"/>
    <col min="12036" max="12036" width="15.54296875" style="71" bestFit="1" customWidth="1"/>
    <col min="12037" max="12037" width="6" style="71" bestFit="1" customWidth="1"/>
    <col min="12038" max="12038" width="7.54296875" style="71" bestFit="1" customWidth="1"/>
    <col min="12039" max="12039" width="16" style="71" bestFit="1" customWidth="1"/>
    <col min="12040" max="12040" width="12.7265625" style="71" bestFit="1" customWidth="1"/>
    <col min="12041" max="12043" width="14.26953125" style="71" bestFit="1" customWidth="1"/>
    <col min="12044" max="12044" width="15.54296875" style="71" bestFit="1" customWidth="1"/>
    <col min="12045" max="12045" width="12.26953125" style="71" bestFit="1" customWidth="1"/>
    <col min="12046" max="12046" width="11.453125" style="71" bestFit="1" customWidth="1"/>
    <col min="12047" max="12047" width="13.26953125" style="71" bestFit="1" customWidth="1"/>
    <col min="12048" max="12282" width="9.1796875" style="71"/>
    <col min="12283" max="12283" width="14" style="71" bestFit="1" customWidth="1"/>
    <col min="12284" max="12284" width="12.7265625" style="71" bestFit="1" customWidth="1"/>
    <col min="12285" max="12285" width="14" style="71" bestFit="1" customWidth="1"/>
    <col min="12286" max="12287" width="14.26953125" style="71" bestFit="1" customWidth="1"/>
    <col min="12288" max="12288" width="13.26953125" style="71" bestFit="1" customWidth="1"/>
    <col min="12289" max="12289" width="15.54296875" style="71" bestFit="1" customWidth="1"/>
    <col min="12290" max="12290" width="14.26953125" style="71" bestFit="1" customWidth="1"/>
    <col min="12291" max="12291" width="13.26953125" style="71" bestFit="1" customWidth="1"/>
    <col min="12292" max="12292" width="15.54296875" style="71" bestFit="1" customWidth="1"/>
    <col min="12293" max="12293" width="6" style="71" bestFit="1" customWidth="1"/>
    <col min="12294" max="12294" width="7.54296875" style="71" bestFit="1" customWidth="1"/>
    <col min="12295" max="12295" width="16" style="71" bestFit="1" customWidth="1"/>
    <col min="12296" max="12296" width="12.7265625" style="71" bestFit="1" customWidth="1"/>
    <col min="12297" max="12299" width="14.26953125" style="71" bestFit="1" customWidth="1"/>
    <col min="12300" max="12300" width="15.54296875" style="71" bestFit="1" customWidth="1"/>
    <col min="12301" max="12301" width="12.26953125" style="71" bestFit="1" customWidth="1"/>
    <col min="12302" max="12302" width="11.453125" style="71" bestFit="1" customWidth="1"/>
    <col min="12303" max="12303" width="13.26953125" style="71" bestFit="1" customWidth="1"/>
    <col min="12304" max="12538" width="9.1796875" style="71"/>
    <col min="12539" max="12539" width="14" style="71" bestFit="1" customWidth="1"/>
    <col min="12540" max="12540" width="12.7265625" style="71" bestFit="1" customWidth="1"/>
    <col min="12541" max="12541" width="14" style="71" bestFit="1" customWidth="1"/>
    <col min="12542" max="12543" width="14.26953125" style="71" bestFit="1" customWidth="1"/>
    <col min="12544" max="12544" width="13.26953125" style="71" bestFit="1" customWidth="1"/>
    <col min="12545" max="12545" width="15.54296875" style="71" bestFit="1" customWidth="1"/>
    <col min="12546" max="12546" width="14.26953125" style="71" bestFit="1" customWidth="1"/>
    <col min="12547" max="12547" width="13.26953125" style="71" bestFit="1" customWidth="1"/>
    <col min="12548" max="12548" width="15.54296875" style="71" bestFit="1" customWidth="1"/>
    <col min="12549" max="12549" width="6" style="71" bestFit="1" customWidth="1"/>
    <col min="12550" max="12550" width="7.54296875" style="71" bestFit="1" customWidth="1"/>
    <col min="12551" max="12551" width="16" style="71" bestFit="1" customWidth="1"/>
    <col min="12552" max="12552" width="12.7265625" style="71" bestFit="1" customWidth="1"/>
    <col min="12553" max="12555" width="14.26953125" style="71" bestFit="1" customWidth="1"/>
    <col min="12556" max="12556" width="15.54296875" style="71" bestFit="1" customWidth="1"/>
    <col min="12557" max="12557" width="12.26953125" style="71" bestFit="1" customWidth="1"/>
    <col min="12558" max="12558" width="11.453125" style="71" bestFit="1" customWidth="1"/>
    <col min="12559" max="12559" width="13.26953125" style="71" bestFit="1" customWidth="1"/>
    <col min="12560" max="12794" width="9.1796875" style="71"/>
    <col min="12795" max="12795" width="14" style="71" bestFit="1" customWidth="1"/>
    <col min="12796" max="12796" width="12.7265625" style="71" bestFit="1" customWidth="1"/>
    <col min="12797" max="12797" width="14" style="71" bestFit="1" customWidth="1"/>
    <col min="12798" max="12799" width="14.26953125" style="71" bestFit="1" customWidth="1"/>
    <col min="12800" max="12800" width="13.26953125" style="71" bestFit="1" customWidth="1"/>
    <col min="12801" max="12801" width="15.54296875" style="71" bestFit="1" customWidth="1"/>
    <col min="12802" max="12802" width="14.26953125" style="71" bestFit="1" customWidth="1"/>
    <col min="12803" max="12803" width="13.26953125" style="71" bestFit="1" customWidth="1"/>
    <col min="12804" max="12804" width="15.54296875" style="71" bestFit="1" customWidth="1"/>
    <col min="12805" max="12805" width="6" style="71" bestFit="1" customWidth="1"/>
    <col min="12806" max="12806" width="7.54296875" style="71" bestFit="1" customWidth="1"/>
    <col min="12807" max="12807" width="16" style="71" bestFit="1" customWidth="1"/>
    <col min="12808" max="12808" width="12.7265625" style="71" bestFit="1" customWidth="1"/>
    <col min="12809" max="12811" width="14.26953125" style="71" bestFit="1" customWidth="1"/>
    <col min="12812" max="12812" width="15.54296875" style="71" bestFit="1" customWidth="1"/>
    <col min="12813" max="12813" width="12.26953125" style="71" bestFit="1" customWidth="1"/>
    <col min="12814" max="12814" width="11.453125" style="71" bestFit="1" customWidth="1"/>
    <col min="12815" max="12815" width="13.26953125" style="71" bestFit="1" customWidth="1"/>
    <col min="12816" max="13050" width="9.1796875" style="71"/>
    <col min="13051" max="13051" width="14" style="71" bestFit="1" customWidth="1"/>
    <col min="13052" max="13052" width="12.7265625" style="71" bestFit="1" customWidth="1"/>
    <col min="13053" max="13053" width="14" style="71" bestFit="1" customWidth="1"/>
    <col min="13054" max="13055" width="14.26953125" style="71" bestFit="1" customWidth="1"/>
    <col min="13056" max="13056" width="13.26953125" style="71" bestFit="1" customWidth="1"/>
    <col min="13057" max="13057" width="15.54296875" style="71" bestFit="1" customWidth="1"/>
    <col min="13058" max="13058" width="14.26953125" style="71" bestFit="1" customWidth="1"/>
    <col min="13059" max="13059" width="13.26953125" style="71" bestFit="1" customWidth="1"/>
    <col min="13060" max="13060" width="15.54296875" style="71" bestFit="1" customWidth="1"/>
    <col min="13061" max="13061" width="6" style="71" bestFit="1" customWidth="1"/>
    <col min="13062" max="13062" width="7.54296875" style="71" bestFit="1" customWidth="1"/>
    <col min="13063" max="13063" width="16" style="71" bestFit="1" customWidth="1"/>
    <col min="13064" max="13064" width="12.7265625" style="71" bestFit="1" customWidth="1"/>
    <col min="13065" max="13067" width="14.26953125" style="71" bestFit="1" customWidth="1"/>
    <col min="13068" max="13068" width="15.54296875" style="71" bestFit="1" customWidth="1"/>
    <col min="13069" max="13069" width="12.26953125" style="71" bestFit="1" customWidth="1"/>
    <col min="13070" max="13070" width="11.453125" style="71" bestFit="1" customWidth="1"/>
    <col min="13071" max="13071" width="13.26953125" style="71" bestFit="1" customWidth="1"/>
    <col min="13072" max="13306" width="9.1796875" style="71"/>
    <col min="13307" max="13307" width="14" style="71" bestFit="1" customWidth="1"/>
    <col min="13308" max="13308" width="12.7265625" style="71" bestFit="1" customWidth="1"/>
    <col min="13309" max="13309" width="14" style="71" bestFit="1" customWidth="1"/>
    <col min="13310" max="13311" width="14.26953125" style="71" bestFit="1" customWidth="1"/>
    <col min="13312" max="13312" width="13.26953125" style="71" bestFit="1" customWidth="1"/>
    <col min="13313" max="13313" width="15.54296875" style="71" bestFit="1" customWidth="1"/>
    <col min="13314" max="13314" width="14.26953125" style="71" bestFit="1" customWidth="1"/>
    <col min="13315" max="13315" width="13.26953125" style="71" bestFit="1" customWidth="1"/>
    <col min="13316" max="13316" width="15.54296875" style="71" bestFit="1" customWidth="1"/>
    <col min="13317" max="13317" width="6" style="71" bestFit="1" customWidth="1"/>
    <col min="13318" max="13318" width="7.54296875" style="71" bestFit="1" customWidth="1"/>
    <col min="13319" max="13319" width="16" style="71" bestFit="1" customWidth="1"/>
    <col min="13320" max="13320" width="12.7265625" style="71" bestFit="1" customWidth="1"/>
    <col min="13321" max="13323" width="14.26953125" style="71" bestFit="1" customWidth="1"/>
    <col min="13324" max="13324" width="15.54296875" style="71" bestFit="1" customWidth="1"/>
    <col min="13325" max="13325" width="12.26953125" style="71" bestFit="1" customWidth="1"/>
    <col min="13326" max="13326" width="11.453125" style="71" bestFit="1" customWidth="1"/>
    <col min="13327" max="13327" width="13.26953125" style="71" bestFit="1" customWidth="1"/>
    <col min="13328" max="13562" width="9.1796875" style="71"/>
    <col min="13563" max="13563" width="14" style="71" bestFit="1" customWidth="1"/>
    <col min="13564" max="13564" width="12.7265625" style="71" bestFit="1" customWidth="1"/>
    <col min="13565" max="13565" width="14" style="71" bestFit="1" customWidth="1"/>
    <col min="13566" max="13567" width="14.26953125" style="71" bestFit="1" customWidth="1"/>
    <col min="13568" max="13568" width="13.26953125" style="71" bestFit="1" customWidth="1"/>
    <col min="13569" max="13569" width="15.54296875" style="71" bestFit="1" customWidth="1"/>
    <col min="13570" max="13570" width="14.26953125" style="71" bestFit="1" customWidth="1"/>
    <col min="13571" max="13571" width="13.26953125" style="71" bestFit="1" customWidth="1"/>
    <col min="13572" max="13572" width="15.54296875" style="71" bestFit="1" customWidth="1"/>
    <col min="13573" max="13573" width="6" style="71" bestFit="1" customWidth="1"/>
    <col min="13574" max="13574" width="7.54296875" style="71" bestFit="1" customWidth="1"/>
    <col min="13575" max="13575" width="16" style="71" bestFit="1" customWidth="1"/>
    <col min="13576" max="13576" width="12.7265625" style="71" bestFit="1" customWidth="1"/>
    <col min="13577" max="13579" width="14.26953125" style="71" bestFit="1" customWidth="1"/>
    <col min="13580" max="13580" width="15.54296875" style="71" bestFit="1" customWidth="1"/>
    <col min="13581" max="13581" width="12.26953125" style="71" bestFit="1" customWidth="1"/>
    <col min="13582" max="13582" width="11.453125" style="71" bestFit="1" customWidth="1"/>
    <col min="13583" max="13583" width="13.26953125" style="71" bestFit="1" customWidth="1"/>
    <col min="13584" max="13818" width="9.1796875" style="71"/>
    <col min="13819" max="13819" width="14" style="71" bestFit="1" customWidth="1"/>
    <col min="13820" max="13820" width="12.7265625" style="71" bestFit="1" customWidth="1"/>
    <col min="13821" max="13821" width="14" style="71" bestFit="1" customWidth="1"/>
    <col min="13822" max="13823" width="14.26953125" style="71" bestFit="1" customWidth="1"/>
    <col min="13824" max="13824" width="13.26953125" style="71" bestFit="1" customWidth="1"/>
    <col min="13825" max="13825" width="15.54296875" style="71" bestFit="1" customWidth="1"/>
    <col min="13826" max="13826" width="14.26953125" style="71" bestFit="1" customWidth="1"/>
    <col min="13827" max="13827" width="13.26953125" style="71" bestFit="1" customWidth="1"/>
    <col min="13828" max="13828" width="15.54296875" style="71" bestFit="1" customWidth="1"/>
    <col min="13829" max="13829" width="6" style="71" bestFit="1" customWidth="1"/>
    <col min="13830" max="13830" width="7.54296875" style="71" bestFit="1" customWidth="1"/>
    <col min="13831" max="13831" width="16" style="71" bestFit="1" customWidth="1"/>
    <col min="13832" max="13832" width="12.7265625" style="71" bestFit="1" customWidth="1"/>
    <col min="13833" max="13835" width="14.26953125" style="71" bestFit="1" customWidth="1"/>
    <col min="13836" max="13836" width="15.54296875" style="71" bestFit="1" customWidth="1"/>
    <col min="13837" max="13837" width="12.26953125" style="71" bestFit="1" customWidth="1"/>
    <col min="13838" max="13838" width="11.453125" style="71" bestFit="1" customWidth="1"/>
    <col min="13839" max="13839" width="13.26953125" style="71" bestFit="1" customWidth="1"/>
    <col min="13840" max="14074" width="9.1796875" style="71"/>
    <col min="14075" max="14075" width="14" style="71" bestFit="1" customWidth="1"/>
    <col min="14076" max="14076" width="12.7265625" style="71" bestFit="1" customWidth="1"/>
    <col min="14077" max="14077" width="14" style="71" bestFit="1" customWidth="1"/>
    <col min="14078" max="14079" width="14.26953125" style="71" bestFit="1" customWidth="1"/>
    <col min="14080" max="14080" width="13.26953125" style="71" bestFit="1" customWidth="1"/>
    <col min="14081" max="14081" width="15.54296875" style="71" bestFit="1" customWidth="1"/>
    <col min="14082" max="14082" width="14.26953125" style="71" bestFit="1" customWidth="1"/>
    <col min="14083" max="14083" width="13.26953125" style="71" bestFit="1" customWidth="1"/>
    <col min="14084" max="14084" width="15.54296875" style="71" bestFit="1" customWidth="1"/>
    <col min="14085" max="14085" width="6" style="71" bestFit="1" customWidth="1"/>
    <col min="14086" max="14086" width="7.54296875" style="71" bestFit="1" customWidth="1"/>
    <col min="14087" max="14087" width="16" style="71" bestFit="1" customWidth="1"/>
    <col min="14088" max="14088" width="12.7265625" style="71" bestFit="1" customWidth="1"/>
    <col min="14089" max="14091" width="14.26953125" style="71" bestFit="1" customWidth="1"/>
    <col min="14092" max="14092" width="15.54296875" style="71" bestFit="1" customWidth="1"/>
    <col min="14093" max="14093" width="12.26953125" style="71" bestFit="1" customWidth="1"/>
    <col min="14094" max="14094" width="11.453125" style="71" bestFit="1" customWidth="1"/>
    <col min="14095" max="14095" width="13.26953125" style="71" bestFit="1" customWidth="1"/>
    <col min="14096" max="14330" width="9.1796875" style="71"/>
    <col min="14331" max="14331" width="14" style="71" bestFit="1" customWidth="1"/>
    <col min="14332" max="14332" width="12.7265625" style="71" bestFit="1" customWidth="1"/>
    <col min="14333" max="14333" width="14" style="71" bestFit="1" customWidth="1"/>
    <col min="14334" max="14335" width="14.26953125" style="71" bestFit="1" customWidth="1"/>
    <col min="14336" max="14336" width="13.26953125" style="71" bestFit="1" customWidth="1"/>
    <col min="14337" max="14337" width="15.54296875" style="71" bestFit="1" customWidth="1"/>
    <col min="14338" max="14338" width="14.26953125" style="71" bestFit="1" customWidth="1"/>
    <col min="14339" max="14339" width="13.26953125" style="71" bestFit="1" customWidth="1"/>
    <col min="14340" max="14340" width="15.54296875" style="71" bestFit="1" customWidth="1"/>
    <col min="14341" max="14341" width="6" style="71" bestFit="1" customWidth="1"/>
    <col min="14342" max="14342" width="7.54296875" style="71" bestFit="1" customWidth="1"/>
    <col min="14343" max="14343" width="16" style="71" bestFit="1" customWidth="1"/>
    <col min="14344" max="14344" width="12.7265625" style="71" bestFit="1" customWidth="1"/>
    <col min="14345" max="14347" width="14.26953125" style="71" bestFit="1" customWidth="1"/>
    <col min="14348" max="14348" width="15.54296875" style="71" bestFit="1" customWidth="1"/>
    <col min="14349" max="14349" width="12.26953125" style="71" bestFit="1" customWidth="1"/>
    <col min="14350" max="14350" width="11.453125" style="71" bestFit="1" customWidth="1"/>
    <col min="14351" max="14351" width="13.26953125" style="71" bestFit="1" customWidth="1"/>
    <col min="14352" max="14586" width="9.1796875" style="71"/>
    <col min="14587" max="14587" width="14" style="71" bestFit="1" customWidth="1"/>
    <col min="14588" max="14588" width="12.7265625" style="71" bestFit="1" customWidth="1"/>
    <col min="14589" max="14589" width="14" style="71" bestFit="1" customWidth="1"/>
    <col min="14590" max="14591" width="14.26953125" style="71" bestFit="1" customWidth="1"/>
    <col min="14592" max="14592" width="13.26953125" style="71" bestFit="1" customWidth="1"/>
    <col min="14593" max="14593" width="15.54296875" style="71" bestFit="1" customWidth="1"/>
    <col min="14594" max="14594" width="14.26953125" style="71" bestFit="1" customWidth="1"/>
    <col min="14595" max="14595" width="13.26953125" style="71" bestFit="1" customWidth="1"/>
    <col min="14596" max="14596" width="15.54296875" style="71" bestFit="1" customWidth="1"/>
    <col min="14597" max="14597" width="6" style="71" bestFit="1" customWidth="1"/>
    <col min="14598" max="14598" width="7.54296875" style="71" bestFit="1" customWidth="1"/>
    <col min="14599" max="14599" width="16" style="71" bestFit="1" customWidth="1"/>
    <col min="14600" max="14600" width="12.7265625" style="71" bestFit="1" customWidth="1"/>
    <col min="14601" max="14603" width="14.26953125" style="71" bestFit="1" customWidth="1"/>
    <col min="14604" max="14604" width="15.54296875" style="71" bestFit="1" customWidth="1"/>
    <col min="14605" max="14605" width="12.26953125" style="71" bestFit="1" customWidth="1"/>
    <col min="14606" max="14606" width="11.453125" style="71" bestFit="1" customWidth="1"/>
    <col min="14607" max="14607" width="13.26953125" style="71" bestFit="1" customWidth="1"/>
    <col min="14608" max="14842" width="9.1796875" style="71"/>
    <col min="14843" max="14843" width="14" style="71" bestFit="1" customWidth="1"/>
    <col min="14844" max="14844" width="12.7265625" style="71" bestFit="1" customWidth="1"/>
    <col min="14845" max="14845" width="14" style="71" bestFit="1" customWidth="1"/>
    <col min="14846" max="14847" width="14.26953125" style="71" bestFit="1" customWidth="1"/>
    <col min="14848" max="14848" width="13.26953125" style="71" bestFit="1" customWidth="1"/>
    <col min="14849" max="14849" width="15.54296875" style="71" bestFit="1" customWidth="1"/>
    <col min="14850" max="14850" width="14.26953125" style="71" bestFit="1" customWidth="1"/>
    <col min="14851" max="14851" width="13.26953125" style="71" bestFit="1" customWidth="1"/>
    <col min="14852" max="14852" width="15.54296875" style="71" bestFit="1" customWidth="1"/>
    <col min="14853" max="14853" width="6" style="71" bestFit="1" customWidth="1"/>
    <col min="14854" max="14854" width="7.54296875" style="71" bestFit="1" customWidth="1"/>
    <col min="14855" max="14855" width="16" style="71" bestFit="1" customWidth="1"/>
    <col min="14856" max="14856" width="12.7265625" style="71" bestFit="1" customWidth="1"/>
    <col min="14857" max="14859" width="14.26953125" style="71" bestFit="1" customWidth="1"/>
    <col min="14860" max="14860" width="15.54296875" style="71" bestFit="1" customWidth="1"/>
    <col min="14861" max="14861" width="12.26953125" style="71" bestFit="1" customWidth="1"/>
    <col min="14862" max="14862" width="11.453125" style="71" bestFit="1" customWidth="1"/>
    <col min="14863" max="14863" width="13.26953125" style="71" bestFit="1" customWidth="1"/>
    <col min="14864" max="15098" width="9.1796875" style="71"/>
    <col min="15099" max="15099" width="14" style="71" bestFit="1" customWidth="1"/>
    <col min="15100" max="15100" width="12.7265625" style="71" bestFit="1" customWidth="1"/>
    <col min="15101" max="15101" width="14" style="71" bestFit="1" customWidth="1"/>
    <col min="15102" max="15103" width="14.26953125" style="71" bestFit="1" customWidth="1"/>
    <col min="15104" max="15104" width="13.26953125" style="71" bestFit="1" customWidth="1"/>
    <col min="15105" max="15105" width="15.54296875" style="71" bestFit="1" customWidth="1"/>
    <col min="15106" max="15106" width="14.26953125" style="71" bestFit="1" customWidth="1"/>
    <col min="15107" max="15107" width="13.26953125" style="71" bestFit="1" customWidth="1"/>
    <col min="15108" max="15108" width="15.54296875" style="71" bestFit="1" customWidth="1"/>
    <col min="15109" max="15109" width="6" style="71" bestFit="1" customWidth="1"/>
    <col min="15110" max="15110" width="7.54296875" style="71" bestFit="1" customWidth="1"/>
    <col min="15111" max="15111" width="16" style="71" bestFit="1" customWidth="1"/>
    <col min="15112" max="15112" width="12.7265625" style="71" bestFit="1" customWidth="1"/>
    <col min="15113" max="15115" width="14.26953125" style="71" bestFit="1" customWidth="1"/>
    <col min="15116" max="15116" width="15.54296875" style="71" bestFit="1" customWidth="1"/>
    <col min="15117" max="15117" width="12.26953125" style="71" bestFit="1" customWidth="1"/>
    <col min="15118" max="15118" width="11.453125" style="71" bestFit="1" customWidth="1"/>
    <col min="15119" max="15119" width="13.26953125" style="71" bestFit="1" customWidth="1"/>
    <col min="15120" max="15354" width="9.1796875" style="71"/>
    <col min="15355" max="15355" width="14" style="71" bestFit="1" customWidth="1"/>
    <col min="15356" max="15356" width="12.7265625" style="71" bestFit="1" customWidth="1"/>
    <col min="15357" max="15357" width="14" style="71" bestFit="1" customWidth="1"/>
    <col min="15358" max="15359" width="14.26953125" style="71" bestFit="1" customWidth="1"/>
    <col min="15360" max="15360" width="13.26953125" style="71" bestFit="1" customWidth="1"/>
    <col min="15361" max="15361" width="15.54296875" style="71" bestFit="1" customWidth="1"/>
    <col min="15362" max="15362" width="14.26953125" style="71" bestFit="1" customWidth="1"/>
    <col min="15363" max="15363" width="13.26953125" style="71" bestFit="1" customWidth="1"/>
    <col min="15364" max="15364" width="15.54296875" style="71" bestFit="1" customWidth="1"/>
    <col min="15365" max="15365" width="6" style="71" bestFit="1" customWidth="1"/>
    <col min="15366" max="15366" width="7.54296875" style="71" bestFit="1" customWidth="1"/>
    <col min="15367" max="15367" width="16" style="71" bestFit="1" customWidth="1"/>
    <col min="15368" max="15368" width="12.7265625" style="71" bestFit="1" customWidth="1"/>
    <col min="15369" max="15371" width="14.26953125" style="71" bestFit="1" customWidth="1"/>
    <col min="15372" max="15372" width="15.54296875" style="71" bestFit="1" customWidth="1"/>
    <col min="15373" max="15373" width="12.26953125" style="71" bestFit="1" customWidth="1"/>
    <col min="15374" max="15374" width="11.453125" style="71" bestFit="1" customWidth="1"/>
    <col min="15375" max="15375" width="13.26953125" style="71" bestFit="1" customWidth="1"/>
    <col min="15376" max="15610" width="9.1796875" style="71"/>
    <col min="15611" max="15611" width="14" style="71" bestFit="1" customWidth="1"/>
    <col min="15612" max="15612" width="12.7265625" style="71" bestFit="1" customWidth="1"/>
    <col min="15613" max="15613" width="14" style="71" bestFit="1" customWidth="1"/>
    <col min="15614" max="15615" width="14.26953125" style="71" bestFit="1" customWidth="1"/>
    <col min="15616" max="15616" width="13.26953125" style="71" bestFit="1" customWidth="1"/>
    <col min="15617" max="15617" width="15.54296875" style="71" bestFit="1" customWidth="1"/>
    <col min="15618" max="15618" width="14.26953125" style="71" bestFit="1" customWidth="1"/>
    <col min="15619" max="15619" width="13.26953125" style="71" bestFit="1" customWidth="1"/>
    <col min="15620" max="15620" width="15.54296875" style="71" bestFit="1" customWidth="1"/>
    <col min="15621" max="15621" width="6" style="71" bestFit="1" customWidth="1"/>
    <col min="15622" max="15622" width="7.54296875" style="71" bestFit="1" customWidth="1"/>
    <col min="15623" max="15623" width="16" style="71" bestFit="1" customWidth="1"/>
    <col min="15624" max="15624" width="12.7265625" style="71" bestFit="1" customWidth="1"/>
    <col min="15625" max="15627" width="14.26953125" style="71" bestFit="1" customWidth="1"/>
    <col min="15628" max="15628" width="15.54296875" style="71" bestFit="1" customWidth="1"/>
    <col min="15629" max="15629" width="12.26953125" style="71" bestFit="1" customWidth="1"/>
    <col min="15630" max="15630" width="11.453125" style="71" bestFit="1" customWidth="1"/>
    <col min="15631" max="15631" width="13.26953125" style="71" bestFit="1" customWidth="1"/>
    <col min="15632" max="15866" width="9.1796875" style="71"/>
    <col min="15867" max="15867" width="14" style="71" bestFit="1" customWidth="1"/>
    <col min="15868" max="15868" width="12.7265625" style="71" bestFit="1" customWidth="1"/>
    <col min="15869" max="15869" width="14" style="71" bestFit="1" customWidth="1"/>
    <col min="15870" max="15871" width="14.26953125" style="71" bestFit="1" customWidth="1"/>
    <col min="15872" max="15872" width="13.26953125" style="71" bestFit="1" customWidth="1"/>
    <col min="15873" max="15873" width="15.54296875" style="71" bestFit="1" customWidth="1"/>
    <col min="15874" max="15874" width="14.26953125" style="71" bestFit="1" customWidth="1"/>
    <col min="15875" max="15875" width="13.26953125" style="71" bestFit="1" customWidth="1"/>
    <col min="15876" max="15876" width="15.54296875" style="71" bestFit="1" customWidth="1"/>
    <col min="15877" max="15877" width="6" style="71" bestFit="1" customWidth="1"/>
    <col min="15878" max="15878" width="7.54296875" style="71" bestFit="1" customWidth="1"/>
    <col min="15879" max="15879" width="16" style="71" bestFit="1" customWidth="1"/>
    <col min="15880" max="15880" width="12.7265625" style="71" bestFit="1" customWidth="1"/>
    <col min="15881" max="15883" width="14.26953125" style="71" bestFit="1" customWidth="1"/>
    <col min="15884" max="15884" width="15.54296875" style="71" bestFit="1" customWidth="1"/>
    <col min="15885" max="15885" width="12.26953125" style="71" bestFit="1" customWidth="1"/>
    <col min="15886" max="15886" width="11.453125" style="71" bestFit="1" customWidth="1"/>
    <col min="15887" max="15887" width="13.26953125" style="71" bestFit="1" customWidth="1"/>
    <col min="15888" max="16122" width="9.1796875" style="71"/>
    <col min="16123" max="16123" width="14" style="71" bestFit="1" customWidth="1"/>
    <col min="16124" max="16124" width="12.7265625" style="71" bestFit="1" customWidth="1"/>
    <col min="16125" max="16125" width="14" style="71" bestFit="1" customWidth="1"/>
    <col min="16126" max="16127" width="14.26953125" style="71" bestFit="1" customWidth="1"/>
    <col min="16128" max="16128" width="13.26953125" style="71" bestFit="1" customWidth="1"/>
    <col min="16129" max="16129" width="15.54296875" style="71" bestFit="1" customWidth="1"/>
    <col min="16130" max="16130" width="14.26953125" style="71" bestFit="1" customWidth="1"/>
    <col min="16131" max="16131" width="13.26953125" style="71" bestFit="1" customWidth="1"/>
    <col min="16132" max="16132" width="15.54296875" style="71" bestFit="1" customWidth="1"/>
    <col min="16133" max="16133" width="6" style="71" bestFit="1" customWidth="1"/>
    <col min="16134" max="16134" width="7.54296875" style="71" bestFit="1" customWidth="1"/>
    <col min="16135" max="16135" width="16" style="71" bestFit="1" customWidth="1"/>
    <col min="16136" max="16136" width="12.7265625" style="71" bestFit="1" customWidth="1"/>
    <col min="16137" max="16139" width="14.26953125" style="71" bestFit="1" customWidth="1"/>
    <col min="16140" max="16140" width="15.54296875" style="71" bestFit="1" customWidth="1"/>
    <col min="16141" max="16141" width="12.26953125" style="71" bestFit="1" customWidth="1"/>
    <col min="16142" max="16142" width="11.453125" style="71" bestFit="1" customWidth="1"/>
    <col min="16143" max="16143" width="13.26953125" style="71" bestFit="1" customWidth="1"/>
    <col min="16144" max="16384" width="9.1796875" style="71"/>
  </cols>
  <sheetData>
    <row r="1" spans="2:8" ht="15" thickBot="1"/>
    <row r="2" spans="2:8" ht="14">
      <c r="B2" s="72"/>
      <c r="C2" s="173" t="s">
        <v>3</v>
      </c>
      <c r="D2" s="174" t="s">
        <v>4</v>
      </c>
      <c r="E2" s="174" t="s">
        <v>5</v>
      </c>
      <c r="F2" s="174" t="s">
        <v>9</v>
      </c>
      <c r="G2" s="73" t="s">
        <v>35</v>
      </c>
      <c r="H2" s="74" t="s">
        <v>35</v>
      </c>
    </row>
    <row r="3" spans="2:8" ht="14">
      <c r="B3" s="75"/>
      <c r="C3" s="173"/>
      <c r="D3" s="175"/>
      <c r="E3" s="175"/>
      <c r="F3" s="175"/>
      <c r="G3" s="76" t="s">
        <v>36</v>
      </c>
      <c r="H3" s="77" t="s">
        <v>37</v>
      </c>
    </row>
    <row r="4" spans="2:8">
      <c r="B4" s="79">
        <v>1</v>
      </c>
      <c r="C4" s="61"/>
      <c r="D4" s="48">
        <v>1</v>
      </c>
      <c r="E4" s="48">
        <v>1</v>
      </c>
      <c r="F4" s="48">
        <v>1</v>
      </c>
      <c r="G4" s="81">
        <v>191.4</v>
      </c>
      <c r="H4" s="82">
        <f t="shared" ref="H4:H67" si="0">G4*0.04187</f>
        <v>8.0139180000000003</v>
      </c>
    </row>
    <row r="5" spans="2:8">
      <c r="B5" s="78">
        <f t="shared" ref="B5:B34" si="1">B4+1</f>
        <v>2</v>
      </c>
      <c r="C5" s="61"/>
      <c r="D5" s="48">
        <v>1</v>
      </c>
      <c r="E5" s="48">
        <f t="shared" ref="E5:F20" si="2">E4+1</f>
        <v>2</v>
      </c>
      <c r="F5" s="48">
        <f>F4+1</f>
        <v>2</v>
      </c>
      <c r="G5" s="81">
        <v>166.8</v>
      </c>
      <c r="H5" s="82">
        <f t="shared" si="0"/>
        <v>6.9839159999999998</v>
      </c>
    </row>
    <row r="6" spans="2:8">
      <c r="B6" s="78">
        <f t="shared" si="1"/>
        <v>3</v>
      </c>
      <c r="C6" s="61"/>
      <c r="D6" s="48">
        <v>1</v>
      </c>
      <c r="E6" s="48">
        <f t="shared" si="2"/>
        <v>3</v>
      </c>
      <c r="F6" s="48">
        <f t="shared" si="2"/>
        <v>3</v>
      </c>
      <c r="G6" s="81">
        <v>100.2</v>
      </c>
      <c r="H6" s="82">
        <f t="shared" si="0"/>
        <v>4.1953740000000002</v>
      </c>
    </row>
    <row r="7" spans="2:8">
      <c r="B7" s="78">
        <f t="shared" si="1"/>
        <v>4</v>
      </c>
      <c r="C7" s="61"/>
      <c r="D7" s="48">
        <v>1</v>
      </c>
      <c r="E7" s="48">
        <f t="shared" si="2"/>
        <v>4</v>
      </c>
      <c r="F7" s="48">
        <f t="shared" si="2"/>
        <v>4</v>
      </c>
      <c r="G7" s="81">
        <v>160.80000000000001</v>
      </c>
      <c r="H7" s="82">
        <f t="shared" si="0"/>
        <v>6.7326959999999998</v>
      </c>
    </row>
    <row r="8" spans="2:8">
      <c r="B8" s="78">
        <f t="shared" si="1"/>
        <v>5</v>
      </c>
      <c r="C8" s="61"/>
      <c r="D8" s="48">
        <v>1</v>
      </c>
      <c r="E8" s="48">
        <f t="shared" si="2"/>
        <v>5</v>
      </c>
      <c r="F8" s="48">
        <f t="shared" si="2"/>
        <v>5</v>
      </c>
      <c r="G8" s="81">
        <v>60</v>
      </c>
      <c r="H8" s="82">
        <f t="shared" si="0"/>
        <v>2.5122</v>
      </c>
    </row>
    <row r="9" spans="2:8">
      <c r="B9" s="78">
        <f t="shared" si="1"/>
        <v>6</v>
      </c>
      <c r="C9" s="61"/>
      <c r="D9" s="48">
        <v>1</v>
      </c>
      <c r="E9" s="48">
        <f t="shared" si="2"/>
        <v>6</v>
      </c>
      <c r="F9" s="48">
        <f t="shared" si="2"/>
        <v>6</v>
      </c>
      <c r="G9" s="81">
        <v>169.8</v>
      </c>
      <c r="H9" s="82">
        <f t="shared" si="0"/>
        <v>7.1095259999999998</v>
      </c>
    </row>
    <row r="10" spans="2:8">
      <c r="B10" s="78">
        <f t="shared" si="1"/>
        <v>7</v>
      </c>
      <c r="C10" s="61"/>
      <c r="D10" s="48">
        <v>1</v>
      </c>
      <c r="E10" s="48">
        <f t="shared" si="2"/>
        <v>7</v>
      </c>
      <c r="F10" s="48">
        <f t="shared" si="2"/>
        <v>7</v>
      </c>
      <c r="G10" s="81">
        <v>167.4</v>
      </c>
      <c r="H10" s="82">
        <f t="shared" si="0"/>
        <v>7.0090379999999994</v>
      </c>
    </row>
    <row r="11" spans="2:8">
      <c r="B11" s="78">
        <f t="shared" si="1"/>
        <v>8</v>
      </c>
      <c r="C11" s="61"/>
      <c r="D11" s="48">
        <v>1</v>
      </c>
      <c r="E11" s="48">
        <f t="shared" si="2"/>
        <v>8</v>
      </c>
      <c r="F11" s="48">
        <f t="shared" si="2"/>
        <v>8</v>
      </c>
      <c r="G11" s="81">
        <v>100.8</v>
      </c>
      <c r="H11" s="82">
        <f t="shared" si="0"/>
        <v>4.2204959999999998</v>
      </c>
    </row>
    <row r="12" spans="2:8">
      <c r="B12" s="78">
        <f t="shared" si="1"/>
        <v>9</v>
      </c>
      <c r="C12" s="61"/>
      <c r="D12" s="48">
        <v>1</v>
      </c>
      <c r="E12" s="48">
        <f t="shared" si="2"/>
        <v>9</v>
      </c>
      <c r="F12" s="48">
        <f t="shared" si="2"/>
        <v>9</v>
      </c>
      <c r="G12" s="81">
        <v>149.4</v>
      </c>
      <c r="H12" s="82">
        <f t="shared" si="0"/>
        <v>6.2553779999999994</v>
      </c>
    </row>
    <row r="13" spans="2:8">
      <c r="B13" s="78">
        <f t="shared" si="1"/>
        <v>10</v>
      </c>
      <c r="C13" s="61"/>
      <c r="D13" s="48">
        <v>1</v>
      </c>
      <c r="E13" s="48">
        <f t="shared" si="2"/>
        <v>10</v>
      </c>
      <c r="F13" s="48">
        <f t="shared" si="2"/>
        <v>10</v>
      </c>
      <c r="G13" s="81">
        <v>24.75</v>
      </c>
      <c r="H13" s="82">
        <f t="shared" si="0"/>
        <v>1.0362825</v>
      </c>
    </row>
    <row r="14" spans="2:8">
      <c r="B14" s="78">
        <f t="shared" si="1"/>
        <v>11</v>
      </c>
      <c r="C14" s="61"/>
      <c r="D14" s="48">
        <v>1</v>
      </c>
      <c r="E14" s="48">
        <f t="shared" si="2"/>
        <v>11</v>
      </c>
      <c r="F14" s="48">
        <f t="shared" si="2"/>
        <v>11</v>
      </c>
      <c r="G14" s="81">
        <v>82.5</v>
      </c>
      <c r="H14" s="82">
        <f t="shared" si="0"/>
        <v>3.454275</v>
      </c>
    </row>
    <row r="15" spans="2:8">
      <c r="B15" s="78">
        <f t="shared" si="1"/>
        <v>12</v>
      </c>
      <c r="C15" s="61"/>
      <c r="D15" s="48">
        <v>1</v>
      </c>
      <c r="E15" s="48">
        <f t="shared" si="2"/>
        <v>12</v>
      </c>
      <c r="F15" s="48">
        <f t="shared" si="2"/>
        <v>12</v>
      </c>
      <c r="G15" s="81">
        <v>159.15</v>
      </c>
      <c r="H15" s="82">
        <f t="shared" si="0"/>
        <v>6.6636104999999999</v>
      </c>
    </row>
    <row r="16" spans="2:8">
      <c r="B16" s="78">
        <f t="shared" si="1"/>
        <v>13</v>
      </c>
      <c r="C16" s="61"/>
      <c r="D16" s="48">
        <v>1</v>
      </c>
      <c r="E16" s="48">
        <f t="shared" si="2"/>
        <v>13</v>
      </c>
      <c r="F16" s="48">
        <f t="shared" si="2"/>
        <v>13</v>
      </c>
      <c r="G16" s="81">
        <v>143.1</v>
      </c>
      <c r="H16" s="82">
        <f t="shared" si="0"/>
        <v>5.9915969999999996</v>
      </c>
    </row>
    <row r="17" spans="2:8">
      <c r="B17" s="78">
        <f t="shared" si="1"/>
        <v>14</v>
      </c>
      <c r="C17" s="61"/>
      <c r="D17" s="48">
        <v>1</v>
      </c>
      <c r="E17" s="48">
        <f t="shared" si="2"/>
        <v>14</v>
      </c>
      <c r="F17" s="48">
        <f t="shared" si="2"/>
        <v>14</v>
      </c>
      <c r="G17" s="81">
        <v>141.9</v>
      </c>
      <c r="H17" s="82">
        <f t="shared" si="0"/>
        <v>5.9413529999999994</v>
      </c>
    </row>
    <row r="18" spans="2:8">
      <c r="B18" s="78">
        <f t="shared" si="1"/>
        <v>15</v>
      </c>
      <c r="C18" s="61"/>
      <c r="D18" s="48">
        <v>1</v>
      </c>
      <c r="E18" s="48">
        <f t="shared" si="2"/>
        <v>15</v>
      </c>
      <c r="F18" s="48">
        <f t="shared" si="2"/>
        <v>15</v>
      </c>
      <c r="G18" s="81">
        <v>111.6</v>
      </c>
      <c r="H18" s="82">
        <f t="shared" si="0"/>
        <v>4.6726919999999996</v>
      </c>
    </row>
    <row r="19" spans="2:8">
      <c r="B19" s="78">
        <f t="shared" si="1"/>
        <v>16</v>
      </c>
      <c r="C19" s="61"/>
      <c r="D19" s="48">
        <v>1</v>
      </c>
      <c r="E19" s="48">
        <f t="shared" si="2"/>
        <v>16</v>
      </c>
      <c r="F19" s="48">
        <f t="shared" si="2"/>
        <v>16</v>
      </c>
      <c r="G19" s="81">
        <v>160.80000000000001</v>
      </c>
      <c r="H19" s="82">
        <f t="shared" si="0"/>
        <v>6.7326959999999998</v>
      </c>
    </row>
    <row r="20" spans="2:8">
      <c r="B20" s="78">
        <f t="shared" si="1"/>
        <v>17</v>
      </c>
      <c r="C20" s="61"/>
      <c r="D20" s="48">
        <v>1</v>
      </c>
      <c r="E20" s="48">
        <f t="shared" si="2"/>
        <v>17</v>
      </c>
      <c r="F20" s="48">
        <f t="shared" si="2"/>
        <v>17</v>
      </c>
      <c r="G20" s="81">
        <v>152.5</v>
      </c>
      <c r="H20" s="82">
        <f t="shared" si="0"/>
        <v>6.3851749999999994</v>
      </c>
    </row>
    <row r="21" spans="2:8">
      <c r="B21" s="78">
        <f t="shared" si="1"/>
        <v>18</v>
      </c>
      <c r="C21" s="61"/>
      <c r="D21" s="48">
        <v>1</v>
      </c>
      <c r="E21" s="48">
        <f t="shared" ref="E21:F36" si="3">E20+1</f>
        <v>18</v>
      </c>
      <c r="F21" s="48">
        <f t="shared" si="3"/>
        <v>18</v>
      </c>
      <c r="G21" s="81">
        <v>105.75</v>
      </c>
      <c r="H21" s="82">
        <f t="shared" si="0"/>
        <v>4.4277524999999995</v>
      </c>
    </row>
    <row r="22" spans="2:8">
      <c r="B22" s="78">
        <f t="shared" si="1"/>
        <v>19</v>
      </c>
      <c r="C22" s="61"/>
      <c r="D22" s="48">
        <v>1</v>
      </c>
      <c r="E22" s="48">
        <f t="shared" si="3"/>
        <v>19</v>
      </c>
      <c r="F22" s="48">
        <f t="shared" si="3"/>
        <v>19</v>
      </c>
      <c r="G22" s="81">
        <v>78.599999999999994</v>
      </c>
      <c r="H22" s="82">
        <f t="shared" si="0"/>
        <v>3.2909819999999996</v>
      </c>
    </row>
    <row r="23" spans="2:8">
      <c r="B23" s="78">
        <f t="shared" si="1"/>
        <v>20</v>
      </c>
      <c r="C23" s="61"/>
      <c r="D23" s="48">
        <v>1</v>
      </c>
      <c r="E23" s="48">
        <f t="shared" si="3"/>
        <v>20</v>
      </c>
      <c r="F23" s="48">
        <f t="shared" si="3"/>
        <v>20</v>
      </c>
      <c r="G23" s="81">
        <v>186</v>
      </c>
      <c r="H23" s="82">
        <f t="shared" si="0"/>
        <v>7.78782</v>
      </c>
    </row>
    <row r="24" spans="2:8">
      <c r="B24" s="78">
        <f t="shared" si="1"/>
        <v>21</v>
      </c>
      <c r="C24" s="61"/>
      <c r="D24" s="48">
        <v>1</v>
      </c>
      <c r="E24" s="48">
        <f t="shared" si="3"/>
        <v>21</v>
      </c>
      <c r="F24" s="48">
        <f t="shared" si="3"/>
        <v>21</v>
      </c>
      <c r="G24" s="81">
        <v>217.9</v>
      </c>
      <c r="H24" s="82">
        <f t="shared" si="0"/>
        <v>9.1234729999999988</v>
      </c>
    </row>
    <row r="25" spans="2:8">
      <c r="B25" s="78">
        <f t="shared" si="1"/>
        <v>22</v>
      </c>
      <c r="C25" s="61"/>
      <c r="D25" s="48">
        <v>1</v>
      </c>
      <c r="E25" s="48">
        <f t="shared" si="3"/>
        <v>22</v>
      </c>
      <c r="F25" s="48">
        <f t="shared" si="3"/>
        <v>22</v>
      </c>
      <c r="G25" s="81">
        <v>198</v>
      </c>
      <c r="H25" s="82">
        <f t="shared" si="0"/>
        <v>8.29026</v>
      </c>
    </row>
    <row r="26" spans="2:8">
      <c r="B26" s="78">
        <f t="shared" si="1"/>
        <v>23</v>
      </c>
      <c r="C26" s="61"/>
      <c r="D26" s="48">
        <v>1</v>
      </c>
      <c r="E26" s="48">
        <f t="shared" si="3"/>
        <v>23</v>
      </c>
      <c r="F26" s="48">
        <f t="shared" si="3"/>
        <v>23</v>
      </c>
      <c r="G26" s="81">
        <v>84</v>
      </c>
      <c r="H26" s="82">
        <f t="shared" si="0"/>
        <v>3.51708</v>
      </c>
    </row>
    <row r="27" spans="2:8">
      <c r="B27" s="78">
        <f t="shared" si="1"/>
        <v>24</v>
      </c>
      <c r="C27" s="61"/>
      <c r="D27" s="48">
        <v>1</v>
      </c>
      <c r="E27" s="48">
        <f t="shared" si="3"/>
        <v>24</v>
      </c>
      <c r="F27" s="48">
        <f t="shared" si="3"/>
        <v>24</v>
      </c>
      <c r="G27" s="81">
        <v>33</v>
      </c>
      <c r="H27" s="82">
        <f t="shared" si="0"/>
        <v>1.38171</v>
      </c>
    </row>
    <row r="28" spans="2:8">
      <c r="B28" s="78">
        <f t="shared" si="1"/>
        <v>25</v>
      </c>
      <c r="C28" s="61"/>
      <c r="D28" s="48">
        <v>1</v>
      </c>
      <c r="E28" s="48">
        <f t="shared" si="3"/>
        <v>25</v>
      </c>
      <c r="F28" s="48">
        <f t="shared" si="3"/>
        <v>25</v>
      </c>
      <c r="G28" s="81">
        <v>190.2</v>
      </c>
      <c r="H28" s="82">
        <f t="shared" si="0"/>
        <v>7.9636739999999993</v>
      </c>
    </row>
    <row r="29" spans="2:8">
      <c r="B29" s="78">
        <f t="shared" si="1"/>
        <v>26</v>
      </c>
      <c r="C29" s="61"/>
      <c r="D29" s="48">
        <v>1</v>
      </c>
      <c r="E29" s="48">
        <f t="shared" si="3"/>
        <v>26</v>
      </c>
      <c r="F29" s="48">
        <f t="shared" si="3"/>
        <v>26</v>
      </c>
      <c r="G29" s="81">
        <v>220.8</v>
      </c>
      <c r="H29" s="82">
        <f t="shared" si="0"/>
        <v>9.2448960000000007</v>
      </c>
    </row>
    <row r="30" spans="2:8">
      <c r="B30" s="78">
        <f t="shared" si="1"/>
        <v>27</v>
      </c>
      <c r="C30" s="61"/>
      <c r="D30" s="48">
        <v>1</v>
      </c>
      <c r="E30" s="48">
        <f t="shared" si="3"/>
        <v>27</v>
      </c>
      <c r="F30" s="48">
        <f t="shared" si="3"/>
        <v>27</v>
      </c>
      <c r="G30" s="81">
        <v>31.5</v>
      </c>
      <c r="H30" s="82">
        <f t="shared" si="0"/>
        <v>1.318905</v>
      </c>
    </row>
    <row r="31" spans="2:8">
      <c r="B31" s="78">
        <f t="shared" si="1"/>
        <v>28</v>
      </c>
      <c r="C31" s="61"/>
      <c r="D31" s="48">
        <v>1</v>
      </c>
      <c r="E31" s="48">
        <f t="shared" si="3"/>
        <v>28</v>
      </c>
      <c r="F31" s="48">
        <f t="shared" si="3"/>
        <v>28</v>
      </c>
      <c r="G31" s="81">
        <v>78.900000000000006</v>
      </c>
      <c r="H31" s="82">
        <f t="shared" si="0"/>
        <v>3.3035429999999999</v>
      </c>
    </row>
    <row r="32" spans="2:8">
      <c r="B32" s="78">
        <f t="shared" si="1"/>
        <v>29</v>
      </c>
      <c r="C32" s="61"/>
      <c r="D32" s="48">
        <v>1</v>
      </c>
      <c r="E32" s="48">
        <f t="shared" si="3"/>
        <v>29</v>
      </c>
      <c r="F32" s="48">
        <f t="shared" si="3"/>
        <v>29</v>
      </c>
      <c r="G32" s="81">
        <v>85.8</v>
      </c>
      <c r="H32" s="82">
        <f t="shared" si="0"/>
        <v>3.5924459999999998</v>
      </c>
    </row>
    <row r="33" spans="2:8">
      <c r="B33" s="78">
        <f t="shared" si="1"/>
        <v>30</v>
      </c>
      <c r="C33" s="61"/>
      <c r="D33" s="48">
        <v>1</v>
      </c>
      <c r="E33" s="48">
        <f t="shared" si="3"/>
        <v>30</v>
      </c>
      <c r="F33" s="48">
        <f t="shared" si="3"/>
        <v>30</v>
      </c>
      <c r="G33" s="81">
        <v>150.6</v>
      </c>
      <c r="H33" s="82">
        <f t="shared" si="0"/>
        <v>6.3056219999999996</v>
      </c>
    </row>
    <row r="34" spans="2:8" ht="15" thickBot="1">
      <c r="B34" s="78">
        <f t="shared" si="1"/>
        <v>31</v>
      </c>
      <c r="C34" s="61"/>
      <c r="D34" s="62">
        <v>1</v>
      </c>
      <c r="E34" s="62">
        <f t="shared" si="3"/>
        <v>31</v>
      </c>
      <c r="F34" s="48">
        <f t="shared" si="3"/>
        <v>31</v>
      </c>
      <c r="G34" s="83">
        <v>204</v>
      </c>
      <c r="H34" s="82">
        <f t="shared" si="0"/>
        <v>8.54148</v>
      </c>
    </row>
    <row r="35" spans="2:8">
      <c r="B35" s="78" t="s">
        <v>38</v>
      </c>
      <c r="C35" s="61"/>
      <c r="D35" s="48">
        <v>2</v>
      </c>
      <c r="E35" s="48">
        <v>1</v>
      </c>
      <c r="F35" s="48">
        <f t="shared" si="3"/>
        <v>32</v>
      </c>
      <c r="G35" s="84">
        <v>235.8</v>
      </c>
      <c r="H35" s="82">
        <f t="shared" si="0"/>
        <v>9.8729460000000007</v>
      </c>
    </row>
    <row r="36" spans="2:8">
      <c r="B36" s="78">
        <f t="shared" ref="B36:B62" si="4">B35+1</f>
        <v>2</v>
      </c>
      <c r="C36" s="61"/>
      <c r="D36" s="48">
        <v>2</v>
      </c>
      <c r="E36" s="48">
        <f t="shared" ref="E36:F51" si="5">E35+1</f>
        <v>2</v>
      </c>
      <c r="F36" s="48">
        <f t="shared" si="3"/>
        <v>33</v>
      </c>
      <c r="G36" s="81">
        <v>220.5</v>
      </c>
      <c r="H36" s="82">
        <f t="shared" si="0"/>
        <v>9.2323349999999991</v>
      </c>
    </row>
    <row r="37" spans="2:8">
      <c r="B37" s="78">
        <f t="shared" si="4"/>
        <v>3</v>
      </c>
      <c r="C37" s="61"/>
      <c r="D37" s="48">
        <v>2</v>
      </c>
      <c r="E37" s="48">
        <f t="shared" si="5"/>
        <v>3</v>
      </c>
      <c r="F37" s="48">
        <f t="shared" si="5"/>
        <v>34</v>
      </c>
      <c r="G37" s="81">
        <v>223.2</v>
      </c>
      <c r="H37" s="82">
        <f t="shared" si="0"/>
        <v>9.3453839999999992</v>
      </c>
    </row>
    <row r="38" spans="2:8">
      <c r="B38" s="78">
        <f t="shared" si="4"/>
        <v>4</v>
      </c>
      <c r="C38" s="61"/>
      <c r="D38" s="48">
        <v>2</v>
      </c>
      <c r="E38" s="48">
        <f t="shared" si="5"/>
        <v>4</v>
      </c>
      <c r="F38" s="48">
        <f t="shared" si="5"/>
        <v>35</v>
      </c>
      <c r="G38" s="81">
        <v>234.3</v>
      </c>
      <c r="H38" s="82">
        <f t="shared" si="0"/>
        <v>9.8101409999999998</v>
      </c>
    </row>
    <row r="39" spans="2:8">
      <c r="B39" s="78">
        <f t="shared" si="4"/>
        <v>5</v>
      </c>
      <c r="C39" s="61"/>
      <c r="D39" s="48">
        <v>2</v>
      </c>
      <c r="E39" s="48">
        <f t="shared" si="5"/>
        <v>5</v>
      </c>
      <c r="F39" s="48">
        <f t="shared" si="5"/>
        <v>36</v>
      </c>
      <c r="G39" s="81">
        <v>30</v>
      </c>
      <c r="H39" s="82">
        <f t="shared" si="0"/>
        <v>1.2561</v>
      </c>
    </row>
    <row r="40" spans="2:8">
      <c r="B40" s="78">
        <f t="shared" si="4"/>
        <v>6</v>
      </c>
      <c r="C40" s="61"/>
      <c r="D40" s="48">
        <v>2</v>
      </c>
      <c r="E40" s="48">
        <f t="shared" si="5"/>
        <v>6</v>
      </c>
      <c r="F40" s="48">
        <f t="shared" si="5"/>
        <v>37</v>
      </c>
      <c r="G40" s="81">
        <v>155.1</v>
      </c>
      <c r="H40" s="82">
        <f t="shared" si="0"/>
        <v>6.4940369999999996</v>
      </c>
    </row>
    <row r="41" spans="2:8">
      <c r="B41" s="78">
        <f t="shared" si="4"/>
        <v>7</v>
      </c>
      <c r="C41" s="61"/>
      <c r="D41" s="48">
        <v>2</v>
      </c>
      <c r="E41" s="48">
        <f t="shared" si="5"/>
        <v>7</v>
      </c>
      <c r="F41" s="48">
        <f t="shared" si="5"/>
        <v>38</v>
      </c>
      <c r="G41" s="81">
        <v>15.6</v>
      </c>
      <c r="H41" s="82">
        <f t="shared" si="0"/>
        <v>0.65317199999999997</v>
      </c>
    </row>
    <row r="42" spans="2:8">
      <c r="B42" s="78">
        <f t="shared" si="4"/>
        <v>8</v>
      </c>
      <c r="C42" s="61"/>
      <c r="D42" s="48">
        <v>2</v>
      </c>
      <c r="E42" s="48">
        <f t="shared" si="5"/>
        <v>8</v>
      </c>
      <c r="F42" s="48">
        <f t="shared" si="5"/>
        <v>39</v>
      </c>
      <c r="G42" s="81">
        <v>183.9</v>
      </c>
      <c r="H42" s="82">
        <f t="shared" si="0"/>
        <v>7.6998929999999994</v>
      </c>
    </row>
    <row r="43" spans="2:8">
      <c r="B43" s="78">
        <f t="shared" si="4"/>
        <v>9</v>
      </c>
      <c r="C43" s="61"/>
      <c r="D43" s="48">
        <v>2</v>
      </c>
      <c r="E43" s="48">
        <f t="shared" si="5"/>
        <v>9</v>
      </c>
      <c r="F43" s="48">
        <f t="shared" si="5"/>
        <v>40</v>
      </c>
      <c r="G43" s="81">
        <v>102</v>
      </c>
      <c r="H43" s="82">
        <f t="shared" si="0"/>
        <v>4.27074</v>
      </c>
    </row>
    <row r="44" spans="2:8">
      <c r="B44" s="78">
        <f t="shared" si="4"/>
        <v>10</v>
      </c>
      <c r="C44" s="61"/>
      <c r="D44" s="48">
        <v>2</v>
      </c>
      <c r="E44" s="48">
        <f t="shared" si="5"/>
        <v>10</v>
      </c>
      <c r="F44" s="48">
        <f t="shared" si="5"/>
        <v>41</v>
      </c>
      <c r="G44" s="81">
        <v>272.7</v>
      </c>
      <c r="H44" s="82">
        <f t="shared" si="0"/>
        <v>11.417948999999998</v>
      </c>
    </row>
    <row r="45" spans="2:8">
      <c r="B45" s="78">
        <f t="shared" si="4"/>
        <v>11</v>
      </c>
      <c r="C45" s="61"/>
      <c r="D45" s="48">
        <v>2</v>
      </c>
      <c r="E45" s="48">
        <f t="shared" si="5"/>
        <v>11</v>
      </c>
      <c r="F45" s="48">
        <f t="shared" si="5"/>
        <v>42</v>
      </c>
      <c r="G45" s="81">
        <v>270.60000000000002</v>
      </c>
      <c r="H45" s="82">
        <f t="shared" si="0"/>
        <v>11.330022</v>
      </c>
    </row>
    <row r="46" spans="2:8">
      <c r="B46" s="78">
        <f t="shared" si="4"/>
        <v>12</v>
      </c>
      <c r="C46" s="61"/>
      <c r="D46" s="48">
        <v>2</v>
      </c>
      <c r="E46" s="48">
        <f t="shared" si="5"/>
        <v>12</v>
      </c>
      <c r="F46" s="48">
        <f t="shared" si="5"/>
        <v>43</v>
      </c>
      <c r="G46" s="81">
        <v>219.3</v>
      </c>
      <c r="H46" s="82">
        <f t="shared" si="0"/>
        <v>9.1820909999999998</v>
      </c>
    </row>
    <row r="47" spans="2:8">
      <c r="B47" s="78">
        <f t="shared" si="4"/>
        <v>13</v>
      </c>
      <c r="C47" s="61"/>
      <c r="D47" s="48">
        <v>2</v>
      </c>
      <c r="E47" s="48">
        <f t="shared" si="5"/>
        <v>13</v>
      </c>
      <c r="F47" s="48">
        <f t="shared" si="5"/>
        <v>44</v>
      </c>
      <c r="G47" s="81">
        <v>166.5</v>
      </c>
      <c r="H47" s="82">
        <f t="shared" si="0"/>
        <v>6.971355</v>
      </c>
    </row>
    <row r="48" spans="2:8">
      <c r="B48" s="78">
        <f t="shared" si="4"/>
        <v>14</v>
      </c>
      <c r="C48" s="61"/>
      <c r="D48" s="48">
        <v>2</v>
      </c>
      <c r="E48" s="48">
        <f t="shared" si="5"/>
        <v>14</v>
      </c>
      <c r="F48" s="48">
        <f t="shared" si="5"/>
        <v>45</v>
      </c>
      <c r="G48" s="81">
        <v>225</v>
      </c>
      <c r="H48" s="82">
        <f t="shared" si="0"/>
        <v>9.42075</v>
      </c>
    </row>
    <row r="49" spans="2:8">
      <c r="B49" s="78">
        <f t="shared" si="4"/>
        <v>15</v>
      </c>
      <c r="C49" s="61"/>
      <c r="D49" s="48">
        <v>2</v>
      </c>
      <c r="E49" s="48">
        <f t="shared" si="5"/>
        <v>15</v>
      </c>
      <c r="F49" s="48">
        <f t="shared" si="5"/>
        <v>46</v>
      </c>
      <c r="G49" s="81">
        <v>263.2</v>
      </c>
      <c r="H49" s="82">
        <f t="shared" si="0"/>
        <v>11.020183999999999</v>
      </c>
    </row>
    <row r="50" spans="2:8">
      <c r="B50" s="78">
        <f t="shared" si="4"/>
        <v>16</v>
      </c>
      <c r="C50" s="61"/>
      <c r="D50" s="48">
        <v>2</v>
      </c>
      <c r="E50" s="48">
        <f t="shared" si="5"/>
        <v>16</v>
      </c>
      <c r="F50" s="48">
        <f t="shared" si="5"/>
        <v>47</v>
      </c>
      <c r="G50" s="81">
        <v>249.6</v>
      </c>
      <c r="H50" s="82">
        <f t="shared" si="0"/>
        <v>10.450752</v>
      </c>
    </row>
    <row r="51" spans="2:8">
      <c r="B51" s="78">
        <f t="shared" si="4"/>
        <v>17</v>
      </c>
      <c r="C51" s="61"/>
      <c r="D51" s="48">
        <v>2</v>
      </c>
      <c r="E51" s="48">
        <f t="shared" si="5"/>
        <v>17</v>
      </c>
      <c r="F51" s="48">
        <f t="shared" si="5"/>
        <v>48</v>
      </c>
      <c r="G51" s="81">
        <v>109.8</v>
      </c>
      <c r="H51" s="82">
        <f t="shared" si="0"/>
        <v>4.5973259999999998</v>
      </c>
    </row>
    <row r="52" spans="2:8">
      <c r="B52" s="78">
        <f t="shared" si="4"/>
        <v>18</v>
      </c>
      <c r="C52" s="61"/>
      <c r="D52" s="48">
        <v>2</v>
      </c>
      <c r="E52" s="48">
        <f t="shared" ref="E52:F63" si="6">E51+1</f>
        <v>18</v>
      </c>
      <c r="F52" s="48">
        <f t="shared" si="6"/>
        <v>49</v>
      </c>
      <c r="G52" s="81">
        <v>103.5</v>
      </c>
      <c r="H52" s="82">
        <f t="shared" si="0"/>
        <v>4.333545</v>
      </c>
    </row>
    <row r="53" spans="2:8">
      <c r="B53" s="78">
        <f t="shared" si="4"/>
        <v>19</v>
      </c>
      <c r="C53" s="61"/>
      <c r="D53" s="48">
        <v>2</v>
      </c>
      <c r="E53" s="48">
        <f t="shared" si="6"/>
        <v>19</v>
      </c>
      <c r="F53" s="48">
        <f t="shared" si="6"/>
        <v>50</v>
      </c>
      <c r="G53" s="81">
        <v>93</v>
      </c>
      <c r="H53" s="82">
        <f t="shared" si="0"/>
        <v>3.89391</v>
      </c>
    </row>
    <row r="54" spans="2:8">
      <c r="B54" s="78">
        <f t="shared" si="4"/>
        <v>20</v>
      </c>
      <c r="C54" s="61"/>
      <c r="D54" s="48">
        <v>2</v>
      </c>
      <c r="E54" s="48">
        <f t="shared" si="6"/>
        <v>20</v>
      </c>
      <c r="F54" s="48">
        <f t="shared" si="6"/>
        <v>51</v>
      </c>
      <c r="G54" s="81">
        <v>322.95</v>
      </c>
      <c r="H54" s="82">
        <f t="shared" si="0"/>
        <v>13.521916499999998</v>
      </c>
    </row>
    <row r="55" spans="2:8">
      <c r="B55" s="78">
        <f t="shared" si="4"/>
        <v>21</v>
      </c>
      <c r="C55" s="61"/>
      <c r="D55" s="48">
        <v>2</v>
      </c>
      <c r="E55" s="48">
        <f t="shared" si="6"/>
        <v>21</v>
      </c>
      <c r="F55" s="48">
        <f t="shared" si="6"/>
        <v>52</v>
      </c>
      <c r="G55" s="81">
        <v>359.1</v>
      </c>
      <c r="H55" s="82">
        <f t="shared" si="0"/>
        <v>15.035517</v>
      </c>
    </row>
    <row r="56" spans="2:8">
      <c r="B56" s="78">
        <f t="shared" si="4"/>
        <v>22</v>
      </c>
      <c r="C56" s="61"/>
      <c r="D56" s="48">
        <v>2</v>
      </c>
      <c r="E56" s="48">
        <f t="shared" si="6"/>
        <v>22</v>
      </c>
      <c r="F56" s="48">
        <f t="shared" si="6"/>
        <v>53</v>
      </c>
      <c r="G56" s="81">
        <v>63.3</v>
      </c>
      <c r="H56" s="82">
        <f t="shared" si="0"/>
        <v>2.6503709999999998</v>
      </c>
    </row>
    <row r="57" spans="2:8">
      <c r="B57" s="78">
        <f t="shared" si="4"/>
        <v>23</v>
      </c>
      <c r="C57" s="61"/>
      <c r="D57" s="48">
        <v>2</v>
      </c>
      <c r="E57" s="48">
        <f t="shared" si="6"/>
        <v>23</v>
      </c>
      <c r="F57" s="48">
        <f t="shared" si="6"/>
        <v>54</v>
      </c>
      <c r="G57" s="81">
        <v>307.8</v>
      </c>
      <c r="H57" s="82">
        <f t="shared" si="0"/>
        <v>12.887585999999999</v>
      </c>
    </row>
    <row r="58" spans="2:8">
      <c r="B58" s="78">
        <f t="shared" si="4"/>
        <v>24</v>
      </c>
      <c r="C58" s="61"/>
      <c r="D58" s="48">
        <v>2</v>
      </c>
      <c r="E58" s="48">
        <f t="shared" si="6"/>
        <v>24</v>
      </c>
      <c r="F58" s="48">
        <f t="shared" si="6"/>
        <v>55</v>
      </c>
      <c r="G58" s="81">
        <v>270.89999999999998</v>
      </c>
      <c r="H58" s="82">
        <f t="shared" si="0"/>
        <v>11.342582999999998</v>
      </c>
    </row>
    <row r="59" spans="2:8">
      <c r="B59" s="78">
        <f t="shared" si="4"/>
        <v>25</v>
      </c>
      <c r="C59" s="61"/>
      <c r="D59" s="48">
        <v>2</v>
      </c>
      <c r="E59" s="48">
        <f t="shared" si="6"/>
        <v>25</v>
      </c>
      <c r="F59" s="48">
        <f t="shared" si="6"/>
        <v>56</v>
      </c>
      <c r="G59" s="81">
        <v>249.6</v>
      </c>
      <c r="H59" s="82">
        <f t="shared" si="0"/>
        <v>10.450752</v>
      </c>
    </row>
    <row r="60" spans="2:8">
      <c r="B60" s="78">
        <f t="shared" si="4"/>
        <v>26</v>
      </c>
      <c r="C60" s="61"/>
      <c r="D60" s="48">
        <v>2</v>
      </c>
      <c r="E60" s="48">
        <f t="shared" si="6"/>
        <v>26</v>
      </c>
      <c r="F60" s="48">
        <f t="shared" si="6"/>
        <v>57</v>
      </c>
      <c r="G60" s="81">
        <v>90.75</v>
      </c>
      <c r="H60" s="82">
        <f t="shared" si="0"/>
        <v>3.7997025</v>
      </c>
    </row>
    <row r="61" spans="2:8">
      <c r="B61" s="78">
        <f t="shared" si="4"/>
        <v>27</v>
      </c>
      <c r="C61" s="61"/>
      <c r="D61" s="48">
        <v>2</v>
      </c>
      <c r="E61" s="48">
        <f t="shared" si="6"/>
        <v>27</v>
      </c>
      <c r="F61" s="48">
        <f t="shared" si="6"/>
        <v>58</v>
      </c>
      <c r="G61" s="81">
        <v>213.6</v>
      </c>
      <c r="H61" s="82">
        <f t="shared" si="0"/>
        <v>8.9434319999999996</v>
      </c>
    </row>
    <row r="62" spans="2:8" ht="15" thickBot="1">
      <c r="B62" s="78">
        <f t="shared" si="4"/>
        <v>28</v>
      </c>
      <c r="C62" s="62"/>
      <c r="D62" s="62">
        <v>2</v>
      </c>
      <c r="E62" s="62">
        <f t="shared" si="6"/>
        <v>28</v>
      </c>
      <c r="F62" s="62">
        <f t="shared" si="6"/>
        <v>59</v>
      </c>
      <c r="G62" s="83">
        <v>336.3</v>
      </c>
      <c r="H62" s="82">
        <f t="shared" si="0"/>
        <v>14.080881</v>
      </c>
    </row>
    <row r="63" spans="2:8">
      <c r="B63" s="78" t="s">
        <v>38</v>
      </c>
      <c r="C63" s="61"/>
      <c r="D63" s="48">
        <v>3</v>
      </c>
      <c r="E63" s="48">
        <v>1</v>
      </c>
      <c r="F63" s="48">
        <f t="shared" si="6"/>
        <v>60</v>
      </c>
      <c r="G63" s="84">
        <v>332.1</v>
      </c>
      <c r="H63" s="82">
        <f t="shared" si="0"/>
        <v>13.905027</v>
      </c>
    </row>
    <row r="64" spans="2:8">
      <c r="B64" s="78">
        <f t="shared" ref="B64:B93" si="7">B63+1</f>
        <v>2</v>
      </c>
      <c r="C64" s="61"/>
      <c r="D64" s="48">
        <v>3</v>
      </c>
      <c r="E64" s="48">
        <f t="shared" ref="E64:F79" si="8">E63+1</f>
        <v>2</v>
      </c>
      <c r="F64" s="48">
        <f>F63+1</f>
        <v>61</v>
      </c>
      <c r="G64" s="81">
        <v>336.3</v>
      </c>
      <c r="H64" s="82">
        <f t="shared" si="0"/>
        <v>14.080881</v>
      </c>
    </row>
    <row r="65" spans="2:8">
      <c r="B65" s="78">
        <f t="shared" si="7"/>
        <v>3</v>
      </c>
      <c r="C65" s="61"/>
      <c r="D65" s="48">
        <v>3</v>
      </c>
      <c r="E65" s="48">
        <f t="shared" si="8"/>
        <v>3</v>
      </c>
      <c r="F65" s="48">
        <f>F64+1</f>
        <v>62</v>
      </c>
      <c r="G65" s="81">
        <v>376.65</v>
      </c>
      <c r="H65" s="82">
        <f t="shared" si="0"/>
        <v>15.770335499999998</v>
      </c>
    </row>
    <row r="66" spans="2:8">
      <c r="B66" s="78">
        <f t="shared" si="7"/>
        <v>4</v>
      </c>
      <c r="C66" s="61"/>
      <c r="D66" s="48">
        <v>3</v>
      </c>
      <c r="E66" s="48">
        <f t="shared" si="8"/>
        <v>4</v>
      </c>
      <c r="F66" s="48">
        <f>F65+1</f>
        <v>63</v>
      </c>
      <c r="G66" s="81">
        <v>344.1</v>
      </c>
      <c r="H66" s="82">
        <f t="shared" si="0"/>
        <v>14.407467</v>
      </c>
    </row>
    <row r="67" spans="2:8">
      <c r="B67" s="78">
        <f t="shared" si="7"/>
        <v>5</v>
      </c>
      <c r="C67" s="61"/>
      <c r="D67" s="48">
        <v>3</v>
      </c>
      <c r="E67" s="48">
        <f t="shared" si="8"/>
        <v>5</v>
      </c>
      <c r="F67" s="48">
        <f t="shared" si="8"/>
        <v>64</v>
      </c>
      <c r="G67" s="81">
        <v>253.65</v>
      </c>
      <c r="H67" s="82">
        <f t="shared" si="0"/>
        <v>10.6203255</v>
      </c>
    </row>
    <row r="68" spans="2:8">
      <c r="B68" s="78">
        <f t="shared" si="7"/>
        <v>6</v>
      </c>
      <c r="C68" s="61"/>
      <c r="D68" s="48">
        <v>3</v>
      </c>
      <c r="E68" s="48">
        <f t="shared" si="8"/>
        <v>6</v>
      </c>
      <c r="F68" s="48">
        <f t="shared" si="8"/>
        <v>65</v>
      </c>
      <c r="G68" s="81">
        <v>384.9</v>
      </c>
      <c r="H68" s="82">
        <f t="shared" ref="H68:H131" si="9">G68*0.04187</f>
        <v>16.115762999999998</v>
      </c>
    </row>
    <row r="69" spans="2:8">
      <c r="B69" s="78">
        <f t="shared" si="7"/>
        <v>7</v>
      </c>
      <c r="C69" s="61"/>
      <c r="D69" s="48">
        <v>3</v>
      </c>
      <c r="E69" s="48">
        <f t="shared" si="8"/>
        <v>7</v>
      </c>
      <c r="F69" s="48">
        <f t="shared" si="8"/>
        <v>66</v>
      </c>
      <c r="G69" s="81">
        <v>366.9</v>
      </c>
      <c r="H69" s="82">
        <f t="shared" si="9"/>
        <v>15.362102999999998</v>
      </c>
    </row>
    <row r="70" spans="2:8">
      <c r="B70" s="78">
        <f t="shared" si="7"/>
        <v>8</v>
      </c>
      <c r="C70" s="61"/>
      <c r="D70" s="48">
        <v>3</v>
      </c>
      <c r="E70" s="48">
        <f t="shared" si="8"/>
        <v>8</v>
      </c>
      <c r="F70" s="48">
        <f t="shared" si="8"/>
        <v>67</v>
      </c>
      <c r="G70" s="81">
        <v>366.3</v>
      </c>
      <c r="H70" s="82">
        <f t="shared" si="9"/>
        <v>15.336981</v>
      </c>
    </row>
    <row r="71" spans="2:8">
      <c r="B71" s="78">
        <f t="shared" si="7"/>
        <v>9</v>
      </c>
      <c r="C71" s="61"/>
      <c r="D71" s="48">
        <v>3</v>
      </c>
      <c r="E71" s="48">
        <f t="shared" si="8"/>
        <v>9</v>
      </c>
      <c r="F71" s="48">
        <f t="shared" si="8"/>
        <v>68</v>
      </c>
      <c r="G71" s="81">
        <v>328.8</v>
      </c>
      <c r="H71" s="82">
        <f t="shared" si="9"/>
        <v>13.766855999999999</v>
      </c>
    </row>
    <row r="72" spans="2:8">
      <c r="B72" s="78">
        <f t="shared" si="7"/>
        <v>10</v>
      </c>
      <c r="C72" s="61"/>
      <c r="D72" s="48">
        <v>3</v>
      </c>
      <c r="E72" s="48">
        <f t="shared" si="8"/>
        <v>10</v>
      </c>
      <c r="F72" s="48">
        <f t="shared" si="8"/>
        <v>69</v>
      </c>
      <c r="G72" s="81">
        <v>290.10000000000002</v>
      </c>
      <c r="H72" s="82">
        <f t="shared" si="9"/>
        <v>12.146487</v>
      </c>
    </row>
    <row r="73" spans="2:8">
      <c r="B73" s="78">
        <f t="shared" si="7"/>
        <v>11</v>
      </c>
      <c r="C73" s="61"/>
      <c r="D73" s="48">
        <v>3</v>
      </c>
      <c r="E73" s="48">
        <f t="shared" si="8"/>
        <v>11</v>
      </c>
      <c r="F73" s="48">
        <f t="shared" si="8"/>
        <v>70</v>
      </c>
      <c r="G73" s="81">
        <v>322.75</v>
      </c>
      <c r="H73" s="82">
        <f t="shared" si="9"/>
        <v>13.5135425</v>
      </c>
    </row>
    <row r="74" spans="2:8">
      <c r="B74" s="78">
        <f t="shared" si="7"/>
        <v>12</v>
      </c>
      <c r="C74" s="61"/>
      <c r="D74" s="48">
        <v>3</v>
      </c>
      <c r="E74" s="48">
        <f t="shared" si="8"/>
        <v>12</v>
      </c>
      <c r="F74" s="48">
        <f t="shared" si="8"/>
        <v>71</v>
      </c>
      <c r="G74" s="81">
        <v>358.05</v>
      </c>
      <c r="H74" s="82">
        <f t="shared" si="9"/>
        <v>14.9915535</v>
      </c>
    </row>
    <row r="75" spans="2:8">
      <c r="B75" s="78">
        <f t="shared" si="7"/>
        <v>13</v>
      </c>
      <c r="C75" s="61"/>
      <c r="D75" s="48">
        <v>3</v>
      </c>
      <c r="E75" s="48">
        <f t="shared" si="8"/>
        <v>13</v>
      </c>
      <c r="F75" s="48">
        <f t="shared" si="8"/>
        <v>72</v>
      </c>
      <c r="G75" s="81">
        <v>327.64999999999998</v>
      </c>
      <c r="H75" s="82">
        <f t="shared" si="9"/>
        <v>13.718705499999999</v>
      </c>
    </row>
    <row r="76" spans="2:8">
      <c r="B76" s="78">
        <f t="shared" si="7"/>
        <v>14</v>
      </c>
      <c r="C76" s="61"/>
      <c r="D76" s="48">
        <v>3</v>
      </c>
      <c r="E76" s="48">
        <f t="shared" si="8"/>
        <v>14</v>
      </c>
      <c r="F76" s="48">
        <f t="shared" si="8"/>
        <v>73</v>
      </c>
      <c r="G76" s="81">
        <v>326.7</v>
      </c>
      <c r="H76" s="82">
        <f t="shared" si="9"/>
        <v>13.678928999999998</v>
      </c>
    </row>
    <row r="77" spans="2:8">
      <c r="B77" s="78">
        <f t="shared" si="7"/>
        <v>15</v>
      </c>
      <c r="C77" s="61"/>
      <c r="D77" s="48">
        <v>3</v>
      </c>
      <c r="E77" s="48">
        <f t="shared" si="8"/>
        <v>15</v>
      </c>
      <c r="F77" s="48">
        <f t="shared" si="8"/>
        <v>74</v>
      </c>
      <c r="G77" s="81">
        <v>273.89999999999998</v>
      </c>
      <c r="H77" s="82">
        <f t="shared" si="9"/>
        <v>11.468192999999998</v>
      </c>
    </row>
    <row r="78" spans="2:8">
      <c r="B78" s="78">
        <f t="shared" si="7"/>
        <v>16</v>
      </c>
      <c r="C78" s="61"/>
      <c r="D78" s="48">
        <v>3</v>
      </c>
      <c r="E78" s="48">
        <f t="shared" si="8"/>
        <v>16</v>
      </c>
      <c r="F78" s="48">
        <f t="shared" si="8"/>
        <v>75</v>
      </c>
      <c r="G78" s="81">
        <v>404.1</v>
      </c>
      <c r="H78" s="82">
        <f t="shared" si="9"/>
        <v>16.919667</v>
      </c>
    </row>
    <row r="79" spans="2:8">
      <c r="B79" s="78">
        <f t="shared" si="7"/>
        <v>17</v>
      </c>
      <c r="C79" s="61"/>
      <c r="D79" s="48">
        <v>3</v>
      </c>
      <c r="E79" s="48">
        <f t="shared" si="8"/>
        <v>17</v>
      </c>
      <c r="F79" s="48">
        <f t="shared" si="8"/>
        <v>76</v>
      </c>
      <c r="G79" s="81">
        <v>384.7</v>
      </c>
      <c r="H79" s="82">
        <f t="shared" si="9"/>
        <v>16.107388999999998</v>
      </c>
    </row>
    <row r="80" spans="2:8">
      <c r="B80" s="78">
        <f t="shared" si="7"/>
        <v>18</v>
      </c>
      <c r="C80" s="61"/>
      <c r="D80" s="48">
        <v>3</v>
      </c>
      <c r="E80" s="48">
        <f t="shared" ref="E80:F95" si="10">E79+1</f>
        <v>18</v>
      </c>
      <c r="F80" s="48">
        <f t="shared" si="10"/>
        <v>77</v>
      </c>
      <c r="G80" s="81">
        <v>306.14999999999998</v>
      </c>
      <c r="H80" s="82">
        <f t="shared" si="9"/>
        <v>12.818500499999999</v>
      </c>
    </row>
    <row r="81" spans="2:15">
      <c r="B81" s="78">
        <f t="shared" si="7"/>
        <v>19</v>
      </c>
      <c r="C81" s="61"/>
      <c r="D81" s="48">
        <v>3</v>
      </c>
      <c r="E81" s="48">
        <f t="shared" si="10"/>
        <v>19</v>
      </c>
      <c r="F81" s="48">
        <f t="shared" si="10"/>
        <v>78</v>
      </c>
      <c r="G81" s="81">
        <v>224.25</v>
      </c>
      <c r="H81" s="82">
        <f t="shared" si="9"/>
        <v>9.3893474999999995</v>
      </c>
    </row>
    <row r="82" spans="2:15">
      <c r="B82" s="78">
        <f t="shared" si="7"/>
        <v>20</v>
      </c>
      <c r="C82" s="61"/>
      <c r="D82" s="48">
        <v>3</v>
      </c>
      <c r="E82" s="48">
        <f t="shared" si="10"/>
        <v>20</v>
      </c>
      <c r="F82" s="48">
        <f t="shared" si="10"/>
        <v>79</v>
      </c>
      <c r="G82" s="81">
        <v>81</v>
      </c>
      <c r="H82" s="82">
        <f t="shared" si="9"/>
        <v>3.39147</v>
      </c>
    </row>
    <row r="83" spans="2:15">
      <c r="B83" s="78">
        <f t="shared" si="7"/>
        <v>21</v>
      </c>
      <c r="C83" s="61"/>
      <c r="D83" s="48">
        <v>3</v>
      </c>
      <c r="E83" s="48">
        <f t="shared" si="10"/>
        <v>21</v>
      </c>
      <c r="F83" s="48">
        <f t="shared" si="10"/>
        <v>80</v>
      </c>
      <c r="G83" s="81">
        <v>104.65</v>
      </c>
      <c r="H83" s="82">
        <f t="shared" si="9"/>
        <v>4.3816955000000002</v>
      </c>
    </row>
    <row r="84" spans="2:15">
      <c r="B84" s="78">
        <f t="shared" si="7"/>
        <v>22</v>
      </c>
      <c r="C84" s="61"/>
      <c r="D84" s="48">
        <v>3</v>
      </c>
      <c r="E84" s="48">
        <f t="shared" si="10"/>
        <v>22</v>
      </c>
      <c r="F84" s="48">
        <f t="shared" si="10"/>
        <v>81</v>
      </c>
      <c r="G84" s="81">
        <v>301.85000000000002</v>
      </c>
      <c r="H84" s="82">
        <f t="shared" si="9"/>
        <v>12.6384595</v>
      </c>
    </row>
    <row r="85" spans="2:15">
      <c r="B85" s="78">
        <f t="shared" si="7"/>
        <v>23</v>
      </c>
      <c r="C85" s="61"/>
      <c r="D85" s="48">
        <v>3</v>
      </c>
      <c r="E85" s="48">
        <f t="shared" si="10"/>
        <v>23</v>
      </c>
      <c r="F85" s="48">
        <f t="shared" si="10"/>
        <v>82</v>
      </c>
      <c r="G85" s="81">
        <v>312</v>
      </c>
      <c r="H85" s="82">
        <f t="shared" si="9"/>
        <v>13.06344</v>
      </c>
    </row>
    <row r="86" spans="2:15">
      <c r="B86" s="78">
        <f t="shared" si="7"/>
        <v>24</v>
      </c>
      <c r="C86" s="61"/>
      <c r="D86" s="48">
        <v>3</v>
      </c>
      <c r="E86" s="48">
        <f t="shared" si="10"/>
        <v>24</v>
      </c>
      <c r="F86" s="48">
        <f t="shared" si="10"/>
        <v>83</v>
      </c>
      <c r="G86" s="81">
        <v>209.4</v>
      </c>
      <c r="H86" s="82">
        <f t="shared" si="9"/>
        <v>8.7675780000000003</v>
      </c>
    </row>
    <row r="87" spans="2:15">
      <c r="B87" s="78">
        <f t="shared" si="7"/>
        <v>25</v>
      </c>
      <c r="C87" s="61"/>
      <c r="D87" s="48">
        <v>3</v>
      </c>
      <c r="E87" s="48">
        <f t="shared" si="10"/>
        <v>25</v>
      </c>
      <c r="F87" s="48">
        <f t="shared" si="10"/>
        <v>84</v>
      </c>
      <c r="G87" s="81">
        <v>112.8</v>
      </c>
      <c r="H87" s="82">
        <f t="shared" si="9"/>
        <v>4.7229359999999998</v>
      </c>
    </row>
    <row r="88" spans="2:15">
      <c r="B88" s="78">
        <f t="shared" si="7"/>
        <v>26</v>
      </c>
      <c r="C88" s="61"/>
      <c r="D88" s="48">
        <v>3</v>
      </c>
      <c r="E88" s="48">
        <f t="shared" si="10"/>
        <v>26</v>
      </c>
      <c r="F88" s="48">
        <f t="shared" si="10"/>
        <v>85</v>
      </c>
      <c r="G88" s="81">
        <v>160.19999999999999</v>
      </c>
      <c r="H88" s="82">
        <f t="shared" si="9"/>
        <v>6.7075739999999993</v>
      </c>
    </row>
    <row r="89" spans="2:15">
      <c r="B89" s="78">
        <f t="shared" si="7"/>
        <v>27</v>
      </c>
      <c r="C89" s="61"/>
      <c r="D89" s="48">
        <v>3</v>
      </c>
      <c r="E89" s="48">
        <f t="shared" si="10"/>
        <v>27</v>
      </c>
      <c r="F89" s="48">
        <f t="shared" si="10"/>
        <v>86</v>
      </c>
      <c r="G89" s="81">
        <v>454.2</v>
      </c>
      <c r="H89" s="82">
        <f t="shared" si="9"/>
        <v>19.017353999999997</v>
      </c>
    </row>
    <row r="90" spans="2:15">
      <c r="B90" s="78">
        <f t="shared" si="7"/>
        <v>28</v>
      </c>
      <c r="C90" s="61"/>
      <c r="D90" s="48">
        <v>3</v>
      </c>
      <c r="E90" s="48">
        <f t="shared" si="10"/>
        <v>28</v>
      </c>
      <c r="F90" s="48">
        <f t="shared" si="10"/>
        <v>87</v>
      </c>
      <c r="G90" s="81">
        <v>251.4</v>
      </c>
      <c r="H90" s="82">
        <f t="shared" si="9"/>
        <v>10.526118</v>
      </c>
    </row>
    <row r="91" spans="2:15">
      <c r="B91" s="78">
        <f t="shared" si="7"/>
        <v>29</v>
      </c>
      <c r="C91" s="61"/>
      <c r="D91" s="48">
        <v>3</v>
      </c>
      <c r="E91" s="48">
        <f t="shared" si="10"/>
        <v>29</v>
      </c>
      <c r="F91" s="48">
        <f t="shared" si="10"/>
        <v>88</v>
      </c>
      <c r="G91" s="81">
        <v>77.400000000000006</v>
      </c>
      <c r="H91" s="82">
        <f t="shared" si="9"/>
        <v>3.2407379999999999</v>
      </c>
    </row>
    <row r="92" spans="2:15">
      <c r="B92" s="78">
        <f t="shared" si="7"/>
        <v>30</v>
      </c>
      <c r="C92" s="61"/>
      <c r="D92" s="48">
        <v>3</v>
      </c>
      <c r="E92" s="48">
        <f t="shared" si="10"/>
        <v>30</v>
      </c>
      <c r="F92" s="48">
        <f t="shared" si="10"/>
        <v>89</v>
      </c>
      <c r="G92" s="81">
        <v>140.44999999999999</v>
      </c>
      <c r="H92" s="82">
        <f t="shared" si="9"/>
        <v>5.8806414999999994</v>
      </c>
    </row>
    <row r="93" spans="2:15">
      <c r="B93" s="78">
        <f t="shared" si="7"/>
        <v>31</v>
      </c>
      <c r="C93" s="61"/>
      <c r="D93" s="62">
        <v>3</v>
      </c>
      <c r="E93" s="62">
        <f t="shared" si="10"/>
        <v>31</v>
      </c>
      <c r="F93" s="48">
        <f t="shared" si="10"/>
        <v>90</v>
      </c>
      <c r="G93" s="81">
        <v>240</v>
      </c>
      <c r="H93" s="82">
        <f t="shared" si="9"/>
        <v>10.0488</v>
      </c>
    </row>
    <row r="94" spans="2:15">
      <c r="B94" s="78" t="s">
        <v>38</v>
      </c>
      <c r="C94" s="61"/>
      <c r="D94" s="61">
        <v>4</v>
      </c>
      <c r="E94" s="48">
        <v>1</v>
      </c>
      <c r="F94" s="48">
        <f t="shared" si="10"/>
        <v>91</v>
      </c>
      <c r="G94" s="85">
        <v>327</v>
      </c>
      <c r="H94" s="82">
        <f t="shared" si="9"/>
        <v>13.69149</v>
      </c>
      <c r="I94" s="88"/>
      <c r="J94" s="88"/>
      <c r="K94" s="88"/>
      <c r="L94" s="89"/>
      <c r="M94" s="88"/>
      <c r="N94" s="89"/>
      <c r="O94" s="89"/>
    </row>
    <row r="95" spans="2:15">
      <c r="B95" s="78">
        <f t="shared" ref="B95:B123" si="11">B94+1</f>
        <v>2</v>
      </c>
      <c r="C95" s="61"/>
      <c r="D95" s="61">
        <v>4</v>
      </c>
      <c r="E95" s="48">
        <f t="shared" ref="E95:F110" si="12">E94+1</f>
        <v>2</v>
      </c>
      <c r="F95" s="48">
        <f t="shared" si="10"/>
        <v>92</v>
      </c>
      <c r="G95" s="86">
        <v>303.60000000000002</v>
      </c>
      <c r="H95" s="82">
        <f t="shared" si="9"/>
        <v>12.711732</v>
      </c>
    </row>
    <row r="96" spans="2:15">
      <c r="B96" s="78">
        <f t="shared" si="11"/>
        <v>3</v>
      </c>
      <c r="C96" s="61"/>
      <c r="D96" s="61">
        <v>4</v>
      </c>
      <c r="E96" s="48">
        <f t="shared" si="12"/>
        <v>3</v>
      </c>
      <c r="F96" s="48">
        <f t="shared" si="12"/>
        <v>93</v>
      </c>
      <c r="G96" s="86">
        <v>284.60000000000002</v>
      </c>
      <c r="H96" s="82">
        <f t="shared" si="9"/>
        <v>11.916202</v>
      </c>
    </row>
    <row r="97" spans="2:8">
      <c r="B97" s="78">
        <f t="shared" si="11"/>
        <v>4</v>
      </c>
      <c r="C97" s="61"/>
      <c r="D97" s="61">
        <v>4</v>
      </c>
      <c r="E97" s="48">
        <f t="shared" si="12"/>
        <v>4</v>
      </c>
      <c r="F97" s="48">
        <f t="shared" si="12"/>
        <v>94</v>
      </c>
      <c r="G97" s="86">
        <v>308.39999999999998</v>
      </c>
      <c r="H97" s="82">
        <f t="shared" si="9"/>
        <v>12.912707999999999</v>
      </c>
    </row>
    <row r="98" spans="2:8">
      <c r="B98" s="78">
        <f t="shared" si="11"/>
        <v>5</v>
      </c>
      <c r="C98" s="61"/>
      <c r="D98" s="61">
        <v>4</v>
      </c>
      <c r="E98" s="48">
        <f t="shared" si="12"/>
        <v>5</v>
      </c>
      <c r="F98" s="48">
        <f t="shared" si="12"/>
        <v>95</v>
      </c>
      <c r="G98" s="86">
        <v>378</v>
      </c>
      <c r="H98" s="82">
        <f t="shared" si="9"/>
        <v>15.82686</v>
      </c>
    </row>
    <row r="99" spans="2:8">
      <c r="B99" s="78">
        <f t="shared" si="11"/>
        <v>6</v>
      </c>
      <c r="C99" s="61"/>
      <c r="D99" s="61">
        <v>4</v>
      </c>
      <c r="E99" s="48">
        <f t="shared" si="12"/>
        <v>6</v>
      </c>
      <c r="F99" s="48">
        <f t="shared" si="12"/>
        <v>96</v>
      </c>
      <c r="G99" s="86">
        <v>238.5</v>
      </c>
      <c r="H99" s="82">
        <f t="shared" si="9"/>
        <v>9.9859949999999991</v>
      </c>
    </row>
    <row r="100" spans="2:8">
      <c r="B100" s="78">
        <f t="shared" si="11"/>
        <v>7</v>
      </c>
      <c r="C100" s="61"/>
      <c r="D100" s="61">
        <v>4</v>
      </c>
      <c r="E100" s="48">
        <f t="shared" si="12"/>
        <v>7</v>
      </c>
      <c r="F100" s="48">
        <f t="shared" si="12"/>
        <v>97</v>
      </c>
      <c r="G100" s="86">
        <v>82.8</v>
      </c>
      <c r="H100" s="82">
        <f t="shared" si="9"/>
        <v>3.4668359999999998</v>
      </c>
    </row>
    <row r="101" spans="2:8">
      <c r="B101" s="78">
        <f t="shared" si="11"/>
        <v>8</v>
      </c>
      <c r="C101" s="61"/>
      <c r="D101" s="61">
        <v>4</v>
      </c>
      <c r="E101" s="48">
        <f t="shared" si="12"/>
        <v>8</v>
      </c>
      <c r="F101" s="48">
        <f t="shared" si="12"/>
        <v>98</v>
      </c>
      <c r="G101" s="86">
        <v>473.7</v>
      </c>
      <c r="H101" s="82">
        <f t="shared" si="9"/>
        <v>19.833818999999998</v>
      </c>
    </row>
    <row r="102" spans="2:8">
      <c r="B102" s="78">
        <f t="shared" si="11"/>
        <v>9</v>
      </c>
      <c r="C102" s="61"/>
      <c r="D102" s="61">
        <v>4</v>
      </c>
      <c r="E102" s="48">
        <f t="shared" si="12"/>
        <v>9</v>
      </c>
      <c r="F102" s="48">
        <f t="shared" si="12"/>
        <v>99</v>
      </c>
      <c r="G102" s="86">
        <v>468.15</v>
      </c>
      <c r="H102" s="82">
        <f t="shared" si="9"/>
        <v>19.601440499999999</v>
      </c>
    </row>
    <row r="103" spans="2:8">
      <c r="B103" s="78">
        <f t="shared" si="11"/>
        <v>10</v>
      </c>
      <c r="C103" s="61"/>
      <c r="D103" s="61">
        <v>4</v>
      </c>
      <c r="E103" s="48">
        <f t="shared" si="12"/>
        <v>10</v>
      </c>
      <c r="F103" s="48">
        <f t="shared" si="12"/>
        <v>100</v>
      </c>
      <c r="G103" s="86">
        <v>379.65</v>
      </c>
      <c r="H103" s="82">
        <f t="shared" si="9"/>
        <v>15.895945499999998</v>
      </c>
    </row>
    <row r="104" spans="2:8">
      <c r="B104" s="78">
        <f t="shared" si="11"/>
        <v>11</v>
      </c>
      <c r="C104" s="61"/>
      <c r="D104" s="61">
        <v>4</v>
      </c>
      <c r="E104" s="48">
        <f t="shared" si="12"/>
        <v>11</v>
      </c>
      <c r="F104" s="48">
        <f t="shared" si="12"/>
        <v>101</v>
      </c>
      <c r="G104" s="86">
        <v>413.1</v>
      </c>
      <c r="H104" s="82">
        <f t="shared" si="9"/>
        <v>17.296496999999999</v>
      </c>
    </row>
    <row r="105" spans="2:8">
      <c r="B105" s="78">
        <f t="shared" si="11"/>
        <v>12</v>
      </c>
      <c r="C105" s="61"/>
      <c r="D105" s="61">
        <v>4</v>
      </c>
      <c r="E105" s="48">
        <f t="shared" si="12"/>
        <v>12</v>
      </c>
      <c r="F105" s="48">
        <f t="shared" si="12"/>
        <v>102</v>
      </c>
      <c r="G105" s="86">
        <v>237.6</v>
      </c>
      <c r="H105" s="82">
        <f t="shared" si="9"/>
        <v>9.9483119999999996</v>
      </c>
    </row>
    <row r="106" spans="2:8">
      <c r="B106" s="78">
        <f t="shared" si="11"/>
        <v>13</v>
      </c>
      <c r="C106" s="61"/>
      <c r="D106" s="61">
        <v>4</v>
      </c>
      <c r="E106" s="48">
        <f t="shared" si="12"/>
        <v>13</v>
      </c>
      <c r="F106" s="48">
        <f t="shared" si="12"/>
        <v>103</v>
      </c>
      <c r="G106" s="86">
        <v>438</v>
      </c>
      <c r="H106" s="82">
        <f t="shared" si="9"/>
        <v>18.33906</v>
      </c>
    </row>
    <row r="107" spans="2:8">
      <c r="B107" s="78">
        <f t="shared" si="11"/>
        <v>14</v>
      </c>
      <c r="C107" s="61"/>
      <c r="D107" s="61">
        <v>4</v>
      </c>
      <c r="E107" s="48">
        <f t="shared" si="12"/>
        <v>14</v>
      </c>
      <c r="F107" s="48">
        <f t="shared" si="12"/>
        <v>104</v>
      </c>
      <c r="G107" s="86">
        <v>387.6</v>
      </c>
      <c r="H107" s="82">
        <f t="shared" si="9"/>
        <v>16.228812000000001</v>
      </c>
    </row>
    <row r="108" spans="2:8">
      <c r="B108" s="78">
        <f t="shared" si="11"/>
        <v>15</v>
      </c>
      <c r="C108" s="61"/>
      <c r="D108" s="61">
        <v>4</v>
      </c>
      <c r="E108" s="48">
        <f t="shared" si="12"/>
        <v>15</v>
      </c>
      <c r="F108" s="48">
        <f t="shared" si="12"/>
        <v>105</v>
      </c>
      <c r="G108" s="86">
        <v>449.4</v>
      </c>
      <c r="H108" s="82">
        <f t="shared" si="9"/>
        <v>18.816377999999997</v>
      </c>
    </row>
    <row r="109" spans="2:8">
      <c r="B109" s="78">
        <f t="shared" si="11"/>
        <v>16</v>
      </c>
      <c r="C109" s="61"/>
      <c r="D109" s="61">
        <v>4</v>
      </c>
      <c r="E109" s="48">
        <f t="shared" si="12"/>
        <v>16</v>
      </c>
      <c r="F109" s="48">
        <f t="shared" si="12"/>
        <v>106</v>
      </c>
      <c r="G109" s="86">
        <v>494.4</v>
      </c>
      <c r="H109" s="82">
        <f t="shared" si="9"/>
        <v>20.700527999999998</v>
      </c>
    </row>
    <row r="110" spans="2:8">
      <c r="B110" s="78">
        <f t="shared" si="11"/>
        <v>17</v>
      </c>
      <c r="C110" s="61"/>
      <c r="D110" s="61">
        <v>4</v>
      </c>
      <c r="E110" s="48">
        <f t="shared" si="12"/>
        <v>17</v>
      </c>
      <c r="F110" s="48">
        <f t="shared" si="12"/>
        <v>107</v>
      </c>
      <c r="G110" s="86">
        <v>463.8</v>
      </c>
      <c r="H110" s="82">
        <f t="shared" si="9"/>
        <v>19.419305999999999</v>
      </c>
    </row>
    <row r="111" spans="2:8">
      <c r="B111" s="78">
        <f t="shared" si="11"/>
        <v>18</v>
      </c>
      <c r="C111" s="61"/>
      <c r="D111" s="61">
        <v>4</v>
      </c>
      <c r="E111" s="48">
        <f t="shared" ref="E111:F126" si="13">E110+1</f>
        <v>18</v>
      </c>
      <c r="F111" s="48">
        <f t="shared" si="13"/>
        <v>108</v>
      </c>
      <c r="G111" s="86">
        <v>450.3</v>
      </c>
      <c r="H111" s="82">
        <f t="shared" si="9"/>
        <v>18.854060999999998</v>
      </c>
    </row>
    <row r="112" spans="2:8">
      <c r="B112" s="78">
        <f t="shared" si="11"/>
        <v>19</v>
      </c>
      <c r="C112" s="61"/>
      <c r="D112" s="61">
        <v>4</v>
      </c>
      <c r="E112" s="48">
        <f t="shared" si="13"/>
        <v>19</v>
      </c>
      <c r="F112" s="48">
        <f t="shared" si="13"/>
        <v>109</v>
      </c>
      <c r="G112" s="86">
        <v>443.4</v>
      </c>
      <c r="H112" s="82">
        <f t="shared" si="9"/>
        <v>18.565157999999997</v>
      </c>
    </row>
    <row r="113" spans="2:8">
      <c r="B113" s="78">
        <f t="shared" si="11"/>
        <v>20</v>
      </c>
      <c r="C113" s="61"/>
      <c r="D113" s="61">
        <v>4</v>
      </c>
      <c r="E113" s="48">
        <f t="shared" si="13"/>
        <v>20</v>
      </c>
      <c r="F113" s="48">
        <f t="shared" si="13"/>
        <v>110</v>
      </c>
      <c r="G113" s="86">
        <v>356.3</v>
      </c>
      <c r="H113" s="82">
        <f t="shared" si="9"/>
        <v>14.918281</v>
      </c>
    </row>
    <row r="114" spans="2:8">
      <c r="B114" s="78">
        <f t="shared" si="11"/>
        <v>21</v>
      </c>
      <c r="C114" s="61"/>
      <c r="D114" s="61">
        <v>4</v>
      </c>
      <c r="E114" s="48">
        <f t="shared" si="13"/>
        <v>21</v>
      </c>
      <c r="F114" s="48">
        <f t="shared" si="13"/>
        <v>111</v>
      </c>
      <c r="G114" s="86">
        <v>390.6</v>
      </c>
      <c r="H114" s="82">
        <f t="shared" si="9"/>
        <v>16.354422</v>
      </c>
    </row>
    <row r="115" spans="2:8">
      <c r="B115" s="78">
        <f t="shared" si="11"/>
        <v>22</v>
      </c>
      <c r="C115" s="61"/>
      <c r="D115" s="61">
        <v>4</v>
      </c>
      <c r="E115" s="48">
        <f t="shared" si="13"/>
        <v>22</v>
      </c>
      <c r="F115" s="48">
        <f t="shared" si="13"/>
        <v>112</v>
      </c>
      <c r="G115" s="86">
        <v>420.9</v>
      </c>
      <c r="H115" s="82">
        <f t="shared" si="9"/>
        <v>17.623082999999998</v>
      </c>
    </row>
    <row r="116" spans="2:8">
      <c r="B116" s="78">
        <f t="shared" si="11"/>
        <v>23</v>
      </c>
      <c r="C116" s="61"/>
      <c r="D116" s="61">
        <v>4</v>
      </c>
      <c r="E116" s="48">
        <f t="shared" si="13"/>
        <v>23</v>
      </c>
      <c r="F116" s="48">
        <f t="shared" si="13"/>
        <v>113</v>
      </c>
      <c r="G116" s="86">
        <v>483</v>
      </c>
      <c r="H116" s="82">
        <f t="shared" si="9"/>
        <v>20.223209999999998</v>
      </c>
    </row>
    <row r="117" spans="2:8">
      <c r="B117" s="78">
        <f t="shared" si="11"/>
        <v>24</v>
      </c>
      <c r="C117" s="61"/>
      <c r="D117" s="61">
        <v>4</v>
      </c>
      <c r="E117" s="48">
        <f t="shared" si="13"/>
        <v>24</v>
      </c>
      <c r="F117" s="48">
        <f t="shared" si="13"/>
        <v>114</v>
      </c>
      <c r="G117" s="86">
        <v>432</v>
      </c>
      <c r="H117" s="82">
        <f t="shared" si="9"/>
        <v>18.08784</v>
      </c>
    </row>
    <row r="118" spans="2:8">
      <c r="B118" s="78">
        <f t="shared" si="11"/>
        <v>25</v>
      </c>
      <c r="C118" s="61"/>
      <c r="D118" s="61">
        <v>4</v>
      </c>
      <c r="E118" s="48">
        <f t="shared" si="13"/>
        <v>25</v>
      </c>
      <c r="F118" s="48">
        <f t="shared" si="13"/>
        <v>115</v>
      </c>
      <c r="G118" s="86">
        <v>482.4</v>
      </c>
      <c r="H118" s="82">
        <f t="shared" si="9"/>
        <v>20.198087999999998</v>
      </c>
    </row>
    <row r="119" spans="2:8">
      <c r="B119" s="78">
        <f t="shared" si="11"/>
        <v>26</v>
      </c>
      <c r="C119" s="61"/>
      <c r="D119" s="61">
        <v>4</v>
      </c>
      <c r="E119" s="48">
        <f t="shared" si="13"/>
        <v>26</v>
      </c>
      <c r="F119" s="48">
        <f t="shared" si="13"/>
        <v>116</v>
      </c>
      <c r="G119" s="86">
        <v>469.9</v>
      </c>
      <c r="H119" s="82">
        <f t="shared" si="9"/>
        <v>19.674712999999997</v>
      </c>
    </row>
    <row r="120" spans="2:8">
      <c r="B120" s="78">
        <f t="shared" si="11"/>
        <v>27</v>
      </c>
      <c r="C120" s="61"/>
      <c r="D120" s="61">
        <v>4</v>
      </c>
      <c r="E120" s="48">
        <f t="shared" si="13"/>
        <v>27</v>
      </c>
      <c r="F120" s="48">
        <f t="shared" si="13"/>
        <v>117</v>
      </c>
      <c r="G120" s="86">
        <v>368.5</v>
      </c>
      <c r="H120" s="82">
        <f t="shared" si="9"/>
        <v>15.429094999999998</v>
      </c>
    </row>
    <row r="121" spans="2:8">
      <c r="B121" s="78">
        <f t="shared" si="11"/>
        <v>28</v>
      </c>
      <c r="C121" s="61"/>
      <c r="D121" s="61">
        <v>4</v>
      </c>
      <c r="E121" s="48">
        <f t="shared" si="13"/>
        <v>28</v>
      </c>
      <c r="F121" s="48">
        <f t="shared" si="13"/>
        <v>118</v>
      </c>
      <c r="G121" s="86">
        <v>481.4</v>
      </c>
      <c r="H121" s="82">
        <f t="shared" si="9"/>
        <v>20.156217999999999</v>
      </c>
    </row>
    <row r="122" spans="2:8">
      <c r="B122" s="78">
        <f t="shared" si="11"/>
        <v>29</v>
      </c>
      <c r="C122" s="61"/>
      <c r="D122" s="61">
        <v>4</v>
      </c>
      <c r="E122" s="48">
        <f t="shared" si="13"/>
        <v>29</v>
      </c>
      <c r="F122" s="48">
        <f t="shared" si="13"/>
        <v>119</v>
      </c>
      <c r="G122" s="86">
        <v>438.9</v>
      </c>
      <c r="H122" s="82">
        <f t="shared" si="9"/>
        <v>18.376742999999998</v>
      </c>
    </row>
    <row r="123" spans="2:8">
      <c r="B123" s="78">
        <f t="shared" si="11"/>
        <v>30</v>
      </c>
      <c r="C123" s="61"/>
      <c r="D123" s="62">
        <v>4</v>
      </c>
      <c r="E123" s="62">
        <f t="shared" si="13"/>
        <v>30</v>
      </c>
      <c r="F123" s="48">
        <f t="shared" si="13"/>
        <v>120</v>
      </c>
      <c r="G123" s="86">
        <v>499.2</v>
      </c>
      <c r="H123" s="82">
        <f t="shared" si="9"/>
        <v>20.901503999999999</v>
      </c>
    </row>
    <row r="124" spans="2:8">
      <c r="B124" s="78" t="s">
        <v>38</v>
      </c>
      <c r="C124" s="61"/>
      <c r="D124" s="61">
        <v>5</v>
      </c>
      <c r="E124" s="48">
        <v>1</v>
      </c>
      <c r="F124" s="48">
        <f t="shared" si="13"/>
        <v>121</v>
      </c>
      <c r="G124" s="86">
        <v>480.3</v>
      </c>
      <c r="H124" s="82">
        <f t="shared" si="9"/>
        <v>20.110160999999998</v>
      </c>
    </row>
    <row r="125" spans="2:8">
      <c r="B125" s="78">
        <f t="shared" ref="B125:B154" si="14">B124+1</f>
        <v>2</v>
      </c>
      <c r="C125" s="61"/>
      <c r="D125" s="61">
        <v>5</v>
      </c>
      <c r="E125" s="48">
        <f t="shared" ref="E125:F140" si="15">E124+1</f>
        <v>2</v>
      </c>
      <c r="F125" s="48">
        <f t="shared" si="13"/>
        <v>122</v>
      </c>
      <c r="G125" s="86">
        <v>398.1</v>
      </c>
      <c r="H125" s="82">
        <f t="shared" si="9"/>
        <v>16.668447</v>
      </c>
    </row>
    <row r="126" spans="2:8">
      <c r="B126" s="78">
        <f t="shared" si="14"/>
        <v>3</v>
      </c>
      <c r="C126" s="61"/>
      <c r="D126" s="61">
        <v>5</v>
      </c>
      <c r="E126" s="48">
        <f t="shared" si="15"/>
        <v>3</v>
      </c>
      <c r="F126" s="48">
        <f t="shared" si="13"/>
        <v>123</v>
      </c>
      <c r="G126" s="86">
        <v>420</v>
      </c>
      <c r="H126" s="82">
        <f t="shared" si="9"/>
        <v>17.5854</v>
      </c>
    </row>
    <row r="127" spans="2:8">
      <c r="B127" s="78">
        <f t="shared" si="14"/>
        <v>4</v>
      </c>
      <c r="C127" s="61"/>
      <c r="D127" s="61">
        <v>5</v>
      </c>
      <c r="E127" s="48">
        <f t="shared" si="15"/>
        <v>4</v>
      </c>
      <c r="F127" s="48">
        <f t="shared" si="15"/>
        <v>124</v>
      </c>
      <c r="G127" s="86">
        <v>544.79999999999995</v>
      </c>
      <c r="H127" s="82">
        <f t="shared" si="9"/>
        <v>22.810775999999997</v>
      </c>
    </row>
    <row r="128" spans="2:8">
      <c r="B128" s="78">
        <f t="shared" si="14"/>
        <v>5</v>
      </c>
      <c r="C128" s="61"/>
      <c r="D128" s="61">
        <v>5</v>
      </c>
      <c r="E128" s="48">
        <f t="shared" si="15"/>
        <v>5</v>
      </c>
      <c r="F128" s="48">
        <f t="shared" si="15"/>
        <v>125</v>
      </c>
      <c r="G128" s="86">
        <v>505.8</v>
      </c>
      <c r="H128" s="82">
        <f t="shared" si="9"/>
        <v>21.177845999999999</v>
      </c>
    </row>
    <row r="129" spans="2:8">
      <c r="B129" s="78">
        <f t="shared" si="14"/>
        <v>6</v>
      </c>
      <c r="C129" s="61"/>
      <c r="D129" s="61">
        <v>5</v>
      </c>
      <c r="E129" s="48">
        <f t="shared" si="15"/>
        <v>6</v>
      </c>
      <c r="F129" s="48">
        <f t="shared" si="15"/>
        <v>126</v>
      </c>
      <c r="G129" s="86">
        <v>511.35</v>
      </c>
      <c r="H129" s="82">
        <f t="shared" si="9"/>
        <v>21.410224499999998</v>
      </c>
    </row>
    <row r="130" spans="2:8">
      <c r="B130" s="78">
        <f t="shared" si="14"/>
        <v>7</v>
      </c>
      <c r="C130" s="61"/>
      <c r="D130" s="61">
        <v>5</v>
      </c>
      <c r="E130" s="48">
        <f t="shared" si="15"/>
        <v>7</v>
      </c>
      <c r="F130" s="48">
        <f t="shared" si="15"/>
        <v>127</v>
      </c>
      <c r="G130" s="86">
        <v>511.35</v>
      </c>
      <c r="H130" s="82">
        <f t="shared" si="9"/>
        <v>21.410224499999998</v>
      </c>
    </row>
    <row r="131" spans="2:8">
      <c r="B131" s="78">
        <f t="shared" si="14"/>
        <v>8</v>
      </c>
      <c r="C131" s="61"/>
      <c r="D131" s="61">
        <v>5</v>
      </c>
      <c r="E131" s="48">
        <f t="shared" si="15"/>
        <v>8</v>
      </c>
      <c r="F131" s="48">
        <f t="shared" si="15"/>
        <v>128</v>
      </c>
      <c r="G131" s="86">
        <v>451.8</v>
      </c>
      <c r="H131" s="82">
        <f t="shared" si="9"/>
        <v>18.916865999999999</v>
      </c>
    </row>
    <row r="132" spans="2:8">
      <c r="B132" s="78">
        <f t="shared" si="14"/>
        <v>9</v>
      </c>
      <c r="C132" s="61"/>
      <c r="D132" s="61">
        <v>5</v>
      </c>
      <c r="E132" s="48">
        <f t="shared" si="15"/>
        <v>9</v>
      </c>
      <c r="F132" s="48">
        <f t="shared" si="15"/>
        <v>129</v>
      </c>
      <c r="G132" s="86">
        <v>429.6</v>
      </c>
      <c r="H132" s="82">
        <f t="shared" ref="H132:H195" si="16">G132*0.04187</f>
        <v>17.987352000000001</v>
      </c>
    </row>
    <row r="133" spans="2:8">
      <c r="B133" s="78">
        <f t="shared" si="14"/>
        <v>10</v>
      </c>
      <c r="C133" s="61"/>
      <c r="D133" s="61">
        <v>5</v>
      </c>
      <c r="E133" s="48">
        <f t="shared" si="15"/>
        <v>10</v>
      </c>
      <c r="F133" s="48">
        <f t="shared" si="15"/>
        <v>130</v>
      </c>
      <c r="G133" s="86">
        <v>569.1</v>
      </c>
      <c r="H133" s="82">
        <f t="shared" si="16"/>
        <v>23.828216999999999</v>
      </c>
    </row>
    <row r="134" spans="2:8">
      <c r="B134" s="78">
        <f t="shared" si="14"/>
        <v>11</v>
      </c>
      <c r="C134" s="61"/>
      <c r="D134" s="61">
        <v>5</v>
      </c>
      <c r="E134" s="48">
        <f t="shared" si="15"/>
        <v>11</v>
      </c>
      <c r="F134" s="48">
        <f t="shared" si="15"/>
        <v>131</v>
      </c>
      <c r="G134" s="86">
        <v>551.70000000000005</v>
      </c>
      <c r="H134" s="82">
        <f t="shared" si="16"/>
        <v>23.099679000000002</v>
      </c>
    </row>
    <row r="135" spans="2:8">
      <c r="B135" s="78">
        <f t="shared" si="14"/>
        <v>12</v>
      </c>
      <c r="C135" s="61"/>
      <c r="D135" s="61">
        <v>5</v>
      </c>
      <c r="E135" s="48">
        <f t="shared" si="15"/>
        <v>12</v>
      </c>
      <c r="F135" s="48">
        <f t="shared" si="15"/>
        <v>132</v>
      </c>
      <c r="G135" s="86">
        <v>403.8</v>
      </c>
      <c r="H135" s="82">
        <f t="shared" si="16"/>
        <v>16.907105999999999</v>
      </c>
    </row>
    <row r="136" spans="2:8">
      <c r="B136" s="78">
        <f t="shared" si="14"/>
        <v>13</v>
      </c>
      <c r="C136" s="61"/>
      <c r="D136" s="61">
        <v>5</v>
      </c>
      <c r="E136" s="48">
        <f t="shared" si="15"/>
        <v>13</v>
      </c>
      <c r="F136" s="48">
        <f t="shared" si="15"/>
        <v>133</v>
      </c>
      <c r="G136" s="86">
        <v>367.5</v>
      </c>
      <c r="H136" s="82">
        <f t="shared" si="16"/>
        <v>15.387224999999999</v>
      </c>
    </row>
    <row r="137" spans="2:8">
      <c r="B137" s="78">
        <f t="shared" si="14"/>
        <v>14</v>
      </c>
      <c r="C137" s="61"/>
      <c r="D137" s="61">
        <v>5</v>
      </c>
      <c r="E137" s="48">
        <f t="shared" si="15"/>
        <v>14</v>
      </c>
      <c r="F137" s="48">
        <f t="shared" si="15"/>
        <v>134</v>
      </c>
      <c r="G137" s="86">
        <v>511.35</v>
      </c>
      <c r="H137" s="82">
        <f t="shared" si="16"/>
        <v>21.410224499999998</v>
      </c>
    </row>
    <row r="138" spans="2:8">
      <c r="B138" s="78">
        <f t="shared" si="14"/>
        <v>15</v>
      </c>
      <c r="C138" s="61"/>
      <c r="D138" s="61">
        <v>5</v>
      </c>
      <c r="E138" s="48">
        <f t="shared" si="15"/>
        <v>15</v>
      </c>
      <c r="F138" s="48">
        <f t="shared" si="15"/>
        <v>135</v>
      </c>
      <c r="G138" s="86">
        <v>449.7</v>
      </c>
      <c r="H138" s="82">
        <f t="shared" si="16"/>
        <v>18.828938999999998</v>
      </c>
    </row>
    <row r="139" spans="2:8">
      <c r="B139" s="78">
        <f t="shared" si="14"/>
        <v>16</v>
      </c>
      <c r="C139" s="61"/>
      <c r="D139" s="61">
        <v>5</v>
      </c>
      <c r="E139" s="48">
        <f t="shared" si="15"/>
        <v>16</v>
      </c>
      <c r="F139" s="48">
        <f t="shared" si="15"/>
        <v>136</v>
      </c>
      <c r="G139" s="86">
        <v>522.75</v>
      </c>
      <c r="H139" s="82">
        <f t="shared" si="16"/>
        <v>21.887542499999999</v>
      </c>
    </row>
    <row r="140" spans="2:8">
      <c r="B140" s="78">
        <f t="shared" si="14"/>
        <v>17</v>
      </c>
      <c r="C140" s="61"/>
      <c r="D140" s="61">
        <v>5</v>
      </c>
      <c r="E140" s="48">
        <f t="shared" si="15"/>
        <v>17</v>
      </c>
      <c r="F140" s="48">
        <f t="shared" si="15"/>
        <v>137</v>
      </c>
      <c r="G140" s="86">
        <v>500.7</v>
      </c>
      <c r="H140" s="82">
        <f t="shared" si="16"/>
        <v>20.964308999999997</v>
      </c>
    </row>
    <row r="141" spans="2:8">
      <c r="B141" s="78">
        <f t="shared" si="14"/>
        <v>18</v>
      </c>
      <c r="C141" s="61"/>
      <c r="D141" s="61">
        <v>5</v>
      </c>
      <c r="E141" s="48">
        <f t="shared" ref="E141:F156" si="17">E140+1</f>
        <v>18</v>
      </c>
      <c r="F141" s="48">
        <f t="shared" si="17"/>
        <v>138</v>
      </c>
      <c r="G141" s="86">
        <v>458.55</v>
      </c>
      <c r="H141" s="82">
        <f t="shared" si="16"/>
        <v>19.199488500000001</v>
      </c>
    </row>
    <row r="142" spans="2:8">
      <c r="B142" s="78">
        <f t="shared" si="14"/>
        <v>19</v>
      </c>
      <c r="C142" s="61"/>
      <c r="D142" s="61">
        <v>5</v>
      </c>
      <c r="E142" s="48">
        <f t="shared" si="17"/>
        <v>19</v>
      </c>
      <c r="F142" s="48">
        <f t="shared" si="17"/>
        <v>139</v>
      </c>
      <c r="G142" s="86">
        <v>547.35</v>
      </c>
      <c r="H142" s="82">
        <f t="shared" si="16"/>
        <v>22.917544499999998</v>
      </c>
    </row>
    <row r="143" spans="2:8">
      <c r="B143" s="78">
        <f t="shared" si="14"/>
        <v>20</v>
      </c>
      <c r="C143" s="61"/>
      <c r="D143" s="61">
        <v>5</v>
      </c>
      <c r="E143" s="48">
        <f t="shared" si="17"/>
        <v>20</v>
      </c>
      <c r="F143" s="48">
        <f t="shared" si="17"/>
        <v>140</v>
      </c>
      <c r="G143" s="86">
        <v>604.79999999999995</v>
      </c>
      <c r="H143" s="82">
        <f t="shared" si="16"/>
        <v>25.322975999999997</v>
      </c>
    </row>
    <row r="144" spans="2:8">
      <c r="B144" s="78">
        <f t="shared" si="14"/>
        <v>21</v>
      </c>
      <c r="C144" s="61"/>
      <c r="D144" s="61">
        <v>5</v>
      </c>
      <c r="E144" s="48">
        <f t="shared" si="17"/>
        <v>21</v>
      </c>
      <c r="F144" s="48">
        <f t="shared" si="17"/>
        <v>141</v>
      </c>
      <c r="G144" s="86">
        <v>516.45000000000005</v>
      </c>
      <c r="H144" s="82">
        <f t="shared" si="16"/>
        <v>21.623761500000001</v>
      </c>
    </row>
    <row r="145" spans="2:8">
      <c r="B145" s="78">
        <f t="shared" si="14"/>
        <v>22</v>
      </c>
      <c r="C145" s="61"/>
      <c r="D145" s="61">
        <v>5</v>
      </c>
      <c r="E145" s="48">
        <f t="shared" si="17"/>
        <v>22</v>
      </c>
      <c r="F145" s="48">
        <f t="shared" si="17"/>
        <v>142</v>
      </c>
      <c r="G145" s="86">
        <v>507.6</v>
      </c>
      <c r="H145" s="82">
        <f t="shared" si="16"/>
        <v>21.253212000000001</v>
      </c>
    </row>
    <row r="146" spans="2:8">
      <c r="B146" s="78">
        <f t="shared" si="14"/>
        <v>23</v>
      </c>
      <c r="C146" s="61"/>
      <c r="D146" s="61">
        <v>5</v>
      </c>
      <c r="E146" s="48">
        <f t="shared" si="17"/>
        <v>23</v>
      </c>
      <c r="F146" s="48">
        <f t="shared" si="17"/>
        <v>143</v>
      </c>
      <c r="G146" s="86">
        <v>468.6</v>
      </c>
      <c r="H146" s="82">
        <f t="shared" si="16"/>
        <v>19.620282</v>
      </c>
    </row>
    <row r="147" spans="2:8">
      <c r="B147" s="78">
        <f t="shared" si="14"/>
        <v>24</v>
      </c>
      <c r="C147" s="61"/>
      <c r="D147" s="61">
        <v>5</v>
      </c>
      <c r="E147" s="48">
        <f t="shared" si="17"/>
        <v>24</v>
      </c>
      <c r="F147" s="48">
        <f t="shared" si="17"/>
        <v>144</v>
      </c>
      <c r="G147" s="86">
        <v>531.6</v>
      </c>
      <c r="H147" s="82">
        <f t="shared" si="16"/>
        <v>22.258092000000001</v>
      </c>
    </row>
    <row r="148" spans="2:8">
      <c r="B148" s="78">
        <f t="shared" si="14"/>
        <v>25</v>
      </c>
      <c r="C148" s="61"/>
      <c r="D148" s="61">
        <v>5</v>
      </c>
      <c r="E148" s="48">
        <f t="shared" si="17"/>
        <v>25</v>
      </c>
      <c r="F148" s="48">
        <f t="shared" si="17"/>
        <v>145</v>
      </c>
      <c r="G148" s="86">
        <v>522.6</v>
      </c>
      <c r="H148" s="82">
        <f t="shared" si="16"/>
        <v>21.881262</v>
      </c>
    </row>
    <row r="149" spans="2:8">
      <c r="B149" s="78">
        <f t="shared" si="14"/>
        <v>26</v>
      </c>
      <c r="C149" s="61"/>
      <c r="D149" s="61">
        <v>5</v>
      </c>
      <c r="E149" s="48">
        <f t="shared" si="17"/>
        <v>26</v>
      </c>
      <c r="F149" s="48">
        <f t="shared" si="17"/>
        <v>146</v>
      </c>
      <c r="G149" s="86">
        <v>384</v>
      </c>
      <c r="H149" s="82">
        <f t="shared" si="16"/>
        <v>16.07808</v>
      </c>
    </row>
    <row r="150" spans="2:8">
      <c r="B150" s="78">
        <f t="shared" si="14"/>
        <v>27</v>
      </c>
      <c r="C150" s="61"/>
      <c r="D150" s="61">
        <v>5</v>
      </c>
      <c r="E150" s="48">
        <f t="shared" si="17"/>
        <v>27</v>
      </c>
      <c r="F150" s="48">
        <f t="shared" si="17"/>
        <v>147</v>
      </c>
      <c r="G150" s="86">
        <v>468.75</v>
      </c>
      <c r="H150" s="82">
        <f t="shared" si="16"/>
        <v>19.626562499999999</v>
      </c>
    </row>
    <row r="151" spans="2:8">
      <c r="B151" s="78">
        <f t="shared" si="14"/>
        <v>28</v>
      </c>
      <c r="C151" s="61"/>
      <c r="D151" s="61">
        <v>5</v>
      </c>
      <c r="E151" s="48">
        <f t="shared" si="17"/>
        <v>28</v>
      </c>
      <c r="F151" s="48">
        <f t="shared" si="17"/>
        <v>148</v>
      </c>
      <c r="G151" s="86">
        <v>540.6</v>
      </c>
      <c r="H151" s="82">
        <f t="shared" si="16"/>
        <v>22.634922</v>
      </c>
    </row>
    <row r="152" spans="2:8">
      <c r="B152" s="78">
        <f t="shared" si="14"/>
        <v>29</v>
      </c>
      <c r="C152" s="61"/>
      <c r="D152" s="61">
        <v>5</v>
      </c>
      <c r="E152" s="48">
        <f t="shared" si="17"/>
        <v>29</v>
      </c>
      <c r="F152" s="48">
        <f t="shared" si="17"/>
        <v>149</v>
      </c>
      <c r="G152" s="86">
        <v>527.85</v>
      </c>
      <c r="H152" s="82">
        <f t="shared" si="16"/>
        <v>22.101079500000001</v>
      </c>
    </row>
    <row r="153" spans="2:8">
      <c r="B153" s="78">
        <f t="shared" si="14"/>
        <v>30</v>
      </c>
      <c r="C153" s="61"/>
      <c r="D153" s="61">
        <v>5</v>
      </c>
      <c r="E153" s="48">
        <f t="shared" si="17"/>
        <v>30</v>
      </c>
      <c r="F153" s="48">
        <f t="shared" si="17"/>
        <v>150</v>
      </c>
      <c r="G153" s="86">
        <v>555.29999999999995</v>
      </c>
      <c r="H153" s="82">
        <f t="shared" si="16"/>
        <v>23.250410999999996</v>
      </c>
    </row>
    <row r="154" spans="2:8">
      <c r="B154" s="78">
        <f t="shared" si="14"/>
        <v>31</v>
      </c>
      <c r="C154" s="61"/>
      <c r="D154" s="62">
        <v>5</v>
      </c>
      <c r="E154" s="62">
        <f t="shared" si="17"/>
        <v>31</v>
      </c>
      <c r="F154" s="48">
        <f t="shared" si="17"/>
        <v>151</v>
      </c>
      <c r="G154" s="86">
        <v>560.1</v>
      </c>
      <c r="H154" s="82">
        <f t="shared" si="16"/>
        <v>23.451387</v>
      </c>
    </row>
    <row r="155" spans="2:8">
      <c r="B155" s="78" t="s">
        <v>38</v>
      </c>
      <c r="C155" s="61"/>
      <c r="D155" s="61">
        <v>6</v>
      </c>
      <c r="E155" s="48">
        <v>1</v>
      </c>
      <c r="F155" s="48">
        <f t="shared" si="17"/>
        <v>152</v>
      </c>
      <c r="G155" s="86">
        <v>555.6</v>
      </c>
      <c r="H155" s="82">
        <f t="shared" si="16"/>
        <v>23.262972000000001</v>
      </c>
    </row>
    <row r="156" spans="2:8">
      <c r="B156" s="78">
        <f t="shared" ref="B156:B184" si="18">B155+1</f>
        <v>2</v>
      </c>
      <c r="C156" s="61"/>
      <c r="D156" s="61">
        <v>6</v>
      </c>
      <c r="E156" s="48">
        <f t="shared" ref="E156:F171" si="19">E155+1</f>
        <v>2</v>
      </c>
      <c r="F156" s="48">
        <f t="shared" si="17"/>
        <v>153</v>
      </c>
      <c r="G156" s="86">
        <v>564.29999999999995</v>
      </c>
      <c r="H156" s="82">
        <f t="shared" si="16"/>
        <v>23.627240999999998</v>
      </c>
    </row>
    <row r="157" spans="2:8">
      <c r="B157" s="78">
        <f t="shared" si="18"/>
        <v>3</v>
      </c>
      <c r="C157" s="61"/>
      <c r="D157" s="61">
        <v>6</v>
      </c>
      <c r="E157" s="48">
        <f t="shared" si="19"/>
        <v>3</v>
      </c>
      <c r="F157" s="48">
        <f t="shared" si="19"/>
        <v>154</v>
      </c>
      <c r="G157" s="86">
        <v>611.20000000000005</v>
      </c>
      <c r="H157" s="82">
        <f t="shared" si="16"/>
        <v>25.590944</v>
      </c>
    </row>
    <row r="158" spans="2:8">
      <c r="B158" s="78">
        <f t="shared" si="18"/>
        <v>4</v>
      </c>
      <c r="C158" s="61"/>
      <c r="D158" s="61">
        <v>6</v>
      </c>
      <c r="E158" s="48">
        <f t="shared" si="19"/>
        <v>4</v>
      </c>
      <c r="F158" s="48">
        <f t="shared" si="19"/>
        <v>155</v>
      </c>
      <c r="G158" s="86">
        <v>564.29999999999995</v>
      </c>
      <c r="H158" s="82">
        <f t="shared" si="16"/>
        <v>23.627240999999998</v>
      </c>
    </row>
    <row r="159" spans="2:8">
      <c r="B159" s="78">
        <f t="shared" si="18"/>
        <v>5</v>
      </c>
      <c r="C159" s="61"/>
      <c r="D159" s="61">
        <v>6</v>
      </c>
      <c r="E159" s="48">
        <f t="shared" si="19"/>
        <v>5</v>
      </c>
      <c r="F159" s="48">
        <f t="shared" si="19"/>
        <v>156</v>
      </c>
      <c r="G159" s="86">
        <v>535.20000000000005</v>
      </c>
      <c r="H159" s="82">
        <f t="shared" si="16"/>
        <v>22.408823999999999</v>
      </c>
    </row>
    <row r="160" spans="2:8">
      <c r="B160" s="78">
        <f t="shared" si="18"/>
        <v>6</v>
      </c>
      <c r="C160" s="61"/>
      <c r="D160" s="61">
        <v>6</v>
      </c>
      <c r="E160" s="48">
        <f t="shared" si="19"/>
        <v>6</v>
      </c>
      <c r="F160" s="48">
        <f t="shared" si="19"/>
        <v>157</v>
      </c>
      <c r="G160" s="86">
        <v>414</v>
      </c>
      <c r="H160" s="82">
        <f t="shared" si="16"/>
        <v>17.33418</v>
      </c>
    </row>
    <row r="161" spans="2:8">
      <c r="B161" s="78">
        <f t="shared" si="18"/>
        <v>7</v>
      </c>
      <c r="C161" s="61"/>
      <c r="D161" s="61">
        <v>6</v>
      </c>
      <c r="E161" s="48">
        <f t="shared" si="19"/>
        <v>7</v>
      </c>
      <c r="F161" s="48">
        <f t="shared" si="19"/>
        <v>158</v>
      </c>
      <c r="G161" s="86">
        <v>491.4</v>
      </c>
      <c r="H161" s="82">
        <f t="shared" si="16"/>
        <v>20.574917999999997</v>
      </c>
    </row>
    <row r="162" spans="2:8">
      <c r="B162" s="78">
        <f t="shared" si="18"/>
        <v>8</v>
      </c>
      <c r="C162" s="61"/>
      <c r="D162" s="61">
        <v>6</v>
      </c>
      <c r="E162" s="48">
        <f t="shared" si="19"/>
        <v>8</v>
      </c>
      <c r="F162" s="48">
        <f t="shared" si="19"/>
        <v>159</v>
      </c>
      <c r="G162" s="86">
        <v>510.9</v>
      </c>
      <c r="H162" s="82">
        <f t="shared" si="16"/>
        <v>21.391382999999998</v>
      </c>
    </row>
    <row r="163" spans="2:8">
      <c r="B163" s="78">
        <f t="shared" si="18"/>
        <v>9</v>
      </c>
      <c r="C163" s="61"/>
      <c r="D163" s="61">
        <v>6</v>
      </c>
      <c r="E163" s="48">
        <f t="shared" si="19"/>
        <v>9</v>
      </c>
      <c r="F163" s="48">
        <f t="shared" si="19"/>
        <v>160</v>
      </c>
      <c r="G163" s="86">
        <v>461.4</v>
      </c>
      <c r="H163" s="82">
        <f t="shared" si="16"/>
        <v>19.318817999999997</v>
      </c>
    </row>
    <row r="164" spans="2:8">
      <c r="B164" s="78">
        <f t="shared" si="18"/>
        <v>10</v>
      </c>
      <c r="C164" s="61"/>
      <c r="D164" s="61">
        <v>6</v>
      </c>
      <c r="E164" s="48">
        <f t="shared" si="19"/>
        <v>10</v>
      </c>
      <c r="F164" s="48">
        <f t="shared" si="19"/>
        <v>161</v>
      </c>
      <c r="G164" s="86">
        <v>504.6</v>
      </c>
      <c r="H164" s="82">
        <f t="shared" si="16"/>
        <v>21.127602</v>
      </c>
    </row>
    <row r="165" spans="2:8">
      <c r="B165" s="78">
        <f t="shared" si="18"/>
        <v>11</v>
      </c>
      <c r="C165" s="61"/>
      <c r="D165" s="61">
        <v>6</v>
      </c>
      <c r="E165" s="48">
        <f t="shared" si="19"/>
        <v>11</v>
      </c>
      <c r="F165" s="48">
        <f t="shared" si="19"/>
        <v>162</v>
      </c>
      <c r="G165" s="86">
        <v>480.9</v>
      </c>
      <c r="H165" s="82">
        <f t="shared" si="16"/>
        <v>20.135282999999998</v>
      </c>
    </row>
    <row r="166" spans="2:8">
      <c r="B166" s="78">
        <f t="shared" si="18"/>
        <v>12</v>
      </c>
      <c r="C166" s="61"/>
      <c r="D166" s="61">
        <v>6</v>
      </c>
      <c r="E166" s="48">
        <f t="shared" si="19"/>
        <v>12</v>
      </c>
      <c r="F166" s="48">
        <f t="shared" si="19"/>
        <v>163</v>
      </c>
      <c r="G166" s="86">
        <v>325.39999999999998</v>
      </c>
      <c r="H166" s="82">
        <f t="shared" si="16"/>
        <v>13.624497999999999</v>
      </c>
    </row>
    <row r="167" spans="2:8">
      <c r="B167" s="78">
        <f t="shared" si="18"/>
        <v>13</v>
      </c>
      <c r="C167" s="61"/>
      <c r="D167" s="61">
        <v>6</v>
      </c>
      <c r="E167" s="48">
        <f t="shared" si="19"/>
        <v>13</v>
      </c>
      <c r="F167" s="48">
        <f t="shared" si="19"/>
        <v>164</v>
      </c>
      <c r="G167" s="86">
        <v>392.35</v>
      </c>
      <c r="H167" s="82">
        <f t="shared" si="16"/>
        <v>16.427694500000001</v>
      </c>
    </row>
    <row r="168" spans="2:8">
      <c r="B168" s="78">
        <f t="shared" si="18"/>
        <v>14</v>
      </c>
      <c r="C168" s="61"/>
      <c r="D168" s="61">
        <v>6</v>
      </c>
      <c r="E168" s="48">
        <f t="shared" si="19"/>
        <v>14</v>
      </c>
      <c r="F168" s="48">
        <f t="shared" si="19"/>
        <v>165</v>
      </c>
      <c r="G168" s="86">
        <v>315.60000000000002</v>
      </c>
      <c r="H168" s="82">
        <f t="shared" si="16"/>
        <v>13.214172</v>
      </c>
    </row>
    <row r="169" spans="2:8">
      <c r="B169" s="78">
        <f t="shared" si="18"/>
        <v>15</v>
      </c>
      <c r="C169" s="61"/>
      <c r="D169" s="61">
        <v>6</v>
      </c>
      <c r="E169" s="48">
        <f t="shared" si="19"/>
        <v>15</v>
      </c>
      <c r="F169" s="48">
        <f t="shared" si="19"/>
        <v>166</v>
      </c>
      <c r="G169" s="86">
        <v>441</v>
      </c>
      <c r="H169" s="82">
        <f t="shared" si="16"/>
        <v>18.464669999999998</v>
      </c>
    </row>
    <row r="170" spans="2:8">
      <c r="B170" s="78">
        <f t="shared" si="18"/>
        <v>16</v>
      </c>
      <c r="C170" s="61"/>
      <c r="D170" s="61">
        <v>6</v>
      </c>
      <c r="E170" s="48">
        <f t="shared" si="19"/>
        <v>16</v>
      </c>
      <c r="F170" s="48">
        <f t="shared" si="19"/>
        <v>167</v>
      </c>
      <c r="G170" s="86">
        <v>500.1</v>
      </c>
      <c r="H170" s="82">
        <f t="shared" si="16"/>
        <v>20.939187</v>
      </c>
    </row>
    <row r="171" spans="2:8">
      <c r="B171" s="78">
        <f t="shared" si="18"/>
        <v>17</v>
      </c>
      <c r="C171" s="61"/>
      <c r="D171" s="61">
        <v>6</v>
      </c>
      <c r="E171" s="48">
        <f t="shared" si="19"/>
        <v>17</v>
      </c>
      <c r="F171" s="48">
        <f t="shared" si="19"/>
        <v>168</v>
      </c>
      <c r="G171" s="86">
        <v>523.20000000000005</v>
      </c>
      <c r="H171" s="82">
        <f t="shared" si="16"/>
        <v>21.906383999999999</v>
      </c>
    </row>
    <row r="172" spans="2:8">
      <c r="B172" s="78">
        <f t="shared" si="18"/>
        <v>18</v>
      </c>
      <c r="C172" s="61"/>
      <c r="D172" s="61">
        <v>6</v>
      </c>
      <c r="E172" s="48">
        <f t="shared" ref="E172:F187" si="20">E171+1</f>
        <v>18</v>
      </c>
      <c r="F172" s="48">
        <f t="shared" si="20"/>
        <v>169</v>
      </c>
      <c r="G172" s="86">
        <v>576</v>
      </c>
      <c r="H172" s="82">
        <f t="shared" si="16"/>
        <v>24.11712</v>
      </c>
    </row>
    <row r="173" spans="2:8">
      <c r="B173" s="78">
        <f t="shared" si="18"/>
        <v>19</v>
      </c>
      <c r="C173" s="61"/>
      <c r="D173" s="61">
        <v>6</v>
      </c>
      <c r="E173" s="48">
        <f t="shared" si="20"/>
        <v>19</v>
      </c>
      <c r="F173" s="48">
        <f t="shared" si="20"/>
        <v>170</v>
      </c>
      <c r="G173" s="86">
        <v>550.29999999999995</v>
      </c>
      <c r="H173" s="82">
        <f t="shared" si="16"/>
        <v>23.041060999999996</v>
      </c>
    </row>
    <row r="174" spans="2:8">
      <c r="B174" s="78">
        <f t="shared" si="18"/>
        <v>20</v>
      </c>
      <c r="C174" s="61"/>
      <c r="D174" s="61">
        <v>6</v>
      </c>
      <c r="E174" s="48">
        <f t="shared" si="20"/>
        <v>20</v>
      </c>
      <c r="F174" s="48">
        <f t="shared" si="20"/>
        <v>171</v>
      </c>
      <c r="G174" s="86">
        <v>594.29999999999995</v>
      </c>
      <c r="H174" s="82">
        <f t="shared" si="16"/>
        <v>24.883340999999998</v>
      </c>
    </row>
    <row r="175" spans="2:8">
      <c r="B175" s="78">
        <f t="shared" si="18"/>
        <v>21</v>
      </c>
      <c r="C175" s="61"/>
      <c r="D175" s="61">
        <v>6</v>
      </c>
      <c r="E175" s="48">
        <f t="shared" si="20"/>
        <v>21</v>
      </c>
      <c r="F175" s="48">
        <f t="shared" si="20"/>
        <v>172</v>
      </c>
      <c r="G175" s="86">
        <v>500.2</v>
      </c>
      <c r="H175" s="82">
        <f t="shared" si="16"/>
        <v>20.943373999999999</v>
      </c>
    </row>
    <row r="176" spans="2:8">
      <c r="B176" s="78">
        <f t="shared" si="18"/>
        <v>22</v>
      </c>
      <c r="C176" s="61"/>
      <c r="D176" s="61">
        <v>6</v>
      </c>
      <c r="E176" s="48">
        <f t="shared" si="20"/>
        <v>22</v>
      </c>
      <c r="F176" s="48">
        <f t="shared" si="20"/>
        <v>173</v>
      </c>
      <c r="G176" s="86">
        <v>504.6</v>
      </c>
      <c r="H176" s="82">
        <f t="shared" si="16"/>
        <v>21.127602</v>
      </c>
    </row>
    <row r="177" spans="2:8">
      <c r="B177" s="78">
        <f t="shared" si="18"/>
        <v>23</v>
      </c>
      <c r="C177" s="61"/>
      <c r="D177" s="61">
        <v>6</v>
      </c>
      <c r="E177" s="48">
        <f t="shared" si="20"/>
        <v>23</v>
      </c>
      <c r="F177" s="48">
        <f t="shared" si="20"/>
        <v>174</v>
      </c>
      <c r="G177" s="86">
        <v>558</v>
      </c>
      <c r="H177" s="82">
        <f t="shared" si="16"/>
        <v>23.36346</v>
      </c>
    </row>
    <row r="178" spans="2:8">
      <c r="B178" s="78">
        <f t="shared" si="18"/>
        <v>24</v>
      </c>
      <c r="C178" s="61"/>
      <c r="D178" s="61">
        <v>6</v>
      </c>
      <c r="E178" s="48">
        <f t="shared" si="20"/>
        <v>24</v>
      </c>
      <c r="F178" s="48">
        <f t="shared" si="20"/>
        <v>175</v>
      </c>
      <c r="G178" s="86">
        <v>563.1</v>
      </c>
      <c r="H178" s="82">
        <f t="shared" si="16"/>
        <v>23.576996999999999</v>
      </c>
    </row>
    <row r="179" spans="2:8">
      <c r="B179" s="78">
        <f t="shared" si="18"/>
        <v>25</v>
      </c>
      <c r="C179" s="61"/>
      <c r="D179" s="61">
        <v>6</v>
      </c>
      <c r="E179" s="48">
        <f t="shared" si="20"/>
        <v>25</v>
      </c>
      <c r="F179" s="48">
        <f t="shared" si="20"/>
        <v>176</v>
      </c>
      <c r="G179" s="86">
        <v>490.8</v>
      </c>
      <c r="H179" s="82">
        <f t="shared" si="16"/>
        <v>20.549796000000001</v>
      </c>
    </row>
    <row r="180" spans="2:8">
      <c r="B180" s="78">
        <f t="shared" si="18"/>
        <v>26</v>
      </c>
      <c r="C180" s="61"/>
      <c r="D180" s="61">
        <v>6</v>
      </c>
      <c r="E180" s="48">
        <f t="shared" si="20"/>
        <v>26</v>
      </c>
      <c r="F180" s="48">
        <f t="shared" si="20"/>
        <v>177</v>
      </c>
      <c r="G180" s="86">
        <v>468.9</v>
      </c>
      <c r="H180" s="82">
        <f t="shared" si="16"/>
        <v>19.632842999999998</v>
      </c>
    </row>
    <row r="181" spans="2:8">
      <c r="B181" s="78">
        <f t="shared" si="18"/>
        <v>27</v>
      </c>
      <c r="C181" s="61"/>
      <c r="D181" s="61">
        <v>6</v>
      </c>
      <c r="E181" s="48">
        <f t="shared" si="20"/>
        <v>27</v>
      </c>
      <c r="F181" s="48">
        <f t="shared" si="20"/>
        <v>178</v>
      </c>
      <c r="G181" s="86">
        <v>488.6</v>
      </c>
      <c r="H181" s="82">
        <f t="shared" si="16"/>
        <v>20.457681999999998</v>
      </c>
    </row>
    <row r="182" spans="2:8">
      <c r="B182" s="78">
        <f t="shared" si="18"/>
        <v>28</v>
      </c>
      <c r="C182" s="61"/>
      <c r="D182" s="61">
        <v>6</v>
      </c>
      <c r="E182" s="48">
        <f t="shared" si="20"/>
        <v>28</v>
      </c>
      <c r="F182" s="48">
        <f t="shared" si="20"/>
        <v>179</v>
      </c>
      <c r="G182" s="86">
        <v>519</v>
      </c>
      <c r="H182" s="82">
        <f t="shared" si="16"/>
        <v>21.730529999999998</v>
      </c>
    </row>
    <row r="183" spans="2:8">
      <c r="B183" s="78">
        <f t="shared" si="18"/>
        <v>29</v>
      </c>
      <c r="C183" s="61"/>
      <c r="D183" s="61">
        <v>6</v>
      </c>
      <c r="E183" s="48">
        <f t="shared" si="20"/>
        <v>29</v>
      </c>
      <c r="F183" s="48">
        <f t="shared" si="20"/>
        <v>180</v>
      </c>
      <c r="G183" s="86">
        <v>579.9</v>
      </c>
      <c r="H183" s="82">
        <f t="shared" si="16"/>
        <v>24.280412999999999</v>
      </c>
    </row>
    <row r="184" spans="2:8">
      <c r="B184" s="78">
        <f t="shared" si="18"/>
        <v>30</v>
      </c>
      <c r="C184" s="61"/>
      <c r="D184" s="62">
        <v>6</v>
      </c>
      <c r="E184" s="62">
        <f t="shared" si="20"/>
        <v>30</v>
      </c>
      <c r="F184" s="48">
        <f t="shared" si="20"/>
        <v>181</v>
      </c>
      <c r="G184" s="86">
        <v>400.8</v>
      </c>
      <c r="H184" s="82">
        <f t="shared" si="16"/>
        <v>16.781496000000001</v>
      </c>
    </row>
    <row r="185" spans="2:8">
      <c r="B185" s="78" t="s">
        <v>38</v>
      </c>
      <c r="C185" s="61"/>
      <c r="D185" s="61">
        <v>7</v>
      </c>
      <c r="E185" s="48">
        <v>1</v>
      </c>
      <c r="F185" s="48">
        <f t="shared" si="20"/>
        <v>182</v>
      </c>
      <c r="G185" s="86">
        <v>474</v>
      </c>
      <c r="H185" s="82">
        <f t="shared" si="16"/>
        <v>19.84638</v>
      </c>
    </row>
    <row r="186" spans="2:8">
      <c r="B186" s="78">
        <f t="shared" ref="B186:B215" si="21">B185+1</f>
        <v>2</v>
      </c>
      <c r="C186" s="61"/>
      <c r="D186" s="61">
        <v>7</v>
      </c>
      <c r="E186" s="48">
        <f t="shared" ref="E186:F201" si="22">E185+1</f>
        <v>2</v>
      </c>
      <c r="F186" s="48">
        <f t="shared" si="20"/>
        <v>183</v>
      </c>
      <c r="G186" s="86">
        <v>565.20000000000005</v>
      </c>
      <c r="H186" s="82">
        <f t="shared" si="16"/>
        <v>23.664923999999999</v>
      </c>
    </row>
    <row r="187" spans="2:8">
      <c r="B187" s="78">
        <f t="shared" si="21"/>
        <v>3</v>
      </c>
      <c r="C187" s="61"/>
      <c r="D187" s="61">
        <v>7</v>
      </c>
      <c r="E187" s="48">
        <f t="shared" si="22"/>
        <v>3</v>
      </c>
      <c r="F187" s="48">
        <f t="shared" si="20"/>
        <v>184</v>
      </c>
      <c r="G187" s="86">
        <v>525</v>
      </c>
      <c r="H187" s="82">
        <f t="shared" si="16"/>
        <v>21.981749999999998</v>
      </c>
    </row>
    <row r="188" spans="2:8">
      <c r="B188" s="78">
        <f t="shared" si="21"/>
        <v>4</v>
      </c>
      <c r="C188" s="61"/>
      <c r="D188" s="61">
        <v>7</v>
      </c>
      <c r="E188" s="48">
        <f t="shared" si="22"/>
        <v>4</v>
      </c>
      <c r="F188" s="48">
        <f t="shared" si="22"/>
        <v>185</v>
      </c>
      <c r="G188" s="86">
        <v>558</v>
      </c>
      <c r="H188" s="82">
        <f t="shared" si="16"/>
        <v>23.36346</v>
      </c>
    </row>
    <row r="189" spans="2:8">
      <c r="B189" s="78">
        <f t="shared" si="21"/>
        <v>5</v>
      </c>
      <c r="C189" s="61"/>
      <c r="D189" s="61">
        <v>7</v>
      </c>
      <c r="E189" s="48">
        <f t="shared" si="22"/>
        <v>5</v>
      </c>
      <c r="F189" s="48">
        <f t="shared" si="22"/>
        <v>186</v>
      </c>
      <c r="G189" s="86">
        <v>566.70000000000005</v>
      </c>
      <c r="H189" s="82">
        <f t="shared" si="16"/>
        <v>23.727729</v>
      </c>
    </row>
    <row r="190" spans="2:8">
      <c r="B190" s="78">
        <f t="shared" si="21"/>
        <v>6</v>
      </c>
      <c r="C190" s="61"/>
      <c r="D190" s="61">
        <v>7</v>
      </c>
      <c r="E190" s="48">
        <f t="shared" si="22"/>
        <v>6</v>
      </c>
      <c r="F190" s="48">
        <f t="shared" si="22"/>
        <v>187</v>
      </c>
      <c r="G190" s="86">
        <v>541.79999999999995</v>
      </c>
      <c r="H190" s="82">
        <f t="shared" si="16"/>
        <v>22.685165999999995</v>
      </c>
    </row>
    <row r="191" spans="2:8">
      <c r="B191" s="78">
        <f t="shared" si="21"/>
        <v>7</v>
      </c>
      <c r="C191" s="61"/>
      <c r="D191" s="61">
        <v>7</v>
      </c>
      <c r="E191" s="48">
        <f t="shared" si="22"/>
        <v>7</v>
      </c>
      <c r="F191" s="48">
        <f t="shared" si="22"/>
        <v>188</v>
      </c>
      <c r="G191" s="86">
        <v>563.70000000000005</v>
      </c>
      <c r="H191" s="82">
        <f t="shared" si="16"/>
        <v>23.602119000000002</v>
      </c>
    </row>
    <row r="192" spans="2:8">
      <c r="B192" s="78">
        <f t="shared" si="21"/>
        <v>8</v>
      </c>
      <c r="C192" s="61"/>
      <c r="D192" s="61">
        <v>7</v>
      </c>
      <c r="E192" s="48">
        <f t="shared" si="22"/>
        <v>8</v>
      </c>
      <c r="F192" s="48">
        <f t="shared" si="22"/>
        <v>189</v>
      </c>
      <c r="G192" s="86">
        <v>508.8</v>
      </c>
      <c r="H192" s="82">
        <f t="shared" si="16"/>
        <v>21.303456000000001</v>
      </c>
    </row>
    <row r="193" spans="2:8">
      <c r="B193" s="78">
        <f t="shared" si="21"/>
        <v>9</v>
      </c>
      <c r="C193" s="61"/>
      <c r="D193" s="61">
        <v>7</v>
      </c>
      <c r="E193" s="48">
        <f t="shared" si="22"/>
        <v>9</v>
      </c>
      <c r="F193" s="48">
        <f t="shared" si="22"/>
        <v>190</v>
      </c>
      <c r="G193" s="86">
        <v>466.3</v>
      </c>
      <c r="H193" s="82">
        <f t="shared" si="16"/>
        <v>19.523980999999999</v>
      </c>
    </row>
    <row r="194" spans="2:8">
      <c r="B194" s="78">
        <f t="shared" si="21"/>
        <v>10</v>
      </c>
      <c r="C194" s="61"/>
      <c r="D194" s="61">
        <v>7</v>
      </c>
      <c r="E194" s="48">
        <f t="shared" si="22"/>
        <v>10</v>
      </c>
      <c r="F194" s="48">
        <f t="shared" si="22"/>
        <v>191</v>
      </c>
      <c r="G194" s="86">
        <v>504</v>
      </c>
      <c r="H194" s="82">
        <f t="shared" si="16"/>
        <v>21.10248</v>
      </c>
    </row>
    <row r="195" spans="2:8">
      <c r="B195" s="78">
        <f t="shared" si="21"/>
        <v>11</v>
      </c>
      <c r="C195" s="61"/>
      <c r="D195" s="61">
        <v>7</v>
      </c>
      <c r="E195" s="48">
        <f t="shared" si="22"/>
        <v>11</v>
      </c>
      <c r="F195" s="48">
        <f t="shared" si="22"/>
        <v>192</v>
      </c>
      <c r="G195" s="86">
        <v>533.54999999999995</v>
      </c>
      <c r="H195" s="82">
        <f t="shared" si="16"/>
        <v>22.339738499999996</v>
      </c>
    </row>
    <row r="196" spans="2:8">
      <c r="B196" s="78">
        <f t="shared" si="21"/>
        <v>12</v>
      </c>
      <c r="C196" s="61"/>
      <c r="D196" s="61">
        <v>7</v>
      </c>
      <c r="E196" s="48">
        <f t="shared" si="22"/>
        <v>12</v>
      </c>
      <c r="F196" s="48">
        <f t="shared" si="22"/>
        <v>193</v>
      </c>
      <c r="G196" s="86">
        <v>536.79999999999995</v>
      </c>
      <c r="H196" s="82">
        <f t="shared" ref="H196:H259" si="23">G196*0.04187</f>
        <v>22.475815999999998</v>
      </c>
    </row>
    <row r="197" spans="2:8">
      <c r="B197" s="78">
        <f t="shared" si="21"/>
        <v>13</v>
      </c>
      <c r="C197" s="61"/>
      <c r="D197" s="61">
        <v>7</v>
      </c>
      <c r="E197" s="48">
        <f t="shared" si="22"/>
        <v>13</v>
      </c>
      <c r="F197" s="48">
        <f t="shared" si="22"/>
        <v>194</v>
      </c>
      <c r="G197" s="86">
        <v>572.4</v>
      </c>
      <c r="H197" s="82">
        <f t="shared" si="23"/>
        <v>23.966387999999998</v>
      </c>
    </row>
    <row r="198" spans="2:8">
      <c r="B198" s="78">
        <f t="shared" si="21"/>
        <v>14</v>
      </c>
      <c r="C198" s="61"/>
      <c r="D198" s="61">
        <v>7</v>
      </c>
      <c r="E198" s="48">
        <f t="shared" si="22"/>
        <v>14</v>
      </c>
      <c r="F198" s="48">
        <f t="shared" si="22"/>
        <v>195</v>
      </c>
      <c r="G198" s="86">
        <v>571.20000000000005</v>
      </c>
      <c r="H198" s="82">
        <f t="shared" si="23"/>
        <v>23.916143999999999</v>
      </c>
    </row>
    <row r="199" spans="2:8">
      <c r="B199" s="78">
        <f t="shared" si="21"/>
        <v>15</v>
      </c>
      <c r="C199" s="61"/>
      <c r="D199" s="61">
        <v>7</v>
      </c>
      <c r="E199" s="48">
        <f t="shared" si="22"/>
        <v>15</v>
      </c>
      <c r="F199" s="48">
        <f t="shared" si="22"/>
        <v>196</v>
      </c>
      <c r="G199" s="86">
        <v>501</v>
      </c>
      <c r="H199" s="82">
        <f t="shared" si="23"/>
        <v>20.976869999999998</v>
      </c>
    </row>
    <row r="200" spans="2:8">
      <c r="B200" s="78">
        <f t="shared" si="21"/>
        <v>16</v>
      </c>
      <c r="C200" s="61"/>
      <c r="D200" s="61">
        <v>7</v>
      </c>
      <c r="E200" s="48">
        <f t="shared" si="22"/>
        <v>16</v>
      </c>
      <c r="F200" s="48">
        <f t="shared" si="22"/>
        <v>197</v>
      </c>
      <c r="G200" s="86">
        <v>318.60000000000002</v>
      </c>
      <c r="H200" s="82">
        <f t="shared" si="23"/>
        <v>13.339782</v>
      </c>
    </row>
    <row r="201" spans="2:8">
      <c r="B201" s="78">
        <f t="shared" si="21"/>
        <v>17</v>
      </c>
      <c r="C201" s="61"/>
      <c r="D201" s="61">
        <v>7</v>
      </c>
      <c r="E201" s="48">
        <f t="shared" si="22"/>
        <v>17</v>
      </c>
      <c r="F201" s="48">
        <f t="shared" si="22"/>
        <v>198</v>
      </c>
      <c r="G201" s="86">
        <v>531.29999999999995</v>
      </c>
      <c r="H201" s="82">
        <f t="shared" si="23"/>
        <v>22.245530999999996</v>
      </c>
    </row>
    <row r="202" spans="2:8">
      <c r="B202" s="78">
        <f t="shared" si="21"/>
        <v>18</v>
      </c>
      <c r="C202" s="61"/>
      <c r="D202" s="61">
        <v>7</v>
      </c>
      <c r="E202" s="48">
        <f t="shared" ref="E202:F217" si="24">E201+1</f>
        <v>18</v>
      </c>
      <c r="F202" s="48">
        <f t="shared" si="24"/>
        <v>199</v>
      </c>
      <c r="G202" s="86">
        <v>544.20000000000005</v>
      </c>
      <c r="H202" s="82">
        <f t="shared" si="23"/>
        <v>22.785654000000001</v>
      </c>
    </row>
    <row r="203" spans="2:8">
      <c r="B203" s="78">
        <f t="shared" si="21"/>
        <v>19</v>
      </c>
      <c r="C203" s="61"/>
      <c r="D203" s="61">
        <v>7</v>
      </c>
      <c r="E203" s="48">
        <f t="shared" si="24"/>
        <v>19</v>
      </c>
      <c r="F203" s="48">
        <f t="shared" si="24"/>
        <v>200</v>
      </c>
      <c r="G203" s="86">
        <v>550.6</v>
      </c>
      <c r="H203" s="82">
        <f t="shared" si="23"/>
        <v>23.053622000000001</v>
      </c>
    </row>
    <row r="204" spans="2:8">
      <c r="B204" s="78">
        <f t="shared" si="21"/>
        <v>20</v>
      </c>
      <c r="C204" s="61"/>
      <c r="D204" s="61">
        <v>7</v>
      </c>
      <c r="E204" s="48">
        <f t="shared" si="24"/>
        <v>20</v>
      </c>
      <c r="F204" s="48">
        <f t="shared" si="24"/>
        <v>201</v>
      </c>
      <c r="G204" s="86">
        <v>538.79999999999995</v>
      </c>
      <c r="H204" s="82">
        <f t="shared" si="23"/>
        <v>22.559555999999997</v>
      </c>
    </row>
    <row r="205" spans="2:8">
      <c r="B205" s="78">
        <f t="shared" si="21"/>
        <v>21</v>
      </c>
      <c r="C205" s="61"/>
      <c r="D205" s="61">
        <v>7</v>
      </c>
      <c r="E205" s="48">
        <f t="shared" si="24"/>
        <v>21</v>
      </c>
      <c r="F205" s="48">
        <f t="shared" si="24"/>
        <v>202</v>
      </c>
      <c r="G205" s="86">
        <v>565.5</v>
      </c>
      <c r="H205" s="82">
        <f t="shared" si="23"/>
        <v>23.677484999999997</v>
      </c>
    </row>
    <row r="206" spans="2:8">
      <c r="B206" s="78">
        <f t="shared" si="21"/>
        <v>22</v>
      </c>
      <c r="C206" s="61"/>
      <c r="D206" s="61">
        <v>7</v>
      </c>
      <c r="E206" s="48">
        <f t="shared" si="24"/>
        <v>22</v>
      </c>
      <c r="F206" s="48">
        <f t="shared" si="24"/>
        <v>203</v>
      </c>
      <c r="G206" s="86">
        <v>580.5</v>
      </c>
      <c r="H206" s="82">
        <f t="shared" si="23"/>
        <v>24.305534999999999</v>
      </c>
    </row>
    <row r="207" spans="2:8">
      <c r="B207" s="78">
        <f t="shared" si="21"/>
        <v>23</v>
      </c>
      <c r="C207" s="61"/>
      <c r="D207" s="61">
        <v>7</v>
      </c>
      <c r="E207" s="48">
        <f t="shared" si="24"/>
        <v>23</v>
      </c>
      <c r="F207" s="48">
        <f t="shared" si="24"/>
        <v>204</v>
      </c>
      <c r="G207" s="86">
        <v>572.35</v>
      </c>
      <c r="H207" s="82">
        <f t="shared" si="23"/>
        <v>23.964294500000001</v>
      </c>
    </row>
    <row r="208" spans="2:8">
      <c r="B208" s="78">
        <f t="shared" si="21"/>
        <v>24</v>
      </c>
      <c r="C208" s="61"/>
      <c r="D208" s="61">
        <v>7</v>
      </c>
      <c r="E208" s="48">
        <f t="shared" si="24"/>
        <v>24</v>
      </c>
      <c r="F208" s="48">
        <f t="shared" si="24"/>
        <v>205</v>
      </c>
      <c r="G208" s="86">
        <v>538.29999999999995</v>
      </c>
      <c r="H208" s="82">
        <f t="shared" si="23"/>
        <v>22.538620999999996</v>
      </c>
    </row>
    <row r="209" spans="2:8">
      <c r="B209" s="78">
        <f t="shared" si="21"/>
        <v>25</v>
      </c>
      <c r="C209" s="61"/>
      <c r="D209" s="61">
        <v>7</v>
      </c>
      <c r="E209" s="48">
        <f t="shared" si="24"/>
        <v>25</v>
      </c>
      <c r="F209" s="48">
        <f t="shared" si="24"/>
        <v>206</v>
      </c>
      <c r="G209" s="86">
        <v>510</v>
      </c>
      <c r="H209" s="82">
        <f t="shared" si="23"/>
        <v>21.3537</v>
      </c>
    </row>
    <row r="210" spans="2:8">
      <c r="B210" s="78">
        <f t="shared" si="21"/>
        <v>26</v>
      </c>
      <c r="C210" s="61"/>
      <c r="D210" s="61">
        <v>7</v>
      </c>
      <c r="E210" s="48">
        <f t="shared" si="24"/>
        <v>26</v>
      </c>
      <c r="F210" s="48">
        <f t="shared" si="24"/>
        <v>207</v>
      </c>
      <c r="G210" s="86">
        <v>521.1</v>
      </c>
      <c r="H210" s="82">
        <f t="shared" si="23"/>
        <v>21.818456999999999</v>
      </c>
    </row>
    <row r="211" spans="2:8">
      <c r="B211" s="78">
        <f t="shared" si="21"/>
        <v>27</v>
      </c>
      <c r="C211" s="61"/>
      <c r="D211" s="61">
        <v>7</v>
      </c>
      <c r="E211" s="48">
        <f t="shared" si="24"/>
        <v>27</v>
      </c>
      <c r="F211" s="48">
        <f t="shared" si="24"/>
        <v>208</v>
      </c>
      <c r="G211" s="86">
        <v>456.6</v>
      </c>
      <c r="H211" s="82">
        <f t="shared" si="23"/>
        <v>19.117842</v>
      </c>
    </row>
    <row r="212" spans="2:8">
      <c r="B212" s="78">
        <f t="shared" si="21"/>
        <v>28</v>
      </c>
      <c r="C212" s="61"/>
      <c r="D212" s="61">
        <v>7</v>
      </c>
      <c r="E212" s="48">
        <f t="shared" si="24"/>
        <v>28</v>
      </c>
      <c r="F212" s="48">
        <f t="shared" si="24"/>
        <v>209</v>
      </c>
      <c r="G212" s="86">
        <v>494.7</v>
      </c>
      <c r="H212" s="82">
        <f t="shared" si="23"/>
        <v>20.713088999999997</v>
      </c>
    </row>
    <row r="213" spans="2:8">
      <c r="B213" s="78">
        <f t="shared" si="21"/>
        <v>29</v>
      </c>
      <c r="C213" s="61"/>
      <c r="D213" s="61">
        <v>7</v>
      </c>
      <c r="E213" s="48">
        <f t="shared" si="24"/>
        <v>29</v>
      </c>
      <c r="F213" s="48">
        <f t="shared" si="24"/>
        <v>210</v>
      </c>
      <c r="G213" s="86">
        <v>510</v>
      </c>
      <c r="H213" s="82">
        <f t="shared" si="23"/>
        <v>21.3537</v>
      </c>
    </row>
    <row r="214" spans="2:8">
      <c r="B214" s="78">
        <f t="shared" si="21"/>
        <v>30</v>
      </c>
      <c r="C214" s="61"/>
      <c r="D214" s="61">
        <v>7</v>
      </c>
      <c r="E214" s="48">
        <f t="shared" si="24"/>
        <v>30</v>
      </c>
      <c r="F214" s="48">
        <f t="shared" si="24"/>
        <v>211</v>
      </c>
      <c r="G214" s="86">
        <v>476.4</v>
      </c>
      <c r="H214" s="82">
        <f t="shared" si="23"/>
        <v>19.946867999999998</v>
      </c>
    </row>
    <row r="215" spans="2:8">
      <c r="B215" s="78">
        <f t="shared" si="21"/>
        <v>31</v>
      </c>
      <c r="C215" s="61"/>
      <c r="D215" s="62">
        <v>7</v>
      </c>
      <c r="E215" s="62">
        <f t="shared" si="24"/>
        <v>31</v>
      </c>
      <c r="F215" s="48">
        <f t="shared" si="24"/>
        <v>212</v>
      </c>
      <c r="G215" s="86">
        <v>504.6</v>
      </c>
      <c r="H215" s="82">
        <f t="shared" si="23"/>
        <v>21.127602</v>
      </c>
    </row>
    <row r="216" spans="2:8">
      <c r="B216" s="78" t="s">
        <v>38</v>
      </c>
      <c r="C216" s="61"/>
      <c r="D216" s="61">
        <v>8</v>
      </c>
      <c r="E216" s="48">
        <v>1</v>
      </c>
      <c r="F216" s="48">
        <f t="shared" si="24"/>
        <v>213</v>
      </c>
      <c r="G216" s="86">
        <v>516</v>
      </c>
      <c r="H216" s="82">
        <f t="shared" si="23"/>
        <v>21.60492</v>
      </c>
    </row>
    <row r="217" spans="2:8">
      <c r="B217" s="78">
        <f t="shared" ref="B217:B246" si="25">B216+1</f>
        <v>2</v>
      </c>
      <c r="C217" s="61"/>
      <c r="D217" s="61">
        <v>8</v>
      </c>
      <c r="E217" s="48">
        <f t="shared" ref="E217:F232" si="26">E216+1</f>
        <v>2</v>
      </c>
      <c r="F217" s="48">
        <f t="shared" si="24"/>
        <v>214</v>
      </c>
      <c r="G217" s="86">
        <v>487.8</v>
      </c>
      <c r="H217" s="82">
        <f t="shared" si="23"/>
        <v>20.424185999999999</v>
      </c>
    </row>
    <row r="218" spans="2:8">
      <c r="B218" s="78">
        <f t="shared" si="25"/>
        <v>3</v>
      </c>
      <c r="C218" s="61"/>
      <c r="D218" s="61">
        <v>8</v>
      </c>
      <c r="E218" s="48">
        <f t="shared" si="26"/>
        <v>3</v>
      </c>
      <c r="F218" s="48">
        <f t="shared" si="26"/>
        <v>215</v>
      </c>
      <c r="G218" s="86">
        <v>504.9</v>
      </c>
      <c r="H218" s="82">
        <f t="shared" si="23"/>
        <v>21.140162999999998</v>
      </c>
    </row>
    <row r="219" spans="2:8">
      <c r="B219" s="78">
        <f t="shared" si="25"/>
        <v>4</v>
      </c>
      <c r="C219" s="61"/>
      <c r="D219" s="61">
        <v>8</v>
      </c>
      <c r="E219" s="48">
        <f t="shared" si="26"/>
        <v>4</v>
      </c>
      <c r="F219" s="48">
        <f t="shared" si="26"/>
        <v>216</v>
      </c>
      <c r="G219" s="86">
        <v>493.8</v>
      </c>
      <c r="H219" s="82">
        <f t="shared" si="23"/>
        <v>20.675405999999999</v>
      </c>
    </row>
    <row r="220" spans="2:8">
      <c r="B220" s="78">
        <f t="shared" si="25"/>
        <v>5</v>
      </c>
      <c r="C220" s="61"/>
      <c r="D220" s="61">
        <v>8</v>
      </c>
      <c r="E220" s="48">
        <f t="shared" si="26"/>
        <v>5</v>
      </c>
      <c r="F220" s="48">
        <f t="shared" si="26"/>
        <v>217</v>
      </c>
      <c r="G220" s="86">
        <v>461.1</v>
      </c>
      <c r="H220" s="82">
        <f t="shared" si="23"/>
        <v>19.306256999999999</v>
      </c>
    </row>
    <row r="221" spans="2:8">
      <c r="B221" s="78">
        <f t="shared" si="25"/>
        <v>6</v>
      </c>
      <c r="C221" s="61"/>
      <c r="D221" s="61">
        <v>8</v>
      </c>
      <c r="E221" s="48">
        <f t="shared" si="26"/>
        <v>6</v>
      </c>
      <c r="F221" s="48">
        <f t="shared" si="26"/>
        <v>218</v>
      </c>
      <c r="G221" s="86">
        <v>465</v>
      </c>
      <c r="H221" s="82">
        <f t="shared" si="23"/>
        <v>19.469549999999998</v>
      </c>
    </row>
    <row r="222" spans="2:8">
      <c r="B222" s="78">
        <f t="shared" si="25"/>
        <v>7</v>
      </c>
      <c r="C222" s="61"/>
      <c r="D222" s="61">
        <v>8</v>
      </c>
      <c r="E222" s="48">
        <f t="shared" si="26"/>
        <v>7</v>
      </c>
      <c r="F222" s="48">
        <f t="shared" si="26"/>
        <v>219</v>
      </c>
      <c r="G222" s="86">
        <v>532.20000000000005</v>
      </c>
      <c r="H222" s="82">
        <f t="shared" si="23"/>
        <v>22.283214000000001</v>
      </c>
    </row>
    <row r="223" spans="2:8">
      <c r="B223" s="78">
        <f t="shared" si="25"/>
        <v>8</v>
      </c>
      <c r="C223" s="61"/>
      <c r="D223" s="61">
        <v>8</v>
      </c>
      <c r="E223" s="48">
        <f t="shared" si="26"/>
        <v>8</v>
      </c>
      <c r="F223" s="48">
        <f t="shared" si="26"/>
        <v>220</v>
      </c>
      <c r="G223" s="86">
        <v>464.4</v>
      </c>
      <c r="H223" s="82">
        <f t="shared" si="23"/>
        <v>19.444427999999998</v>
      </c>
    </row>
    <row r="224" spans="2:8">
      <c r="B224" s="78">
        <f t="shared" si="25"/>
        <v>9</v>
      </c>
      <c r="C224" s="61"/>
      <c r="D224" s="61">
        <v>8</v>
      </c>
      <c r="E224" s="48">
        <f t="shared" si="26"/>
        <v>9</v>
      </c>
      <c r="F224" s="48">
        <f t="shared" si="26"/>
        <v>221</v>
      </c>
      <c r="G224" s="86">
        <v>461.4</v>
      </c>
      <c r="H224" s="82">
        <f t="shared" si="23"/>
        <v>19.318817999999997</v>
      </c>
    </row>
    <row r="225" spans="2:8">
      <c r="B225" s="78">
        <f t="shared" si="25"/>
        <v>10</v>
      </c>
      <c r="C225" s="61"/>
      <c r="D225" s="61">
        <v>8</v>
      </c>
      <c r="E225" s="48">
        <f t="shared" si="26"/>
        <v>10</v>
      </c>
      <c r="F225" s="48">
        <f t="shared" si="26"/>
        <v>222</v>
      </c>
      <c r="G225" s="86">
        <v>304.2</v>
      </c>
      <c r="H225" s="82">
        <f t="shared" si="23"/>
        <v>12.736853999999999</v>
      </c>
    </row>
    <row r="226" spans="2:8">
      <c r="B226" s="78">
        <f t="shared" si="25"/>
        <v>11</v>
      </c>
      <c r="C226" s="61"/>
      <c r="D226" s="61">
        <v>8</v>
      </c>
      <c r="E226" s="48">
        <f t="shared" si="26"/>
        <v>11</v>
      </c>
      <c r="F226" s="48">
        <f t="shared" si="26"/>
        <v>223</v>
      </c>
      <c r="G226" s="86">
        <v>424.2</v>
      </c>
      <c r="H226" s="82">
        <f t="shared" si="23"/>
        <v>17.761253999999997</v>
      </c>
    </row>
    <row r="227" spans="2:8">
      <c r="B227" s="78">
        <f t="shared" si="25"/>
        <v>12</v>
      </c>
      <c r="C227" s="61"/>
      <c r="D227" s="61">
        <v>8</v>
      </c>
      <c r="E227" s="48">
        <f t="shared" si="26"/>
        <v>12</v>
      </c>
      <c r="F227" s="48">
        <f t="shared" si="26"/>
        <v>224</v>
      </c>
      <c r="G227" s="86">
        <v>446.4</v>
      </c>
      <c r="H227" s="82">
        <f t="shared" si="23"/>
        <v>18.690767999999998</v>
      </c>
    </row>
    <row r="228" spans="2:8">
      <c r="B228" s="78">
        <f t="shared" si="25"/>
        <v>13</v>
      </c>
      <c r="C228" s="61"/>
      <c r="D228" s="61">
        <v>8</v>
      </c>
      <c r="E228" s="48">
        <f t="shared" si="26"/>
        <v>13</v>
      </c>
      <c r="F228" s="48">
        <f t="shared" si="26"/>
        <v>225</v>
      </c>
      <c r="G228" s="86">
        <v>492</v>
      </c>
      <c r="H228" s="82">
        <f t="shared" si="23"/>
        <v>20.60004</v>
      </c>
    </row>
    <row r="229" spans="2:8">
      <c r="B229" s="78">
        <f t="shared" si="25"/>
        <v>14</v>
      </c>
      <c r="C229" s="61"/>
      <c r="D229" s="61">
        <v>8</v>
      </c>
      <c r="E229" s="48">
        <f t="shared" si="26"/>
        <v>14</v>
      </c>
      <c r="F229" s="48">
        <f t="shared" si="26"/>
        <v>226</v>
      </c>
      <c r="G229" s="86">
        <v>480.6</v>
      </c>
      <c r="H229" s="82">
        <f t="shared" si="23"/>
        <v>20.122722</v>
      </c>
    </row>
    <row r="230" spans="2:8">
      <c r="B230" s="78">
        <f t="shared" si="25"/>
        <v>15</v>
      </c>
      <c r="C230" s="61"/>
      <c r="D230" s="61">
        <v>8</v>
      </c>
      <c r="E230" s="48">
        <f t="shared" si="26"/>
        <v>15</v>
      </c>
      <c r="F230" s="48">
        <f t="shared" si="26"/>
        <v>227</v>
      </c>
      <c r="G230" s="86">
        <v>440.85</v>
      </c>
      <c r="H230" s="82">
        <f t="shared" si="23"/>
        <v>18.458389499999999</v>
      </c>
    </row>
    <row r="231" spans="2:8">
      <c r="B231" s="78">
        <f t="shared" si="25"/>
        <v>16</v>
      </c>
      <c r="C231" s="61"/>
      <c r="D231" s="61">
        <v>8</v>
      </c>
      <c r="E231" s="48">
        <f t="shared" si="26"/>
        <v>16</v>
      </c>
      <c r="F231" s="48">
        <f t="shared" si="26"/>
        <v>228</v>
      </c>
      <c r="G231" s="86">
        <v>435.6</v>
      </c>
      <c r="H231" s="82">
        <f t="shared" si="23"/>
        <v>18.238572000000001</v>
      </c>
    </row>
    <row r="232" spans="2:8">
      <c r="B232" s="78">
        <f t="shared" si="25"/>
        <v>17</v>
      </c>
      <c r="C232" s="61"/>
      <c r="D232" s="61">
        <v>8</v>
      </c>
      <c r="E232" s="48">
        <f t="shared" si="26"/>
        <v>17</v>
      </c>
      <c r="F232" s="48">
        <f t="shared" si="26"/>
        <v>229</v>
      </c>
      <c r="G232" s="86">
        <v>413.4</v>
      </c>
      <c r="H232" s="82">
        <f t="shared" si="23"/>
        <v>17.309057999999997</v>
      </c>
    </row>
    <row r="233" spans="2:8">
      <c r="B233" s="78">
        <f t="shared" si="25"/>
        <v>18</v>
      </c>
      <c r="C233" s="61"/>
      <c r="D233" s="61">
        <v>8</v>
      </c>
      <c r="E233" s="48">
        <f t="shared" ref="E233:F248" si="27">E232+1</f>
        <v>18</v>
      </c>
      <c r="F233" s="48">
        <f t="shared" si="27"/>
        <v>230</v>
      </c>
      <c r="G233" s="86">
        <v>454.2</v>
      </c>
      <c r="H233" s="82">
        <f t="shared" si="23"/>
        <v>19.017353999999997</v>
      </c>
    </row>
    <row r="234" spans="2:8">
      <c r="B234" s="78">
        <f t="shared" si="25"/>
        <v>19</v>
      </c>
      <c r="C234" s="61"/>
      <c r="D234" s="61">
        <v>8</v>
      </c>
      <c r="E234" s="48">
        <f t="shared" si="27"/>
        <v>19</v>
      </c>
      <c r="F234" s="48">
        <f t="shared" si="27"/>
        <v>231</v>
      </c>
      <c r="G234" s="86">
        <v>411.8</v>
      </c>
      <c r="H234" s="82">
        <f t="shared" si="23"/>
        <v>17.242065999999998</v>
      </c>
    </row>
    <row r="235" spans="2:8">
      <c r="B235" s="78">
        <f t="shared" si="25"/>
        <v>20</v>
      </c>
      <c r="C235" s="61"/>
      <c r="D235" s="61">
        <v>8</v>
      </c>
      <c r="E235" s="48">
        <f t="shared" si="27"/>
        <v>20</v>
      </c>
      <c r="F235" s="48">
        <f t="shared" si="27"/>
        <v>232</v>
      </c>
      <c r="G235" s="86">
        <v>426.6</v>
      </c>
      <c r="H235" s="82">
        <f t="shared" si="23"/>
        <v>17.861742</v>
      </c>
    </row>
    <row r="236" spans="2:8">
      <c r="B236" s="78">
        <f t="shared" si="25"/>
        <v>21</v>
      </c>
      <c r="C236" s="61"/>
      <c r="D236" s="61">
        <v>8</v>
      </c>
      <c r="E236" s="48">
        <f t="shared" si="27"/>
        <v>21</v>
      </c>
      <c r="F236" s="48">
        <f t="shared" si="27"/>
        <v>233</v>
      </c>
      <c r="G236" s="86">
        <v>470.4</v>
      </c>
      <c r="H236" s="82">
        <f t="shared" si="23"/>
        <v>19.695647999999998</v>
      </c>
    </row>
    <row r="237" spans="2:8">
      <c r="B237" s="78">
        <f t="shared" si="25"/>
        <v>22</v>
      </c>
      <c r="C237" s="61"/>
      <c r="D237" s="61">
        <v>8</v>
      </c>
      <c r="E237" s="48">
        <f t="shared" si="27"/>
        <v>22</v>
      </c>
      <c r="F237" s="48">
        <f t="shared" si="27"/>
        <v>234</v>
      </c>
      <c r="G237" s="86">
        <v>457.2</v>
      </c>
      <c r="H237" s="82">
        <f t="shared" si="23"/>
        <v>19.142963999999999</v>
      </c>
    </row>
    <row r="238" spans="2:8">
      <c r="B238" s="78">
        <f t="shared" si="25"/>
        <v>23</v>
      </c>
      <c r="C238" s="61"/>
      <c r="D238" s="61">
        <v>8</v>
      </c>
      <c r="E238" s="48">
        <f t="shared" si="27"/>
        <v>23</v>
      </c>
      <c r="F238" s="48">
        <f t="shared" si="27"/>
        <v>235</v>
      </c>
      <c r="G238" s="86">
        <v>437.25</v>
      </c>
      <c r="H238" s="82">
        <f t="shared" si="23"/>
        <v>18.307657499999998</v>
      </c>
    </row>
    <row r="239" spans="2:8">
      <c r="B239" s="78">
        <f t="shared" si="25"/>
        <v>24</v>
      </c>
      <c r="C239" s="61"/>
      <c r="D239" s="61">
        <v>8</v>
      </c>
      <c r="E239" s="48">
        <f t="shared" si="27"/>
        <v>24</v>
      </c>
      <c r="F239" s="48">
        <f t="shared" si="27"/>
        <v>236</v>
      </c>
      <c r="G239" s="86">
        <v>446.6</v>
      </c>
      <c r="H239" s="82">
        <f t="shared" si="23"/>
        <v>18.699141999999998</v>
      </c>
    </row>
    <row r="240" spans="2:8">
      <c r="B240" s="78">
        <f t="shared" si="25"/>
        <v>25</v>
      </c>
      <c r="C240" s="61"/>
      <c r="D240" s="61">
        <v>8</v>
      </c>
      <c r="E240" s="48">
        <f t="shared" si="27"/>
        <v>25</v>
      </c>
      <c r="F240" s="48">
        <f t="shared" si="27"/>
        <v>237</v>
      </c>
      <c r="G240" s="86">
        <v>433.35</v>
      </c>
      <c r="H240" s="82">
        <f t="shared" si="23"/>
        <v>18.144364499999998</v>
      </c>
    </row>
    <row r="241" spans="2:8">
      <c r="B241" s="78">
        <f t="shared" si="25"/>
        <v>26</v>
      </c>
      <c r="C241" s="61"/>
      <c r="D241" s="61">
        <v>8</v>
      </c>
      <c r="E241" s="48">
        <f t="shared" si="27"/>
        <v>26</v>
      </c>
      <c r="F241" s="48">
        <f t="shared" si="27"/>
        <v>238</v>
      </c>
      <c r="G241" s="86">
        <v>442.8</v>
      </c>
      <c r="H241" s="82">
        <f t="shared" si="23"/>
        <v>18.540036000000001</v>
      </c>
    </row>
    <row r="242" spans="2:8">
      <c r="B242" s="78">
        <f t="shared" si="25"/>
        <v>27</v>
      </c>
      <c r="C242" s="61"/>
      <c r="D242" s="61">
        <v>8</v>
      </c>
      <c r="E242" s="48">
        <f t="shared" si="27"/>
        <v>27</v>
      </c>
      <c r="F242" s="48">
        <f t="shared" si="27"/>
        <v>239</v>
      </c>
      <c r="G242" s="86">
        <v>456</v>
      </c>
      <c r="H242" s="82">
        <f t="shared" si="23"/>
        <v>19.09272</v>
      </c>
    </row>
    <row r="243" spans="2:8">
      <c r="B243" s="78">
        <f t="shared" si="25"/>
        <v>28</v>
      </c>
      <c r="C243" s="61"/>
      <c r="D243" s="61">
        <v>8</v>
      </c>
      <c r="E243" s="48">
        <f t="shared" si="27"/>
        <v>28</v>
      </c>
      <c r="F243" s="48">
        <f t="shared" si="27"/>
        <v>240</v>
      </c>
      <c r="G243" s="86">
        <v>463.5</v>
      </c>
      <c r="H243" s="82">
        <f t="shared" si="23"/>
        <v>19.406744999999997</v>
      </c>
    </row>
    <row r="244" spans="2:8">
      <c r="B244" s="78">
        <f t="shared" si="25"/>
        <v>29</v>
      </c>
      <c r="C244" s="61"/>
      <c r="D244" s="61">
        <v>8</v>
      </c>
      <c r="E244" s="48">
        <f t="shared" si="27"/>
        <v>29</v>
      </c>
      <c r="F244" s="48">
        <f t="shared" si="27"/>
        <v>241</v>
      </c>
      <c r="G244" s="86">
        <v>459</v>
      </c>
      <c r="H244" s="82">
        <f t="shared" si="23"/>
        <v>19.218329999999998</v>
      </c>
    </row>
    <row r="245" spans="2:8">
      <c r="B245" s="78">
        <f t="shared" si="25"/>
        <v>30</v>
      </c>
      <c r="C245" s="61"/>
      <c r="D245" s="61">
        <v>8</v>
      </c>
      <c r="E245" s="48">
        <f t="shared" si="27"/>
        <v>30</v>
      </c>
      <c r="F245" s="48">
        <f t="shared" si="27"/>
        <v>242</v>
      </c>
      <c r="G245" s="86">
        <v>458.4</v>
      </c>
      <c r="H245" s="82">
        <f t="shared" si="23"/>
        <v>19.193207999999998</v>
      </c>
    </row>
    <row r="246" spans="2:8">
      <c r="B246" s="78">
        <f t="shared" si="25"/>
        <v>31</v>
      </c>
      <c r="C246" s="61"/>
      <c r="D246" s="62">
        <v>8</v>
      </c>
      <c r="E246" s="62">
        <f t="shared" si="27"/>
        <v>31</v>
      </c>
      <c r="F246" s="48">
        <f t="shared" si="27"/>
        <v>243</v>
      </c>
      <c r="G246" s="86">
        <v>449.4</v>
      </c>
      <c r="H246" s="82">
        <f t="shared" si="23"/>
        <v>18.816377999999997</v>
      </c>
    </row>
    <row r="247" spans="2:8">
      <c r="B247" s="78" t="s">
        <v>38</v>
      </c>
      <c r="C247" s="61"/>
      <c r="D247" s="61">
        <v>9</v>
      </c>
      <c r="E247" s="48">
        <v>1</v>
      </c>
      <c r="F247" s="48">
        <f t="shared" si="27"/>
        <v>244</v>
      </c>
      <c r="G247" s="86">
        <v>454.5</v>
      </c>
      <c r="H247" s="82">
        <f t="shared" si="23"/>
        <v>19.029914999999999</v>
      </c>
    </row>
    <row r="248" spans="2:8">
      <c r="B248" s="78">
        <f t="shared" ref="B248:B276" si="28">B247+1</f>
        <v>2</v>
      </c>
      <c r="C248" s="61"/>
      <c r="D248" s="61">
        <v>9</v>
      </c>
      <c r="E248" s="48">
        <f t="shared" ref="E248:F263" si="29">E247+1</f>
        <v>2</v>
      </c>
      <c r="F248" s="48">
        <f t="shared" si="27"/>
        <v>245</v>
      </c>
      <c r="G248" s="86">
        <v>441.9</v>
      </c>
      <c r="H248" s="82">
        <f t="shared" si="23"/>
        <v>18.502352999999999</v>
      </c>
    </row>
    <row r="249" spans="2:8">
      <c r="B249" s="78">
        <f t="shared" si="28"/>
        <v>3</v>
      </c>
      <c r="C249" s="61"/>
      <c r="D249" s="61">
        <v>9</v>
      </c>
      <c r="E249" s="48">
        <f t="shared" si="29"/>
        <v>3</v>
      </c>
      <c r="F249" s="48">
        <f t="shared" si="29"/>
        <v>246</v>
      </c>
      <c r="G249" s="86">
        <v>440.4</v>
      </c>
      <c r="H249" s="82">
        <f t="shared" si="23"/>
        <v>18.439547999999998</v>
      </c>
    </row>
    <row r="250" spans="2:8">
      <c r="B250" s="78">
        <f t="shared" si="28"/>
        <v>4</v>
      </c>
      <c r="C250" s="61"/>
      <c r="D250" s="61">
        <v>9</v>
      </c>
      <c r="E250" s="48">
        <f t="shared" si="29"/>
        <v>4</v>
      </c>
      <c r="F250" s="48">
        <f t="shared" si="29"/>
        <v>247</v>
      </c>
      <c r="G250" s="86">
        <v>413.1</v>
      </c>
      <c r="H250" s="82">
        <f t="shared" si="23"/>
        <v>17.296496999999999</v>
      </c>
    </row>
    <row r="251" spans="2:8">
      <c r="B251" s="78">
        <f t="shared" si="28"/>
        <v>5</v>
      </c>
      <c r="C251" s="61"/>
      <c r="D251" s="61">
        <v>9</v>
      </c>
      <c r="E251" s="48">
        <f t="shared" si="29"/>
        <v>5</v>
      </c>
      <c r="F251" s="48">
        <f t="shared" si="29"/>
        <v>248</v>
      </c>
      <c r="G251" s="86">
        <v>404.6</v>
      </c>
      <c r="H251" s="82">
        <f t="shared" si="23"/>
        <v>16.940601999999998</v>
      </c>
    </row>
    <row r="252" spans="2:8">
      <c r="B252" s="78">
        <f t="shared" si="28"/>
        <v>6</v>
      </c>
      <c r="C252" s="61"/>
      <c r="D252" s="61">
        <v>9</v>
      </c>
      <c r="E252" s="48">
        <f t="shared" si="29"/>
        <v>6</v>
      </c>
      <c r="F252" s="48">
        <f t="shared" si="29"/>
        <v>249</v>
      </c>
      <c r="G252" s="86">
        <v>381</v>
      </c>
      <c r="H252" s="82">
        <f t="shared" si="23"/>
        <v>15.95247</v>
      </c>
    </row>
    <row r="253" spans="2:8">
      <c r="B253" s="78">
        <f t="shared" si="28"/>
        <v>7</v>
      </c>
      <c r="C253" s="61"/>
      <c r="D253" s="61">
        <v>9</v>
      </c>
      <c r="E253" s="48">
        <f t="shared" si="29"/>
        <v>7</v>
      </c>
      <c r="F253" s="48">
        <f t="shared" si="29"/>
        <v>250</v>
      </c>
      <c r="G253" s="86">
        <v>317.10000000000002</v>
      </c>
      <c r="H253" s="82">
        <f t="shared" si="23"/>
        <v>13.276977</v>
      </c>
    </row>
    <row r="254" spans="2:8">
      <c r="B254" s="78">
        <f t="shared" si="28"/>
        <v>8</v>
      </c>
      <c r="C254" s="61"/>
      <c r="D254" s="61">
        <v>9</v>
      </c>
      <c r="E254" s="48">
        <f t="shared" si="29"/>
        <v>8</v>
      </c>
      <c r="F254" s="48">
        <f t="shared" si="29"/>
        <v>251</v>
      </c>
      <c r="G254" s="86">
        <v>321</v>
      </c>
      <c r="H254" s="82">
        <f t="shared" si="23"/>
        <v>13.44027</v>
      </c>
    </row>
    <row r="255" spans="2:8">
      <c r="B255" s="78">
        <f t="shared" si="28"/>
        <v>9</v>
      </c>
      <c r="C255" s="61"/>
      <c r="D255" s="61">
        <v>9</v>
      </c>
      <c r="E255" s="48">
        <f t="shared" si="29"/>
        <v>9</v>
      </c>
      <c r="F255" s="48">
        <f t="shared" si="29"/>
        <v>252</v>
      </c>
      <c r="G255" s="86">
        <v>399.5</v>
      </c>
      <c r="H255" s="82">
        <f t="shared" si="23"/>
        <v>16.727065</v>
      </c>
    </row>
    <row r="256" spans="2:8">
      <c r="B256" s="78">
        <f t="shared" si="28"/>
        <v>10</v>
      </c>
      <c r="C256" s="61"/>
      <c r="D256" s="61">
        <v>9</v>
      </c>
      <c r="E256" s="48">
        <f t="shared" si="29"/>
        <v>10</v>
      </c>
      <c r="F256" s="48">
        <f t="shared" si="29"/>
        <v>253</v>
      </c>
      <c r="G256" s="86">
        <v>303.10000000000002</v>
      </c>
      <c r="H256" s="82">
        <f t="shared" si="23"/>
        <v>12.690797</v>
      </c>
    </row>
    <row r="257" spans="2:8">
      <c r="B257" s="78">
        <f t="shared" si="28"/>
        <v>11</v>
      </c>
      <c r="C257" s="61"/>
      <c r="D257" s="61">
        <v>9</v>
      </c>
      <c r="E257" s="48">
        <f t="shared" si="29"/>
        <v>11</v>
      </c>
      <c r="F257" s="48">
        <f t="shared" si="29"/>
        <v>254</v>
      </c>
      <c r="G257" s="86">
        <v>360.45</v>
      </c>
      <c r="H257" s="82">
        <f t="shared" si="23"/>
        <v>15.092041499999999</v>
      </c>
    </row>
    <row r="258" spans="2:8">
      <c r="B258" s="78">
        <f t="shared" si="28"/>
        <v>12</v>
      </c>
      <c r="C258" s="61"/>
      <c r="D258" s="61">
        <v>9</v>
      </c>
      <c r="E258" s="48">
        <f t="shared" si="29"/>
        <v>12</v>
      </c>
      <c r="F258" s="48">
        <f t="shared" si="29"/>
        <v>255</v>
      </c>
      <c r="G258" s="86">
        <v>388.8</v>
      </c>
      <c r="H258" s="82">
        <f t="shared" si="23"/>
        <v>16.279056000000001</v>
      </c>
    </row>
    <row r="259" spans="2:8">
      <c r="B259" s="78">
        <f t="shared" si="28"/>
        <v>13</v>
      </c>
      <c r="C259" s="61"/>
      <c r="D259" s="61">
        <v>9</v>
      </c>
      <c r="E259" s="48">
        <f t="shared" si="29"/>
        <v>13</v>
      </c>
      <c r="F259" s="48">
        <f t="shared" si="29"/>
        <v>256</v>
      </c>
      <c r="G259" s="86">
        <v>396.6</v>
      </c>
      <c r="H259" s="82">
        <f t="shared" si="23"/>
        <v>16.605642</v>
      </c>
    </row>
    <row r="260" spans="2:8">
      <c r="B260" s="78">
        <f t="shared" si="28"/>
        <v>14</v>
      </c>
      <c r="C260" s="61"/>
      <c r="D260" s="61">
        <v>9</v>
      </c>
      <c r="E260" s="48">
        <f t="shared" si="29"/>
        <v>14</v>
      </c>
      <c r="F260" s="48">
        <f t="shared" si="29"/>
        <v>257</v>
      </c>
      <c r="G260" s="86">
        <v>357</v>
      </c>
      <c r="H260" s="82">
        <f t="shared" ref="H260:H323" si="30">G260*0.04187</f>
        <v>14.94759</v>
      </c>
    </row>
    <row r="261" spans="2:8">
      <c r="B261" s="78">
        <f t="shared" si="28"/>
        <v>15</v>
      </c>
      <c r="C261" s="61"/>
      <c r="D261" s="61">
        <v>9</v>
      </c>
      <c r="E261" s="48">
        <f t="shared" si="29"/>
        <v>15</v>
      </c>
      <c r="F261" s="48">
        <f t="shared" si="29"/>
        <v>258</v>
      </c>
      <c r="G261" s="86">
        <v>308.39999999999998</v>
      </c>
      <c r="H261" s="82">
        <f t="shared" si="30"/>
        <v>12.912707999999999</v>
      </c>
    </row>
    <row r="262" spans="2:8">
      <c r="B262" s="78">
        <f t="shared" si="28"/>
        <v>16</v>
      </c>
      <c r="C262" s="61"/>
      <c r="D262" s="61">
        <v>9</v>
      </c>
      <c r="E262" s="48">
        <f t="shared" si="29"/>
        <v>16</v>
      </c>
      <c r="F262" s="48">
        <f t="shared" si="29"/>
        <v>259</v>
      </c>
      <c r="G262" s="86">
        <v>414</v>
      </c>
      <c r="H262" s="82">
        <f t="shared" si="30"/>
        <v>17.33418</v>
      </c>
    </row>
    <row r="263" spans="2:8">
      <c r="B263" s="78">
        <f t="shared" si="28"/>
        <v>17</v>
      </c>
      <c r="C263" s="61"/>
      <c r="D263" s="61">
        <v>9</v>
      </c>
      <c r="E263" s="48">
        <f t="shared" si="29"/>
        <v>17</v>
      </c>
      <c r="F263" s="48">
        <f t="shared" si="29"/>
        <v>260</v>
      </c>
      <c r="G263" s="86">
        <v>448.5</v>
      </c>
      <c r="H263" s="82">
        <f t="shared" si="30"/>
        <v>18.778694999999999</v>
      </c>
    </row>
    <row r="264" spans="2:8">
      <c r="B264" s="78">
        <f t="shared" si="28"/>
        <v>18</v>
      </c>
      <c r="C264" s="61"/>
      <c r="D264" s="61">
        <v>9</v>
      </c>
      <c r="E264" s="48">
        <f t="shared" ref="E264:F279" si="31">E263+1</f>
        <v>18</v>
      </c>
      <c r="F264" s="48">
        <f t="shared" si="31"/>
        <v>261</v>
      </c>
      <c r="G264" s="86">
        <v>415.05</v>
      </c>
      <c r="H264" s="82">
        <f t="shared" si="30"/>
        <v>17.3781435</v>
      </c>
    </row>
    <row r="265" spans="2:8">
      <c r="B265" s="78">
        <f t="shared" si="28"/>
        <v>19</v>
      </c>
      <c r="C265" s="61"/>
      <c r="D265" s="61">
        <v>9</v>
      </c>
      <c r="E265" s="48">
        <f t="shared" si="31"/>
        <v>19</v>
      </c>
      <c r="F265" s="48">
        <f t="shared" si="31"/>
        <v>262</v>
      </c>
      <c r="G265" s="86">
        <v>401.4</v>
      </c>
      <c r="H265" s="82">
        <f t="shared" si="30"/>
        <v>16.806617999999997</v>
      </c>
    </row>
    <row r="266" spans="2:8">
      <c r="B266" s="78">
        <f t="shared" si="28"/>
        <v>20</v>
      </c>
      <c r="C266" s="61"/>
      <c r="D266" s="61">
        <v>9</v>
      </c>
      <c r="E266" s="48">
        <f t="shared" si="31"/>
        <v>20</v>
      </c>
      <c r="F266" s="48">
        <f t="shared" si="31"/>
        <v>263</v>
      </c>
      <c r="G266" s="86">
        <v>278.7</v>
      </c>
      <c r="H266" s="82">
        <f t="shared" si="30"/>
        <v>11.669168999999998</v>
      </c>
    </row>
    <row r="267" spans="2:8">
      <c r="B267" s="78">
        <f t="shared" si="28"/>
        <v>21</v>
      </c>
      <c r="C267" s="61"/>
      <c r="D267" s="61">
        <v>9</v>
      </c>
      <c r="E267" s="48">
        <f t="shared" si="31"/>
        <v>21</v>
      </c>
      <c r="F267" s="48">
        <f t="shared" si="31"/>
        <v>264</v>
      </c>
      <c r="G267" s="86">
        <v>358.8</v>
      </c>
      <c r="H267" s="82">
        <f t="shared" si="30"/>
        <v>15.022955999999999</v>
      </c>
    </row>
    <row r="268" spans="2:8">
      <c r="B268" s="78">
        <f t="shared" si="28"/>
        <v>22</v>
      </c>
      <c r="C268" s="61"/>
      <c r="D268" s="61">
        <v>9</v>
      </c>
      <c r="E268" s="48">
        <f t="shared" si="31"/>
        <v>22</v>
      </c>
      <c r="F268" s="48">
        <f t="shared" si="31"/>
        <v>265</v>
      </c>
      <c r="G268" s="86">
        <v>397.5</v>
      </c>
      <c r="H268" s="82">
        <f t="shared" si="30"/>
        <v>16.643324999999997</v>
      </c>
    </row>
    <row r="269" spans="2:8">
      <c r="B269" s="78">
        <f t="shared" si="28"/>
        <v>23</v>
      </c>
      <c r="C269" s="61"/>
      <c r="D269" s="61">
        <v>9</v>
      </c>
      <c r="E269" s="48">
        <f t="shared" si="31"/>
        <v>23</v>
      </c>
      <c r="F269" s="48">
        <f t="shared" si="31"/>
        <v>266</v>
      </c>
      <c r="G269" s="86">
        <v>400.8</v>
      </c>
      <c r="H269" s="82">
        <f t="shared" si="30"/>
        <v>16.781496000000001</v>
      </c>
    </row>
    <row r="270" spans="2:8">
      <c r="B270" s="78">
        <f t="shared" si="28"/>
        <v>24</v>
      </c>
      <c r="C270" s="61"/>
      <c r="D270" s="61">
        <v>9</v>
      </c>
      <c r="E270" s="48">
        <f t="shared" si="31"/>
        <v>24</v>
      </c>
      <c r="F270" s="48">
        <f t="shared" si="31"/>
        <v>267</v>
      </c>
      <c r="G270" s="86">
        <v>382.2</v>
      </c>
      <c r="H270" s="82">
        <f t="shared" si="30"/>
        <v>16.002713999999997</v>
      </c>
    </row>
    <row r="271" spans="2:8">
      <c r="B271" s="78">
        <f t="shared" si="28"/>
        <v>25</v>
      </c>
      <c r="C271" s="61"/>
      <c r="D271" s="61">
        <v>9</v>
      </c>
      <c r="E271" s="48">
        <f t="shared" si="31"/>
        <v>25</v>
      </c>
      <c r="F271" s="48">
        <f t="shared" si="31"/>
        <v>268</v>
      </c>
      <c r="G271" s="86">
        <v>373.2</v>
      </c>
      <c r="H271" s="82">
        <f t="shared" si="30"/>
        <v>15.625883999999999</v>
      </c>
    </row>
    <row r="272" spans="2:8">
      <c r="B272" s="78">
        <f t="shared" si="28"/>
        <v>26</v>
      </c>
      <c r="C272" s="61"/>
      <c r="D272" s="61">
        <v>9</v>
      </c>
      <c r="E272" s="48">
        <f t="shared" si="31"/>
        <v>26</v>
      </c>
      <c r="F272" s="48">
        <f t="shared" si="31"/>
        <v>269</v>
      </c>
      <c r="G272" s="86">
        <v>386.4</v>
      </c>
      <c r="H272" s="82">
        <f t="shared" si="30"/>
        <v>16.178567999999999</v>
      </c>
    </row>
    <row r="273" spans="2:8">
      <c r="B273" s="78">
        <f t="shared" si="28"/>
        <v>27</v>
      </c>
      <c r="C273" s="61"/>
      <c r="D273" s="61">
        <v>9</v>
      </c>
      <c r="E273" s="48">
        <f t="shared" si="31"/>
        <v>27</v>
      </c>
      <c r="F273" s="48">
        <f t="shared" si="31"/>
        <v>270</v>
      </c>
      <c r="G273" s="86">
        <v>381</v>
      </c>
      <c r="H273" s="82">
        <f t="shared" si="30"/>
        <v>15.95247</v>
      </c>
    </row>
    <row r="274" spans="2:8">
      <c r="B274" s="78">
        <f t="shared" si="28"/>
        <v>28</v>
      </c>
      <c r="C274" s="61"/>
      <c r="D274" s="61">
        <v>9</v>
      </c>
      <c r="E274" s="48">
        <f t="shared" si="31"/>
        <v>28</v>
      </c>
      <c r="F274" s="48">
        <f t="shared" si="31"/>
        <v>271</v>
      </c>
      <c r="G274" s="86">
        <v>375</v>
      </c>
      <c r="H274" s="82">
        <f t="shared" si="30"/>
        <v>15.70125</v>
      </c>
    </row>
    <row r="275" spans="2:8">
      <c r="B275" s="78">
        <f t="shared" si="28"/>
        <v>29</v>
      </c>
      <c r="C275" s="61"/>
      <c r="D275" s="61">
        <v>9</v>
      </c>
      <c r="E275" s="48">
        <f t="shared" si="31"/>
        <v>29</v>
      </c>
      <c r="F275" s="48">
        <f t="shared" si="31"/>
        <v>272</v>
      </c>
      <c r="G275" s="86">
        <v>367.8</v>
      </c>
      <c r="H275" s="82">
        <f t="shared" si="30"/>
        <v>15.399785999999999</v>
      </c>
    </row>
    <row r="276" spans="2:8">
      <c r="B276" s="78">
        <f t="shared" si="28"/>
        <v>30</v>
      </c>
      <c r="C276" s="61"/>
      <c r="D276" s="62">
        <v>9</v>
      </c>
      <c r="E276" s="62">
        <f t="shared" si="31"/>
        <v>30</v>
      </c>
      <c r="F276" s="48">
        <f t="shared" si="31"/>
        <v>273</v>
      </c>
      <c r="G276" s="86">
        <v>352.8</v>
      </c>
      <c r="H276" s="82">
        <f t="shared" si="30"/>
        <v>14.771735999999999</v>
      </c>
    </row>
    <row r="277" spans="2:8">
      <c r="B277" s="78" t="s">
        <v>38</v>
      </c>
      <c r="C277" s="61"/>
      <c r="D277" s="61">
        <v>10</v>
      </c>
      <c r="E277" s="48">
        <v>1</v>
      </c>
      <c r="F277" s="48">
        <f t="shared" si="31"/>
        <v>274</v>
      </c>
      <c r="G277" s="86">
        <v>322.8</v>
      </c>
      <c r="H277" s="82">
        <f t="shared" si="30"/>
        <v>13.515635999999999</v>
      </c>
    </row>
    <row r="278" spans="2:8">
      <c r="B278" s="78">
        <f t="shared" ref="B278:B307" si="32">B277+1</f>
        <v>2</v>
      </c>
      <c r="C278" s="61"/>
      <c r="D278" s="61">
        <v>10</v>
      </c>
      <c r="E278" s="48">
        <f t="shared" ref="E278:F293" si="33">E277+1</f>
        <v>2</v>
      </c>
      <c r="F278" s="48">
        <f t="shared" si="31"/>
        <v>275</v>
      </c>
      <c r="G278" s="86">
        <v>333.6</v>
      </c>
      <c r="H278" s="82">
        <f t="shared" si="30"/>
        <v>13.967832</v>
      </c>
    </row>
    <row r="279" spans="2:8">
      <c r="B279" s="78">
        <f t="shared" si="32"/>
        <v>3</v>
      </c>
      <c r="C279" s="61"/>
      <c r="D279" s="61">
        <v>10</v>
      </c>
      <c r="E279" s="48">
        <f t="shared" si="33"/>
        <v>3</v>
      </c>
      <c r="F279" s="48">
        <f t="shared" si="31"/>
        <v>276</v>
      </c>
      <c r="G279" s="86">
        <v>320.39999999999998</v>
      </c>
      <c r="H279" s="82">
        <f t="shared" si="30"/>
        <v>13.415147999999999</v>
      </c>
    </row>
    <row r="280" spans="2:8">
      <c r="B280" s="78">
        <f t="shared" si="32"/>
        <v>4</v>
      </c>
      <c r="C280" s="61"/>
      <c r="D280" s="61">
        <v>10</v>
      </c>
      <c r="E280" s="48">
        <f t="shared" si="33"/>
        <v>4</v>
      </c>
      <c r="F280" s="48">
        <f t="shared" si="33"/>
        <v>277</v>
      </c>
      <c r="G280" s="86">
        <v>230.4</v>
      </c>
      <c r="H280" s="82">
        <f t="shared" si="30"/>
        <v>9.6468480000000003</v>
      </c>
    </row>
    <row r="281" spans="2:8">
      <c r="B281" s="78">
        <f t="shared" si="32"/>
        <v>5</v>
      </c>
      <c r="C281" s="61"/>
      <c r="D281" s="61">
        <v>10</v>
      </c>
      <c r="E281" s="48">
        <f t="shared" si="33"/>
        <v>5</v>
      </c>
      <c r="F281" s="48">
        <f t="shared" si="33"/>
        <v>278</v>
      </c>
      <c r="G281" s="86">
        <v>329.4</v>
      </c>
      <c r="H281" s="82">
        <f t="shared" si="30"/>
        <v>13.791977999999999</v>
      </c>
    </row>
    <row r="282" spans="2:8">
      <c r="B282" s="78">
        <f t="shared" si="32"/>
        <v>6</v>
      </c>
      <c r="C282" s="61"/>
      <c r="D282" s="61">
        <v>10</v>
      </c>
      <c r="E282" s="48">
        <f t="shared" si="33"/>
        <v>6</v>
      </c>
      <c r="F282" s="48">
        <f t="shared" si="33"/>
        <v>279</v>
      </c>
      <c r="G282" s="86">
        <v>230.1</v>
      </c>
      <c r="H282" s="82">
        <f t="shared" si="30"/>
        <v>9.6342869999999987</v>
      </c>
    </row>
    <row r="283" spans="2:8">
      <c r="B283" s="78">
        <f t="shared" si="32"/>
        <v>7</v>
      </c>
      <c r="C283" s="61"/>
      <c r="D283" s="61">
        <v>10</v>
      </c>
      <c r="E283" s="48">
        <f t="shared" si="33"/>
        <v>7</v>
      </c>
      <c r="F283" s="48">
        <f t="shared" si="33"/>
        <v>280</v>
      </c>
      <c r="G283" s="86">
        <v>225.9</v>
      </c>
      <c r="H283" s="82">
        <f t="shared" si="30"/>
        <v>9.4584329999999994</v>
      </c>
    </row>
    <row r="284" spans="2:8">
      <c r="B284" s="78">
        <f t="shared" si="32"/>
        <v>8</v>
      </c>
      <c r="C284" s="61"/>
      <c r="D284" s="61">
        <v>10</v>
      </c>
      <c r="E284" s="48">
        <f t="shared" si="33"/>
        <v>8</v>
      </c>
      <c r="F284" s="48">
        <f t="shared" si="33"/>
        <v>281</v>
      </c>
      <c r="G284" s="86">
        <v>274.95</v>
      </c>
      <c r="H284" s="82">
        <f t="shared" si="30"/>
        <v>11.5121565</v>
      </c>
    </row>
    <row r="285" spans="2:8">
      <c r="B285" s="78">
        <f t="shared" si="32"/>
        <v>9</v>
      </c>
      <c r="C285" s="61"/>
      <c r="D285" s="61">
        <v>10</v>
      </c>
      <c r="E285" s="48">
        <f t="shared" si="33"/>
        <v>9</v>
      </c>
      <c r="F285" s="48">
        <f t="shared" si="33"/>
        <v>282</v>
      </c>
      <c r="G285" s="86">
        <v>213.75</v>
      </c>
      <c r="H285" s="82">
        <f t="shared" si="30"/>
        <v>8.9497124999999986</v>
      </c>
    </row>
    <row r="286" spans="2:8">
      <c r="B286" s="78">
        <f t="shared" si="32"/>
        <v>10</v>
      </c>
      <c r="C286" s="61"/>
      <c r="D286" s="61">
        <v>10</v>
      </c>
      <c r="E286" s="48">
        <f t="shared" si="33"/>
        <v>10</v>
      </c>
      <c r="F286" s="48">
        <f t="shared" si="33"/>
        <v>283</v>
      </c>
      <c r="G286" s="86">
        <v>337.8</v>
      </c>
      <c r="H286" s="82">
        <f t="shared" si="30"/>
        <v>14.143685999999999</v>
      </c>
    </row>
    <row r="287" spans="2:8">
      <c r="B287" s="78">
        <f t="shared" si="32"/>
        <v>11</v>
      </c>
      <c r="C287" s="61"/>
      <c r="D287" s="61">
        <v>10</v>
      </c>
      <c r="E287" s="48">
        <f t="shared" si="33"/>
        <v>11</v>
      </c>
      <c r="F287" s="48">
        <f t="shared" si="33"/>
        <v>284</v>
      </c>
      <c r="G287" s="86">
        <v>213</v>
      </c>
      <c r="H287" s="82">
        <f t="shared" si="30"/>
        <v>8.91831</v>
      </c>
    </row>
    <row r="288" spans="2:8">
      <c r="B288" s="78">
        <f t="shared" si="32"/>
        <v>12</v>
      </c>
      <c r="C288" s="61"/>
      <c r="D288" s="61">
        <v>10</v>
      </c>
      <c r="E288" s="48">
        <f t="shared" si="33"/>
        <v>12</v>
      </c>
      <c r="F288" s="48">
        <f t="shared" si="33"/>
        <v>285</v>
      </c>
      <c r="G288" s="86">
        <v>340.5</v>
      </c>
      <c r="H288" s="82">
        <f t="shared" si="30"/>
        <v>14.256734999999999</v>
      </c>
    </row>
    <row r="289" spans="2:8">
      <c r="B289" s="78">
        <f t="shared" si="32"/>
        <v>13</v>
      </c>
      <c r="C289" s="61"/>
      <c r="D289" s="61">
        <v>10</v>
      </c>
      <c r="E289" s="48">
        <f t="shared" si="33"/>
        <v>13</v>
      </c>
      <c r="F289" s="48">
        <f t="shared" si="33"/>
        <v>286</v>
      </c>
      <c r="G289" s="86">
        <v>337.95</v>
      </c>
      <c r="H289" s="82">
        <f t="shared" si="30"/>
        <v>14.149966499999998</v>
      </c>
    </row>
    <row r="290" spans="2:8">
      <c r="B290" s="78">
        <f t="shared" si="32"/>
        <v>14</v>
      </c>
      <c r="C290" s="61"/>
      <c r="D290" s="61">
        <v>10</v>
      </c>
      <c r="E290" s="48">
        <f t="shared" si="33"/>
        <v>14</v>
      </c>
      <c r="F290" s="48">
        <f t="shared" si="33"/>
        <v>287</v>
      </c>
      <c r="G290" s="86">
        <v>346.05</v>
      </c>
      <c r="H290" s="82">
        <f t="shared" si="30"/>
        <v>14.4891135</v>
      </c>
    </row>
    <row r="291" spans="2:8">
      <c r="B291" s="78">
        <f t="shared" si="32"/>
        <v>15</v>
      </c>
      <c r="C291" s="61"/>
      <c r="D291" s="61">
        <v>10</v>
      </c>
      <c r="E291" s="48">
        <f t="shared" si="33"/>
        <v>15</v>
      </c>
      <c r="F291" s="48">
        <f t="shared" si="33"/>
        <v>288</v>
      </c>
      <c r="G291" s="86">
        <v>238.5</v>
      </c>
      <c r="H291" s="82">
        <f t="shared" si="30"/>
        <v>9.9859949999999991</v>
      </c>
    </row>
    <row r="292" spans="2:8">
      <c r="B292" s="78">
        <f t="shared" si="32"/>
        <v>16</v>
      </c>
      <c r="C292" s="61"/>
      <c r="D292" s="61">
        <v>10</v>
      </c>
      <c r="E292" s="48">
        <f t="shared" si="33"/>
        <v>16</v>
      </c>
      <c r="F292" s="48">
        <f t="shared" si="33"/>
        <v>289</v>
      </c>
      <c r="G292" s="86">
        <v>309.45</v>
      </c>
      <c r="H292" s="82">
        <f t="shared" si="30"/>
        <v>12.956671499999999</v>
      </c>
    </row>
    <row r="293" spans="2:8">
      <c r="B293" s="78">
        <f t="shared" si="32"/>
        <v>17</v>
      </c>
      <c r="C293" s="61"/>
      <c r="D293" s="61">
        <v>10</v>
      </c>
      <c r="E293" s="48">
        <f t="shared" si="33"/>
        <v>17</v>
      </c>
      <c r="F293" s="48">
        <f t="shared" si="33"/>
        <v>290</v>
      </c>
      <c r="G293" s="86">
        <v>303.89999999999998</v>
      </c>
      <c r="H293" s="82">
        <f t="shared" si="30"/>
        <v>12.724292999999998</v>
      </c>
    </row>
    <row r="294" spans="2:8">
      <c r="B294" s="78">
        <f t="shared" si="32"/>
        <v>18</v>
      </c>
      <c r="C294" s="61"/>
      <c r="D294" s="61">
        <v>10</v>
      </c>
      <c r="E294" s="48">
        <f t="shared" ref="E294:F309" si="34">E293+1</f>
        <v>18</v>
      </c>
      <c r="F294" s="48">
        <f t="shared" si="34"/>
        <v>291</v>
      </c>
      <c r="G294" s="86">
        <v>281.39999999999998</v>
      </c>
      <c r="H294" s="82">
        <f t="shared" si="30"/>
        <v>11.782217999999999</v>
      </c>
    </row>
    <row r="295" spans="2:8">
      <c r="B295" s="78">
        <f t="shared" si="32"/>
        <v>19</v>
      </c>
      <c r="C295" s="61"/>
      <c r="D295" s="61">
        <v>10</v>
      </c>
      <c r="E295" s="48">
        <f t="shared" si="34"/>
        <v>19</v>
      </c>
      <c r="F295" s="48">
        <f t="shared" si="34"/>
        <v>292</v>
      </c>
      <c r="G295" s="86">
        <v>239.6</v>
      </c>
      <c r="H295" s="82">
        <f t="shared" si="30"/>
        <v>10.032051999999998</v>
      </c>
    </row>
    <row r="296" spans="2:8">
      <c r="B296" s="78">
        <f t="shared" si="32"/>
        <v>20</v>
      </c>
      <c r="C296" s="61"/>
      <c r="D296" s="61">
        <v>10</v>
      </c>
      <c r="E296" s="48">
        <f t="shared" si="34"/>
        <v>20</v>
      </c>
      <c r="F296" s="48">
        <f t="shared" si="34"/>
        <v>293</v>
      </c>
      <c r="G296" s="86">
        <v>305.55</v>
      </c>
      <c r="H296" s="82">
        <f t="shared" si="30"/>
        <v>12.793378499999999</v>
      </c>
    </row>
    <row r="297" spans="2:8">
      <c r="B297" s="78">
        <f t="shared" si="32"/>
        <v>21</v>
      </c>
      <c r="C297" s="61"/>
      <c r="D297" s="61">
        <v>10</v>
      </c>
      <c r="E297" s="48">
        <f t="shared" si="34"/>
        <v>21</v>
      </c>
      <c r="F297" s="48">
        <f t="shared" si="34"/>
        <v>294</v>
      </c>
      <c r="G297" s="86">
        <v>287.39999999999998</v>
      </c>
      <c r="H297" s="82">
        <f t="shared" si="30"/>
        <v>12.033437999999999</v>
      </c>
    </row>
    <row r="298" spans="2:8">
      <c r="B298" s="78">
        <f t="shared" si="32"/>
        <v>22</v>
      </c>
      <c r="C298" s="61"/>
      <c r="D298" s="61">
        <v>10</v>
      </c>
      <c r="E298" s="48">
        <f t="shared" si="34"/>
        <v>22</v>
      </c>
      <c r="F298" s="48">
        <f t="shared" si="34"/>
        <v>295</v>
      </c>
      <c r="G298" s="86">
        <v>310.8</v>
      </c>
      <c r="H298" s="82">
        <f t="shared" si="30"/>
        <v>13.013195999999999</v>
      </c>
    </row>
    <row r="299" spans="2:8">
      <c r="B299" s="78">
        <f t="shared" si="32"/>
        <v>23</v>
      </c>
      <c r="C299" s="61"/>
      <c r="D299" s="61">
        <v>10</v>
      </c>
      <c r="E299" s="48">
        <f t="shared" si="34"/>
        <v>23</v>
      </c>
      <c r="F299" s="48">
        <f t="shared" si="34"/>
        <v>296</v>
      </c>
      <c r="G299" s="86">
        <v>243.6</v>
      </c>
      <c r="H299" s="82">
        <f t="shared" si="30"/>
        <v>10.199532</v>
      </c>
    </row>
    <row r="300" spans="2:8">
      <c r="B300" s="78">
        <f t="shared" si="32"/>
        <v>24</v>
      </c>
      <c r="C300" s="61"/>
      <c r="D300" s="61">
        <v>10</v>
      </c>
      <c r="E300" s="48">
        <f t="shared" si="34"/>
        <v>24</v>
      </c>
      <c r="F300" s="48">
        <f t="shared" si="34"/>
        <v>297</v>
      </c>
      <c r="G300" s="86">
        <v>269.10000000000002</v>
      </c>
      <c r="H300" s="82">
        <f t="shared" si="30"/>
        <v>11.267217</v>
      </c>
    </row>
    <row r="301" spans="2:8">
      <c r="B301" s="78">
        <f t="shared" si="32"/>
        <v>25</v>
      </c>
      <c r="C301" s="61"/>
      <c r="D301" s="61">
        <v>10</v>
      </c>
      <c r="E301" s="48">
        <f t="shared" si="34"/>
        <v>25</v>
      </c>
      <c r="F301" s="48">
        <f t="shared" si="34"/>
        <v>298</v>
      </c>
      <c r="G301" s="86">
        <v>189.6</v>
      </c>
      <c r="H301" s="82">
        <f t="shared" si="30"/>
        <v>7.9385519999999996</v>
      </c>
    </row>
    <row r="302" spans="2:8">
      <c r="B302" s="78">
        <f t="shared" si="32"/>
        <v>26</v>
      </c>
      <c r="C302" s="61"/>
      <c r="D302" s="61">
        <v>10</v>
      </c>
      <c r="E302" s="48">
        <f t="shared" si="34"/>
        <v>26</v>
      </c>
      <c r="F302" s="48">
        <f t="shared" si="34"/>
        <v>299</v>
      </c>
      <c r="G302" s="86">
        <v>307.8</v>
      </c>
      <c r="H302" s="82">
        <f t="shared" si="30"/>
        <v>12.887585999999999</v>
      </c>
    </row>
    <row r="303" spans="2:8">
      <c r="B303" s="78">
        <f t="shared" si="32"/>
        <v>27</v>
      </c>
      <c r="C303" s="61"/>
      <c r="D303" s="61">
        <v>10</v>
      </c>
      <c r="E303" s="48">
        <f t="shared" si="34"/>
        <v>27</v>
      </c>
      <c r="F303" s="48">
        <f t="shared" si="34"/>
        <v>300</v>
      </c>
      <c r="G303" s="86">
        <v>304.8</v>
      </c>
      <c r="H303" s="82">
        <f t="shared" si="30"/>
        <v>12.761975999999999</v>
      </c>
    </row>
    <row r="304" spans="2:8">
      <c r="B304" s="78">
        <f t="shared" si="32"/>
        <v>28</v>
      </c>
      <c r="C304" s="61"/>
      <c r="D304" s="61">
        <v>10</v>
      </c>
      <c r="E304" s="48">
        <f t="shared" si="34"/>
        <v>28</v>
      </c>
      <c r="F304" s="48">
        <f t="shared" si="34"/>
        <v>301</v>
      </c>
      <c r="G304" s="86">
        <v>241.5</v>
      </c>
      <c r="H304" s="82">
        <f t="shared" si="30"/>
        <v>10.111604999999999</v>
      </c>
    </row>
    <row r="305" spans="2:8">
      <c r="B305" s="78">
        <f t="shared" si="32"/>
        <v>29</v>
      </c>
      <c r="C305" s="61"/>
      <c r="D305" s="61">
        <v>10</v>
      </c>
      <c r="E305" s="48">
        <f t="shared" si="34"/>
        <v>29</v>
      </c>
      <c r="F305" s="48">
        <f t="shared" si="34"/>
        <v>302</v>
      </c>
      <c r="G305" s="86">
        <v>258</v>
      </c>
      <c r="H305" s="82">
        <f t="shared" si="30"/>
        <v>10.80246</v>
      </c>
    </row>
    <row r="306" spans="2:8">
      <c r="B306" s="78">
        <f t="shared" si="32"/>
        <v>30</v>
      </c>
      <c r="C306" s="61"/>
      <c r="D306" s="61">
        <v>10</v>
      </c>
      <c r="E306" s="48">
        <f t="shared" si="34"/>
        <v>30</v>
      </c>
      <c r="F306" s="48">
        <f t="shared" si="34"/>
        <v>303</v>
      </c>
      <c r="G306" s="86">
        <v>261</v>
      </c>
      <c r="H306" s="82">
        <f t="shared" si="30"/>
        <v>10.92807</v>
      </c>
    </row>
    <row r="307" spans="2:8" ht="15" thickBot="1">
      <c r="B307" s="78">
        <f t="shared" si="32"/>
        <v>31</v>
      </c>
      <c r="C307" s="61"/>
      <c r="D307" s="63">
        <v>10</v>
      </c>
      <c r="E307" s="62">
        <f t="shared" si="34"/>
        <v>31</v>
      </c>
      <c r="F307" s="48">
        <f t="shared" si="34"/>
        <v>304</v>
      </c>
      <c r="G307" s="87">
        <v>210.8</v>
      </c>
      <c r="H307" s="82">
        <f t="shared" si="30"/>
        <v>8.8261959999999995</v>
      </c>
    </row>
    <row r="308" spans="2:8">
      <c r="B308" s="78" t="s">
        <v>38</v>
      </c>
      <c r="C308" s="61"/>
      <c r="D308" s="61">
        <v>11</v>
      </c>
      <c r="E308" s="48">
        <v>1</v>
      </c>
      <c r="F308" s="48">
        <f t="shared" si="34"/>
        <v>305</v>
      </c>
      <c r="G308" s="81">
        <v>288.60000000000002</v>
      </c>
      <c r="H308" s="82">
        <f t="shared" si="30"/>
        <v>12.083682</v>
      </c>
    </row>
    <row r="309" spans="2:8">
      <c r="B309" s="78">
        <f t="shared" ref="B309:B337" si="35">B308+1</f>
        <v>2</v>
      </c>
      <c r="C309" s="61"/>
      <c r="D309" s="61">
        <v>11</v>
      </c>
      <c r="E309" s="48">
        <f t="shared" ref="E309:F324" si="36">E308+1</f>
        <v>2</v>
      </c>
      <c r="F309" s="48">
        <f t="shared" si="34"/>
        <v>306</v>
      </c>
      <c r="G309" s="81">
        <v>276.3</v>
      </c>
      <c r="H309" s="82">
        <f t="shared" si="30"/>
        <v>11.568681</v>
      </c>
    </row>
    <row r="310" spans="2:8">
      <c r="B310" s="78">
        <f t="shared" si="35"/>
        <v>3</v>
      </c>
      <c r="C310" s="61"/>
      <c r="D310" s="61">
        <v>11</v>
      </c>
      <c r="E310" s="48">
        <f t="shared" si="36"/>
        <v>3</v>
      </c>
      <c r="F310" s="48">
        <f t="shared" si="36"/>
        <v>307</v>
      </c>
      <c r="G310" s="81">
        <v>270.3</v>
      </c>
      <c r="H310" s="82">
        <f t="shared" si="30"/>
        <v>11.317461</v>
      </c>
    </row>
    <row r="311" spans="2:8">
      <c r="B311" s="78">
        <f t="shared" si="35"/>
        <v>4</v>
      </c>
      <c r="C311" s="61"/>
      <c r="D311" s="61">
        <v>11</v>
      </c>
      <c r="E311" s="48">
        <f t="shared" si="36"/>
        <v>4</v>
      </c>
      <c r="F311" s="48">
        <f t="shared" si="36"/>
        <v>308</v>
      </c>
      <c r="G311" s="81">
        <v>263.7</v>
      </c>
      <c r="H311" s="82">
        <f t="shared" si="30"/>
        <v>11.041118999999998</v>
      </c>
    </row>
    <row r="312" spans="2:8">
      <c r="B312" s="78">
        <f t="shared" si="35"/>
        <v>5</v>
      </c>
      <c r="C312" s="61"/>
      <c r="D312" s="61">
        <v>11</v>
      </c>
      <c r="E312" s="48">
        <f t="shared" si="36"/>
        <v>5</v>
      </c>
      <c r="F312" s="48">
        <f t="shared" si="36"/>
        <v>309</v>
      </c>
      <c r="G312" s="81">
        <v>256.95</v>
      </c>
      <c r="H312" s="82">
        <f t="shared" si="30"/>
        <v>10.7584965</v>
      </c>
    </row>
    <row r="313" spans="2:8">
      <c r="B313" s="78">
        <f t="shared" si="35"/>
        <v>6</v>
      </c>
      <c r="C313" s="61"/>
      <c r="D313" s="61">
        <v>11</v>
      </c>
      <c r="E313" s="48">
        <f t="shared" si="36"/>
        <v>6</v>
      </c>
      <c r="F313" s="48">
        <f t="shared" si="36"/>
        <v>310</v>
      </c>
      <c r="G313" s="81">
        <v>105.6</v>
      </c>
      <c r="H313" s="82">
        <f t="shared" si="30"/>
        <v>4.4214719999999996</v>
      </c>
    </row>
    <row r="314" spans="2:8">
      <c r="B314" s="78">
        <f t="shared" si="35"/>
        <v>7</v>
      </c>
      <c r="C314" s="61"/>
      <c r="D314" s="61">
        <v>11</v>
      </c>
      <c r="E314" s="48">
        <f t="shared" si="36"/>
        <v>7</v>
      </c>
      <c r="F314" s="48">
        <f t="shared" si="36"/>
        <v>311</v>
      </c>
      <c r="G314" s="81">
        <v>206.55</v>
      </c>
      <c r="H314" s="82">
        <f t="shared" si="30"/>
        <v>8.6482484999999993</v>
      </c>
    </row>
    <row r="315" spans="2:8">
      <c r="B315" s="78">
        <f t="shared" si="35"/>
        <v>8</v>
      </c>
      <c r="C315" s="61"/>
      <c r="D315" s="61">
        <v>11</v>
      </c>
      <c r="E315" s="48">
        <f t="shared" si="36"/>
        <v>8</v>
      </c>
      <c r="F315" s="48">
        <f t="shared" si="36"/>
        <v>312</v>
      </c>
      <c r="G315" s="81">
        <v>250.2</v>
      </c>
      <c r="H315" s="82">
        <f t="shared" si="30"/>
        <v>10.475873999999999</v>
      </c>
    </row>
    <row r="316" spans="2:8">
      <c r="B316" s="78">
        <f t="shared" si="35"/>
        <v>9</v>
      </c>
      <c r="C316" s="61"/>
      <c r="D316" s="61">
        <v>11</v>
      </c>
      <c r="E316" s="48">
        <f t="shared" si="36"/>
        <v>9</v>
      </c>
      <c r="F316" s="48">
        <f t="shared" si="36"/>
        <v>313</v>
      </c>
      <c r="G316" s="81">
        <v>204.45</v>
      </c>
      <c r="H316" s="82">
        <f t="shared" si="30"/>
        <v>8.5603214999999988</v>
      </c>
    </row>
    <row r="317" spans="2:8">
      <c r="B317" s="78">
        <f t="shared" si="35"/>
        <v>10</v>
      </c>
      <c r="C317" s="61"/>
      <c r="D317" s="61">
        <v>11</v>
      </c>
      <c r="E317" s="48">
        <f t="shared" si="36"/>
        <v>10</v>
      </c>
      <c r="F317" s="48">
        <f t="shared" si="36"/>
        <v>314</v>
      </c>
      <c r="G317" s="81">
        <v>179.4</v>
      </c>
      <c r="H317" s="82">
        <f t="shared" si="30"/>
        <v>7.5114779999999994</v>
      </c>
    </row>
    <row r="318" spans="2:8">
      <c r="B318" s="78">
        <f t="shared" si="35"/>
        <v>11</v>
      </c>
      <c r="C318" s="61"/>
      <c r="D318" s="61">
        <v>11</v>
      </c>
      <c r="E318" s="48">
        <f t="shared" si="36"/>
        <v>11</v>
      </c>
      <c r="F318" s="48">
        <f t="shared" si="36"/>
        <v>315</v>
      </c>
      <c r="G318" s="81">
        <v>212.4</v>
      </c>
      <c r="H318" s="82">
        <f t="shared" si="30"/>
        <v>8.8931880000000003</v>
      </c>
    </row>
    <row r="319" spans="2:8">
      <c r="B319" s="78">
        <f t="shared" si="35"/>
        <v>12</v>
      </c>
      <c r="C319" s="61"/>
      <c r="D319" s="61">
        <v>11</v>
      </c>
      <c r="E319" s="48">
        <f t="shared" si="36"/>
        <v>12</v>
      </c>
      <c r="F319" s="48">
        <f t="shared" si="36"/>
        <v>316</v>
      </c>
      <c r="G319" s="81">
        <v>238.2</v>
      </c>
      <c r="H319" s="82">
        <f t="shared" si="30"/>
        <v>9.9734339999999992</v>
      </c>
    </row>
    <row r="320" spans="2:8">
      <c r="B320" s="78">
        <f t="shared" si="35"/>
        <v>13</v>
      </c>
      <c r="C320" s="61"/>
      <c r="D320" s="61">
        <v>11</v>
      </c>
      <c r="E320" s="48">
        <f t="shared" si="36"/>
        <v>13</v>
      </c>
      <c r="F320" s="48">
        <f t="shared" si="36"/>
        <v>317</v>
      </c>
      <c r="G320" s="81">
        <v>246.9</v>
      </c>
      <c r="H320" s="82">
        <f t="shared" si="30"/>
        <v>10.337702999999999</v>
      </c>
    </row>
    <row r="321" spans="2:8">
      <c r="B321" s="78">
        <f t="shared" si="35"/>
        <v>14</v>
      </c>
      <c r="C321" s="61"/>
      <c r="D321" s="61">
        <v>11</v>
      </c>
      <c r="E321" s="48">
        <f t="shared" si="36"/>
        <v>14</v>
      </c>
      <c r="F321" s="48">
        <f t="shared" si="36"/>
        <v>318</v>
      </c>
      <c r="G321" s="81">
        <v>195.6</v>
      </c>
      <c r="H321" s="82">
        <f t="shared" si="30"/>
        <v>8.1897719999999996</v>
      </c>
    </row>
    <row r="322" spans="2:8">
      <c r="B322" s="78">
        <f t="shared" si="35"/>
        <v>15</v>
      </c>
      <c r="C322" s="61"/>
      <c r="D322" s="61">
        <v>11</v>
      </c>
      <c r="E322" s="48">
        <f t="shared" si="36"/>
        <v>15</v>
      </c>
      <c r="F322" s="48">
        <f t="shared" si="36"/>
        <v>319</v>
      </c>
      <c r="G322" s="81">
        <v>158.4</v>
      </c>
      <c r="H322" s="82">
        <f t="shared" si="30"/>
        <v>6.6322079999999994</v>
      </c>
    </row>
    <row r="323" spans="2:8">
      <c r="B323" s="78">
        <f t="shared" si="35"/>
        <v>16</v>
      </c>
      <c r="C323" s="61"/>
      <c r="D323" s="61">
        <v>11</v>
      </c>
      <c r="E323" s="48">
        <f t="shared" si="36"/>
        <v>16</v>
      </c>
      <c r="F323" s="48">
        <f t="shared" si="36"/>
        <v>320</v>
      </c>
      <c r="G323" s="81">
        <v>203.4</v>
      </c>
      <c r="H323" s="82">
        <f t="shared" si="30"/>
        <v>8.5163580000000003</v>
      </c>
    </row>
    <row r="324" spans="2:8">
      <c r="B324" s="78">
        <f t="shared" si="35"/>
        <v>17</v>
      </c>
      <c r="C324" s="61"/>
      <c r="D324" s="61">
        <v>11</v>
      </c>
      <c r="E324" s="48">
        <f t="shared" si="36"/>
        <v>17</v>
      </c>
      <c r="F324" s="48">
        <f t="shared" si="36"/>
        <v>321</v>
      </c>
      <c r="G324" s="81">
        <v>201.6</v>
      </c>
      <c r="H324" s="82">
        <f t="shared" ref="H324:H368" si="37">G324*0.04187</f>
        <v>8.4409919999999996</v>
      </c>
    </row>
    <row r="325" spans="2:8">
      <c r="B325" s="78">
        <f t="shared" si="35"/>
        <v>18</v>
      </c>
      <c r="C325" s="61"/>
      <c r="D325" s="61">
        <v>11</v>
      </c>
      <c r="E325" s="48">
        <f t="shared" ref="E325:F340" si="38">E324+1</f>
        <v>18</v>
      </c>
      <c r="F325" s="48">
        <f t="shared" si="38"/>
        <v>322</v>
      </c>
      <c r="G325" s="81">
        <v>207.6</v>
      </c>
      <c r="H325" s="82">
        <f t="shared" si="37"/>
        <v>8.6922119999999996</v>
      </c>
    </row>
    <row r="326" spans="2:8">
      <c r="B326" s="78">
        <f t="shared" si="35"/>
        <v>19</v>
      </c>
      <c r="C326" s="61"/>
      <c r="D326" s="61">
        <v>11</v>
      </c>
      <c r="E326" s="48">
        <f t="shared" si="38"/>
        <v>19</v>
      </c>
      <c r="F326" s="48">
        <f t="shared" si="38"/>
        <v>323</v>
      </c>
      <c r="G326" s="81">
        <v>163.19999999999999</v>
      </c>
      <c r="H326" s="82">
        <f t="shared" si="37"/>
        <v>6.8331839999999993</v>
      </c>
    </row>
    <row r="327" spans="2:8">
      <c r="B327" s="78">
        <f t="shared" si="35"/>
        <v>20</v>
      </c>
      <c r="C327" s="61"/>
      <c r="D327" s="61">
        <v>11</v>
      </c>
      <c r="E327" s="48">
        <f t="shared" si="38"/>
        <v>20</v>
      </c>
      <c r="F327" s="48">
        <f t="shared" si="38"/>
        <v>324</v>
      </c>
      <c r="G327" s="81">
        <v>164.1</v>
      </c>
      <c r="H327" s="82">
        <f t="shared" si="37"/>
        <v>6.8708669999999996</v>
      </c>
    </row>
    <row r="328" spans="2:8">
      <c r="B328" s="78">
        <f t="shared" si="35"/>
        <v>21</v>
      </c>
      <c r="C328" s="61"/>
      <c r="D328" s="61">
        <v>11</v>
      </c>
      <c r="E328" s="48">
        <f t="shared" si="38"/>
        <v>21</v>
      </c>
      <c r="F328" s="48">
        <f t="shared" si="38"/>
        <v>325</v>
      </c>
      <c r="G328" s="81">
        <v>171.6</v>
      </c>
      <c r="H328" s="82">
        <f t="shared" si="37"/>
        <v>7.1848919999999996</v>
      </c>
    </row>
    <row r="329" spans="2:8">
      <c r="B329" s="78">
        <f t="shared" si="35"/>
        <v>22</v>
      </c>
      <c r="C329" s="61"/>
      <c r="D329" s="61">
        <v>11</v>
      </c>
      <c r="E329" s="48">
        <f t="shared" si="38"/>
        <v>22</v>
      </c>
      <c r="F329" s="48">
        <f t="shared" si="38"/>
        <v>326</v>
      </c>
      <c r="G329" s="81">
        <v>127.8</v>
      </c>
      <c r="H329" s="82">
        <f t="shared" si="37"/>
        <v>5.3509859999999998</v>
      </c>
    </row>
    <row r="330" spans="2:8">
      <c r="B330" s="78">
        <f t="shared" si="35"/>
        <v>23</v>
      </c>
      <c r="C330" s="61"/>
      <c r="D330" s="61">
        <v>11</v>
      </c>
      <c r="E330" s="48">
        <f t="shared" si="38"/>
        <v>23</v>
      </c>
      <c r="F330" s="48">
        <f t="shared" si="38"/>
        <v>327</v>
      </c>
      <c r="G330" s="81">
        <v>141</v>
      </c>
      <c r="H330" s="82">
        <f t="shared" si="37"/>
        <v>5.90367</v>
      </c>
    </row>
    <row r="331" spans="2:8">
      <c r="B331" s="78">
        <f t="shared" si="35"/>
        <v>24</v>
      </c>
      <c r="C331" s="61"/>
      <c r="D331" s="61">
        <v>11</v>
      </c>
      <c r="E331" s="48">
        <f t="shared" si="38"/>
        <v>24</v>
      </c>
      <c r="F331" s="48">
        <f t="shared" si="38"/>
        <v>328</v>
      </c>
      <c r="G331" s="81">
        <v>162</v>
      </c>
      <c r="H331" s="82">
        <f t="shared" si="37"/>
        <v>6.78294</v>
      </c>
    </row>
    <row r="332" spans="2:8">
      <c r="B332" s="78">
        <f t="shared" si="35"/>
        <v>25</v>
      </c>
      <c r="C332" s="61"/>
      <c r="D332" s="61">
        <v>11</v>
      </c>
      <c r="E332" s="48">
        <f t="shared" si="38"/>
        <v>25</v>
      </c>
      <c r="F332" s="48">
        <f t="shared" si="38"/>
        <v>329</v>
      </c>
      <c r="G332" s="81">
        <v>117.6</v>
      </c>
      <c r="H332" s="82">
        <f t="shared" si="37"/>
        <v>4.9239119999999996</v>
      </c>
    </row>
    <row r="333" spans="2:8">
      <c r="B333" s="78">
        <f t="shared" si="35"/>
        <v>26</v>
      </c>
      <c r="C333" s="61"/>
      <c r="D333" s="61">
        <v>11</v>
      </c>
      <c r="E333" s="48">
        <f t="shared" si="38"/>
        <v>26</v>
      </c>
      <c r="F333" s="48">
        <f t="shared" si="38"/>
        <v>330</v>
      </c>
      <c r="G333" s="81">
        <v>224.4</v>
      </c>
      <c r="H333" s="82">
        <f t="shared" si="37"/>
        <v>9.3956280000000003</v>
      </c>
    </row>
    <row r="334" spans="2:8">
      <c r="B334" s="78">
        <f t="shared" si="35"/>
        <v>27</v>
      </c>
      <c r="C334" s="61"/>
      <c r="D334" s="61">
        <v>11</v>
      </c>
      <c r="E334" s="48">
        <f t="shared" si="38"/>
        <v>27</v>
      </c>
      <c r="F334" s="48">
        <f t="shared" si="38"/>
        <v>331</v>
      </c>
      <c r="G334" s="81">
        <v>240</v>
      </c>
      <c r="H334" s="82">
        <f t="shared" si="37"/>
        <v>10.0488</v>
      </c>
    </row>
    <row r="335" spans="2:8">
      <c r="B335" s="78">
        <f t="shared" si="35"/>
        <v>28</v>
      </c>
      <c r="C335" s="61"/>
      <c r="D335" s="61">
        <v>11</v>
      </c>
      <c r="E335" s="48">
        <f t="shared" si="38"/>
        <v>28</v>
      </c>
      <c r="F335" s="48">
        <f t="shared" si="38"/>
        <v>332</v>
      </c>
      <c r="G335" s="81">
        <v>225</v>
      </c>
      <c r="H335" s="82">
        <f t="shared" si="37"/>
        <v>9.42075</v>
      </c>
    </row>
    <row r="336" spans="2:8">
      <c r="B336" s="78">
        <f t="shared" si="35"/>
        <v>29</v>
      </c>
      <c r="C336" s="61"/>
      <c r="D336" s="61">
        <v>11</v>
      </c>
      <c r="E336" s="48">
        <f t="shared" si="38"/>
        <v>29</v>
      </c>
      <c r="F336" s="48">
        <f t="shared" si="38"/>
        <v>333</v>
      </c>
      <c r="G336" s="81">
        <v>201.3</v>
      </c>
      <c r="H336" s="82">
        <f t="shared" si="37"/>
        <v>8.4284309999999998</v>
      </c>
    </row>
    <row r="337" spans="2:8" ht="15" thickBot="1">
      <c r="B337" s="78">
        <f t="shared" si="35"/>
        <v>30</v>
      </c>
      <c r="C337" s="61"/>
      <c r="D337" s="62">
        <v>11</v>
      </c>
      <c r="E337" s="62">
        <f t="shared" si="38"/>
        <v>30</v>
      </c>
      <c r="F337" s="48">
        <f t="shared" si="38"/>
        <v>334</v>
      </c>
      <c r="G337" s="83">
        <v>175.5</v>
      </c>
      <c r="H337" s="82">
        <f t="shared" si="37"/>
        <v>7.348185</v>
      </c>
    </row>
    <row r="338" spans="2:8">
      <c r="B338" s="78" t="s">
        <v>38</v>
      </c>
      <c r="C338" s="61"/>
      <c r="D338" s="61">
        <v>12</v>
      </c>
      <c r="E338" s="48">
        <v>1</v>
      </c>
      <c r="F338" s="48">
        <f t="shared" si="38"/>
        <v>335</v>
      </c>
      <c r="G338" s="84">
        <v>213</v>
      </c>
      <c r="H338" s="82">
        <f t="shared" si="37"/>
        <v>8.91831</v>
      </c>
    </row>
    <row r="339" spans="2:8">
      <c r="B339" s="78">
        <f t="shared" ref="B339:B368" si="39">B338+1</f>
        <v>2</v>
      </c>
      <c r="C339" s="61"/>
      <c r="D339" s="61">
        <v>12</v>
      </c>
      <c r="E339" s="48">
        <f t="shared" ref="E339:F354" si="40">E338+1</f>
        <v>2</v>
      </c>
      <c r="F339" s="48">
        <f t="shared" si="38"/>
        <v>336</v>
      </c>
      <c r="G339" s="81">
        <v>213.6</v>
      </c>
      <c r="H339" s="82">
        <f t="shared" si="37"/>
        <v>8.9434319999999996</v>
      </c>
    </row>
    <row r="340" spans="2:8">
      <c r="B340" s="78">
        <f t="shared" si="39"/>
        <v>3</v>
      </c>
      <c r="C340" s="61"/>
      <c r="D340" s="61">
        <v>12</v>
      </c>
      <c r="E340" s="48">
        <f t="shared" si="40"/>
        <v>3</v>
      </c>
      <c r="F340" s="48">
        <f t="shared" si="38"/>
        <v>337</v>
      </c>
      <c r="G340" s="81">
        <v>196.95</v>
      </c>
      <c r="H340" s="82">
        <f t="shared" si="37"/>
        <v>8.2462964999999997</v>
      </c>
    </row>
    <row r="341" spans="2:8">
      <c r="B341" s="78">
        <f t="shared" si="39"/>
        <v>4</v>
      </c>
      <c r="C341" s="61"/>
      <c r="D341" s="61">
        <v>12</v>
      </c>
      <c r="E341" s="48">
        <f t="shared" si="40"/>
        <v>4</v>
      </c>
      <c r="F341" s="48">
        <f t="shared" si="40"/>
        <v>338</v>
      </c>
      <c r="G341" s="81">
        <v>183.6</v>
      </c>
      <c r="H341" s="82">
        <f t="shared" si="37"/>
        <v>7.6873319999999996</v>
      </c>
    </row>
    <row r="342" spans="2:8">
      <c r="B342" s="78">
        <f t="shared" si="39"/>
        <v>5</v>
      </c>
      <c r="C342" s="61"/>
      <c r="D342" s="61">
        <v>12</v>
      </c>
      <c r="E342" s="48">
        <f t="shared" si="40"/>
        <v>5</v>
      </c>
      <c r="F342" s="48">
        <f t="shared" si="40"/>
        <v>339</v>
      </c>
      <c r="G342" s="81">
        <v>194.4</v>
      </c>
      <c r="H342" s="82">
        <f t="shared" si="37"/>
        <v>8.1395280000000003</v>
      </c>
    </row>
    <row r="343" spans="2:8">
      <c r="B343" s="78">
        <f t="shared" si="39"/>
        <v>6</v>
      </c>
      <c r="C343" s="61"/>
      <c r="D343" s="61">
        <v>12</v>
      </c>
      <c r="E343" s="48">
        <f t="shared" si="40"/>
        <v>6</v>
      </c>
      <c r="F343" s="48">
        <f t="shared" si="40"/>
        <v>340</v>
      </c>
      <c r="G343" s="81">
        <v>65.7</v>
      </c>
      <c r="H343" s="82">
        <f t="shared" si="37"/>
        <v>2.7508590000000002</v>
      </c>
    </row>
    <row r="344" spans="2:8">
      <c r="B344" s="78">
        <f t="shared" si="39"/>
        <v>7</v>
      </c>
      <c r="C344" s="61"/>
      <c r="D344" s="61">
        <v>12</v>
      </c>
      <c r="E344" s="48">
        <f t="shared" si="40"/>
        <v>7</v>
      </c>
      <c r="F344" s="48">
        <f t="shared" si="40"/>
        <v>341</v>
      </c>
      <c r="G344" s="81">
        <v>177.6</v>
      </c>
      <c r="H344" s="82">
        <f t="shared" si="37"/>
        <v>7.4361119999999996</v>
      </c>
    </row>
    <row r="345" spans="2:8">
      <c r="B345" s="78">
        <f t="shared" si="39"/>
        <v>8</v>
      </c>
      <c r="C345" s="61"/>
      <c r="D345" s="61">
        <v>12</v>
      </c>
      <c r="E345" s="48">
        <f t="shared" si="40"/>
        <v>8</v>
      </c>
      <c r="F345" s="48">
        <f t="shared" si="40"/>
        <v>342</v>
      </c>
      <c r="G345" s="81">
        <v>172.2</v>
      </c>
      <c r="H345" s="82">
        <f t="shared" si="37"/>
        <v>7.2100139999999993</v>
      </c>
    </row>
    <row r="346" spans="2:8">
      <c r="B346" s="78">
        <f t="shared" si="39"/>
        <v>9</v>
      </c>
      <c r="C346" s="61"/>
      <c r="D346" s="61">
        <v>12</v>
      </c>
      <c r="E346" s="48">
        <f t="shared" si="40"/>
        <v>9</v>
      </c>
      <c r="F346" s="48">
        <f t="shared" si="40"/>
        <v>343</v>
      </c>
      <c r="G346" s="81">
        <v>181.2</v>
      </c>
      <c r="H346" s="82">
        <f t="shared" si="37"/>
        <v>7.5868439999999993</v>
      </c>
    </row>
    <row r="347" spans="2:8">
      <c r="B347" s="78">
        <f t="shared" si="39"/>
        <v>10</v>
      </c>
      <c r="C347" s="61"/>
      <c r="D347" s="61">
        <v>12</v>
      </c>
      <c r="E347" s="48">
        <f t="shared" si="40"/>
        <v>10</v>
      </c>
      <c r="F347" s="48">
        <f t="shared" si="40"/>
        <v>344</v>
      </c>
      <c r="G347" s="81">
        <v>132.6</v>
      </c>
      <c r="H347" s="82">
        <f t="shared" si="37"/>
        <v>5.5519619999999996</v>
      </c>
    </row>
    <row r="348" spans="2:8">
      <c r="B348" s="78">
        <f t="shared" si="39"/>
        <v>11</v>
      </c>
      <c r="C348" s="61"/>
      <c r="D348" s="61">
        <v>12</v>
      </c>
      <c r="E348" s="48">
        <f t="shared" si="40"/>
        <v>11</v>
      </c>
      <c r="F348" s="48">
        <f t="shared" si="40"/>
        <v>345</v>
      </c>
      <c r="G348" s="81">
        <v>165</v>
      </c>
      <c r="H348" s="82">
        <f t="shared" si="37"/>
        <v>6.90855</v>
      </c>
    </row>
    <row r="349" spans="2:8">
      <c r="B349" s="78">
        <f t="shared" si="39"/>
        <v>12</v>
      </c>
      <c r="C349" s="61"/>
      <c r="D349" s="61">
        <v>12</v>
      </c>
      <c r="E349" s="48">
        <f t="shared" si="40"/>
        <v>12</v>
      </c>
      <c r="F349" s="48">
        <f t="shared" si="40"/>
        <v>346</v>
      </c>
      <c r="G349" s="81">
        <v>136.6</v>
      </c>
      <c r="H349" s="82">
        <f t="shared" si="37"/>
        <v>5.719441999999999</v>
      </c>
    </row>
    <row r="350" spans="2:8">
      <c r="B350" s="78">
        <f t="shared" si="39"/>
        <v>13</v>
      </c>
      <c r="C350" s="61"/>
      <c r="D350" s="61">
        <v>12</v>
      </c>
      <c r="E350" s="48">
        <f t="shared" si="40"/>
        <v>13</v>
      </c>
      <c r="F350" s="48">
        <f t="shared" si="40"/>
        <v>347</v>
      </c>
      <c r="G350" s="81">
        <v>44.4</v>
      </c>
      <c r="H350" s="82">
        <f t="shared" si="37"/>
        <v>1.8590279999999999</v>
      </c>
    </row>
    <row r="351" spans="2:8">
      <c r="B351" s="78">
        <f t="shared" si="39"/>
        <v>14</v>
      </c>
      <c r="C351" s="61"/>
      <c r="D351" s="61">
        <v>12</v>
      </c>
      <c r="E351" s="48">
        <f t="shared" si="40"/>
        <v>14</v>
      </c>
      <c r="F351" s="48">
        <f t="shared" si="40"/>
        <v>348</v>
      </c>
      <c r="G351" s="81">
        <v>29.4</v>
      </c>
      <c r="H351" s="82">
        <f t="shared" si="37"/>
        <v>1.2309779999999999</v>
      </c>
    </row>
    <row r="352" spans="2:8">
      <c r="B352" s="78">
        <f t="shared" si="39"/>
        <v>15</v>
      </c>
      <c r="C352" s="61"/>
      <c r="D352" s="61">
        <v>12</v>
      </c>
      <c r="E352" s="48">
        <f t="shared" si="40"/>
        <v>15</v>
      </c>
      <c r="F352" s="48">
        <f t="shared" si="40"/>
        <v>349</v>
      </c>
      <c r="G352" s="81">
        <v>228.6</v>
      </c>
      <c r="H352" s="82">
        <f t="shared" si="37"/>
        <v>9.5714819999999996</v>
      </c>
    </row>
    <row r="353" spans="2:8">
      <c r="B353" s="78">
        <f t="shared" si="39"/>
        <v>16</v>
      </c>
      <c r="C353" s="61"/>
      <c r="D353" s="61">
        <v>12</v>
      </c>
      <c r="E353" s="48">
        <f t="shared" si="40"/>
        <v>16</v>
      </c>
      <c r="F353" s="48">
        <f t="shared" si="40"/>
        <v>350</v>
      </c>
      <c r="G353" s="81">
        <v>178.8</v>
      </c>
      <c r="H353" s="82">
        <f t="shared" si="37"/>
        <v>7.4863559999999998</v>
      </c>
    </row>
    <row r="354" spans="2:8">
      <c r="B354" s="78">
        <f t="shared" si="39"/>
        <v>17</v>
      </c>
      <c r="C354" s="61"/>
      <c r="D354" s="61">
        <v>12</v>
      </c>
      <c r="E354" s="48">
        <f t="shared" si="40"/>
        <v>17</v>
      </c>
      <c r="F354" s="48">
        <f t="shared" si="40"/>
        <v>351</v>
      </c>
      <c r="G354" s="81">
        <v>173.4</v>
      </c>
      <c r="H354" s="82">
        <f t="shared" si="37"/>
        <v>7.2602579999999994</v>
      </c>
    </row>
    <row r="355" spans="2:8">
      <c r="B355" s="78">
        <f t="shared" si="39"/>
        <v>18</v>
      </c>
      <c r="C355" s="61"/>
      <c r="D355" s="61">
        <v>12</v>
      </c>
      <c r="E355" s="48">
        <f t="shared" ref="E355:F368" si="41">E354+1</f>
        <v>18</v>
      </c>
      <c r="F355" s="48">
        <f t="shared" si="41"/>
        <v>352</v>
      </c>
      <c r="G355" s="81">
        <v>166.2</v>
      </c>
      <c r="H355" s="82">
        <f t="shared" si="37"/>
        <v>6.9587939999999993</v>
      </c>
    </row>
    <row r="356" spans="2:8">
      <c r="B356" s="78">
        <f t="shared" si="39"/>
        <v>19</v>
      </c>
      <c r="C356" s="61"/>
      <c r="D356" s="61">
        <v>12</v>
      </c>
      <c r="E356" s="48">
        <f t="shared" si="41"/>
        <v>19</v>
      </c>
      <c r="F356" s="48">
        <f t="shared" si="41"/>
        <v>353</v>
      </c>
      <c r="G356" s="81">
        <v>162.9</v>
      </c>
      <c r="H356" s="82">
        <f t="shared" si="37"/>
        <v>6.8206229999999994</v>
      </c>
    </row>
    <row r="357" spans="2:8">
      <c r="B357" s="78">
        <f t="shared" si="39"/>
        <v>20</v>
      </c>
      <c r="C357" s="61"/>
      <c r="D357" s="61">
        <v>12</v>
      </c>
      <c r="E357" s="48">
        <f t="shared" si="41"/>
        <v>20</v>
      </c>
      <c r="F357" s="48">
        <f t="shared" si="41"/>
        <v>354</v>
      </c>
      <c r="G357" s="81">
        <v>168.6</v>
      </c>
      <c r="H357" s="82">
        <f t="shared" si="37"/>
        <v>7.0592819999999996</v>
      </c>
    </row>
    <row r="358" spans="2:8">
      <c r="B358" s="78">
        <f t="shared" si="39"/>
        <v>21</v>
      </c>
      <c r="C358" s="61"/>
      <c r="D358" s="61">
        <v>12</v>
      </c>
      <c r="E358" s="48">
        <f t="shared" si="41"/>
        <v>21</v>
      </c>
      <c r="F358" s="48">
        <f t="shared" si="41"/>
        <v>355</v>
      </c>
      <c r="G358" s="81">
        <v>131.4</v>
      </c>
      <c r="H358" s="82">
        <f t="shared" si="37"/>
        <v>5.5017180000000003</v>
      </c>
    </row>
    <row r="359" spans="2:8">
      <c r="B359" s="78">
        <f t="shared" si="39"/>
        <v>22</v>
      </c>
      <c r="C359" s="61"/>
      <c r="D359" s="61">
        <v>12</v>
      </c>
      <c r="E359" s="48">
        <f t="shared" si="41"/>
        <v>22</v>
      </c>
      <c r="F359" s="48">
        <f t="shared" si="41"/>
        <v>356</v>
      </c>
      <c r="G359" s="81">
        <v>102.6</v>
      </c>
      <c r="H359" s="82">
        <f t="shared" si="37"/>
        <v>4.2958619999999996</v>
      </c>
    </row>
    <row r="360" spans="2:8">
      <c r="B360" s="78">
        <f t="shared" si="39"/>
        <v>23</v>
      </c>
      <c r="C360" s="61"/>
      <c r="D360" s="61">
        <v>12</v>
      </c>
      <c r="E360" s="48">
        <f t="shared" si="41"/>
        <v>23</v>
      </c>
      <c r="F360" s="48">
        <f t="shared" si="41"/>
        <v>357</v>
      </c>
      <c r="G360" s="81">
        <v>181.2</v>
      </c>
      <c r="H360" s="82">
        <f t="shared" si="37"/>
        <v>7.5868439999999993</v>
      </c>
    </row>
    <row r="361" spans="2:8">
      <c r="B361" s="78">
        <f t="shared" si="39"/>
        <v>24</v>
      </c>
      <c r="C361" s="61"/>
      <c r="D361" s="61">
        <v>12</v>
      </c>
      <c r="E361" s="48">
        <f t="shared" si="41"/>
        <v>24</v>
      </c>
      <c r="F361" s="48">
        <f t="shared" si="41"/>
        <v>358</v>
      </c>
      <c r="G361" s="81">
        <v>181.8</v>
      </c>
      <c r="H361" s="82">
        <f t="shared" si="37"/>
        <v>7.6119659999999998</v>
      </c>
    </row>
    <row r="362" spans="2:8">
      <c r="B362" s="78">
        <f t="shared" si="39"/>
        <v>25</v>
      </c>
      <c r="C362" s="61"/>
      <c r="D362" s="61">
        <v>12</v>
      </c>
      <c r="E362" s="48">
        <f t="shared" si="41"/>
        <v>25</v>
      </c>
      <c r="F362" s="48">
        <f t="shared" si="41"/>
        <v>359</v>
      </c>
      <c r="G362" s="81">
        <v>94.2</v>
      </c>
      <c r="H362" s="82">
        <f t="shared" si="37"/>
        <v>3.9441539999999997</v>
      </c>
    </row>
    <row r="363" spans="2:8">
      <c r="B363" s="78">
        <f t="shared" si="39"/>
        <v>26</v>
      </c>
      <c r="C363" s="61"/>
      <c r="D363" s="61">
        <v>12</v>
      </c>
      <c r="E363" s="48">
        <f t="shared" si="41"/>
        <v>26</v>
      </c>
      <c r="F363" s="48">
        <f t="shared" si="41"/>
        <v>360</v>
      </c>
      <c r="G363" s="81">
        <v>91.2</v>
      </c>
      <c r="H363" s="82">
        <f t="shared" si="37"/>
        <v>3.8185439999999997</v>
      </c>
    </row>
    <row r="364" spans="2:8">
      <c r="B364" s="78">
        <f t="shared" si="39"/>
        <v>27</v>
      </c>
      <c r="C364" s="61"/>
      <c r="D364" s="61">
        <v>12</v>
      </c>
      <c r="E364" s="48">
        <f t="shared" si="41"/>
        <v>27</v>
      </c>
      <c r="F364" s="48">
        <f t="shared" si="41"/>
        <v>361</v>
      </c>
      <c r="G364" s="81">
        <v>56.4</v>
      </c>
      <c r="H364" s="82">
        <f t="shared" si="37"/>
        <v>2.3614679999999999</v>
      </c>
    </row>
    <row r="365" spans="2:8">
      <c r="B365" s="78">
        <f t="shared" si="39"/>
        <v>28</v>
      </c>
      <c r="C365" s="61"/>
      <c r="D365" s="61">
        <v>12</v>
      </c>
      <c r="E365" s="48">
        <f t="shared" si="41"/>
        <v>28</v>
      </c>
      <c r="F365" s="48">
        <f t="shared" si="41"/>
        <v>362</v>
      </c>
      <c r="G365" s="81">
        <v>72.900000000000006</v>
      </c>
      <c r="H365" s="82">
        <f t="shared" si="37"/>
        <v>3.0523229999999999</v>
      </c>
    </row>
    <row r="366" spans="2:8">
      <c r="B366" s="78">
        <f t="shared" si="39"/>
        <v>29</v>
      </c>
      <c r="C366" s="61"/>
      <c r="D366" s="61">
        <v>12</v>
      </c>
      <c r="E366" s="48">
        <f t="shared" si="41"/>
        <v>29</v>
      </c>
      <c r="F366" s="48">
        <f t="shared" si="41"/>
        <v>363</v>
      </c>
      <c r="G366" s="81">
        <v>142.19999999999999</v>
      </c>
      <c r="H366" s="82">
        <f t="shared" si="37"/>
        <v>5.9539139999999993</v>
      </c>
    </row>
    <row r="367" spans="2:8">
      <c r="B367" s="78">
        <f t="shared" si="39"/>
        <v>30</v>
      </c>
      <c r="C367" s="61"/>
      <c r="D367" s="61">
        <v>12</v>
      </c>
      <c r="E367" s="48">
        <f t="shared" si="41"/>
        <v>30</v>
      </c>
      <c r="F367" s="48">
        <f t="shared" si="41"/>
        <v>364</v>
      </c>
      <c r="G367" s="81">
        <v>177.6</v>
      </c>
      <c r="H367" s="82">
        <f t="shared" si="37"/>
        <v>7.4361119999999996</v>
      </c>
    </row>
    <row r="368" spans="2:8">
      <c r="B368" s="78">
        <f t="shared" si="39"/>
        <v>31</v>
      </c>
      <c r="C368" s="61"/>
      <c r="D368" s="61">
        <v>12</v>
      </c>
      <c r="E368" s="48">
        <f t="shared" si="41"/>
        <v>31</v>
      </c>
      <c r="F368" s="48">
        <f t="shared" si="41"/>
        <v>365</v>
      </c>
      <c r="G368" s="81">
        <v>154.5</v>
      </c>
      <c r="H368" s="82">
        <f t="shared" si="37"/>
        <v>6.468915</v>
      </c>
    </row>
    <row r="369" spans="2:2">
      <c r="B369" s="78"/>
    </row>
    <row r="370" spans="2:2">
      <c r="B370" s="78"/>
    </row>
    <row r="371" spans="2:2">
      <c r="B371" s="78"/>
    </row>
  </sheetData>
  <mergeCells count="4">
    <mergeCell ref="C2:C3"/>
    <mergeCell ref="F2:F3"/>
    <mergeCell ref="D2:D3"/>
    <mergeCell ref="E2:E3"/>
  </mergeCell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4"/>
  <sheetViews>
    <sheetView topLeftCell="P1" zoomScale="91" zoomScaleNormal="91" workbookViewId="0">
      <selection activeCell="Q20" sqref="Q19:Q20"/>
    </sheetView>
  </sheetViews>
  <sheetFormatPr defaultRowHeight="14.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1:23" ht="14.25" customHeight="1"/>
    <row r="2" spans="1:23">
      <c r="A2" s="148"/>
      <c r="B2" s="148"/>
      <c r="C2" s="148"/>
      <c r="E2" s="148"/>
      <c r="F2" s="148"/>
      <c r="G2" s="148"/>
      <c r="H2" s="148"/>
      <c r="I2" s="148"/>
      <c r="J2" s="148"/>
      <c r="O2" s="69"/>
      <c r="P2" s="147"/>
      <c r="Q2" s="147"/>
      <c r="R2" s="147"/>
    </row>
    <row r="3" spans="1:23" ht="15.75" customHeight="1">
      <c r="B3" s="70" t="s">
        <v>52</v>
      </c>
      <c r="G3" s="149" t="s">
        <v>3</v>
      </c>
      <c r="H3" s="59" t="s">
        <v>4</v>
      </c>
      <c r="I3" s="59" t="s">
        <v>5</v>
      </c>
      <c r="J3" s="59" t="s">
        <v>9</v>
      </c>
      <c r="K3" s="31" t="s">
        <v>0</v>
      </c>
      <c r="L3" s="31" t="s">
        <v>1</v>
      </c>
      <c r="M3" s="29" t="s">
        <v>63</v>
      </c>
      <c r="N3" s="29" t="s">
        <v>64</v>
      </c>
      <c r="O3" s="49" t="s">
        <v>7</v>
      </c>
      <c r="P3" s="154" t="s">
        <v>33</v>
      </c>
      <c r="Q3" s="156" t="s">
        <v>53</v>
      </c>
      <c r="R3" s="150" t="s">
        <v>8</v>
      </c>
      <c r="S3" s="152" t="s">
        <v>34</v>
      </c>
    </row>
    <row r="4" spans="1:23" ht="31.5" customHeight="1">
      <c r="B4" s="26" t="s">
        <v>9</v>
      </c>
      <c r="C4" s="16">
        <v>246</v>
      </c>
      <c r="G4" s="149"/>
      <c r="H4" s="60" t="s">
        <v>6</v>
      </c>
      <c r="I4" s="60" t="s">
        <v>6</v>
      </c>
      <c r="J4" s="60"/>
      <c r="K4" s="30" t="s">
        <v>2</v>
      </c>
      <c r="L4" s="30" t="s">
        <v>2</v>
      </c>
      <c r="M4" s="30" t="s">
        <v>2</v>
      </c>
      <c r="N4" s="30" t="s">
        <v>32</v>
      </c>
      <c r="O4" s="28" t="s">
        <v>31</v>
      </c>
      <c r="P4" s="155"/>
      <c r="Q4" s="157"/>
      <c r="R4" s="151"/>
      <c r="S4" s="153"/>
    </row>
    <row r="5" spans="1:23" ht="18.5">
      <c r="B5" s="27" t="s">
        <v>30</v>
      </c>
      <c r="C5" s="19">
        <v>36.71</v>
      </c>
      <c r="D5" s="18">
        <f>RADIANS(C5)</f>
        <v>0.64071036840711837</v>
      </c>
      <c r="G5" s="61">
        <v>2009</v>
      </c>
      <c r="H5" s="48">
        <v>1</v>
      </c>
      <c r="I5" s="48">
        <v>1</v>
      </c>
      <c r="J5" s="48">
        <v>1</v>
      </c>
      <c r="K5" s="90">
        <v>4.5</v>
      </c>
      <c r="L5" s="90">
        <v>-3.8</v>
      </c>
      <c r="M5" s="56">
        <f>(K5+L5)/2</f>
        <v>0.35000000000000009</v>
      </c>
      <c r="N5" s="36">
        <v>57.5</v>
      </c>
      <c r="O5" s="57">
        <f>((Q5)/(0.16*(K5-(L5))^0.5))</f>
        <v>4.4144865841028045</v>
      </c>
      <c r="P5" s="58">
        <f>0.16*((K5-(L5))^1/2)*O5</f>
        <v>2.9312190918442624</v>
      </c>
      <c r="Q5" s="58">
        <v>2.0348820000000001</v>
      </c>
      <c r="R5" s="11">
        <f>0.0023*0.408*O5*SQRT(K5-L5)*(M5+17.8)</f>
        <v>0.21661268017950003</v>
      </c>
      <c r="S5" s="35">
        <f>0.31*(IF(N5&gt;50,1,(1+(50-N5)/70)))*(P5+2.09)*((M5/(M5+15)))</f>
        <v>3.549200465570701E-2</v>
      </c>
    </row>
    <row r="6" spans="1:23" ht="18.5">
      <c r="B6" s="26" t="s">
        <v>29</v>
      </c>
      <c r="C6" s="17"/>
      <c r="D6" s="17">
        <f>TAN(D5)</f>
        <v>0.74564856464473495</v>
      </c>
      <c r="G6" s="61">
        <v>2009</v>
      </c>
      <c r="H6" s="48">
        <v>1</v>
      </c>
      <c r="I6" s="48">
        <f t="shared" ref="I6:J21" si="0">I5+1</f>
        <v>2</v>
      </c>
      <c r="J6" s="48">
        <f>J5+1</f>
        <v>2</v>
      </c>
      <c r="K6" s="90">
        <v>5.5</v>
      </c>
      <c r="L6" s="90">
        <v>-4.2</v>
      </c>
      <c r="M6" s="56">
        <f t="shared" ref="M6:M69" si="1">(K6+L6)/2</f>
        <v>0.64999999999999991</v>
      </c>
      <c r="N6" s="36">
        <v>64.5</v>
      </c>
      <c r="O6" s="57">
        <f t="shared" ref="O6:O69" si="2">((Q6)/(0.16*(K6-(L6))^0.5))</f>
        <v>8.2930496172746224</v>
      </c>
      <c r="P6" s="58">
        <f t="shared" ref="P6:P69" si="3">0.16*((K6-L6)^1/2)*O6</f>
        <v>6.4354065030051064</v>
      </c>
      <c r="Q6" s="58">
        <v>4.1325690000000002</v>
      </c>
      <c r="R6" s="11">
        <f t="shared" ref="R6:R69" si="4">0.0023*0.408*O6*(K6-L6)^0.5*(M6+17.8)</f>
        <v>0.44718219206324988</v>
      </c>
      <c r="S6" s="35">
        <f t="shared" ref="S6:S69" si="5">0.31*(IF(N6&gt;50,1,(1+(50-N6)/70)))*(P6+2.09)*((M6/(M6+15)))</f>
        <v>0.10976801344124783</v>
      </c>
      <c r="U6" s="10"/>
      <c r="V6" s="9"/>
      <c r="W6" s="10"/>
    </row>
    <row r="7" spans="1:23" ht="18.5">
      <c r="B7" s="26" t="s">
        <v>20</v>
      </c>
      <c r="C7" s="15"/>
      <c r="D7" s="17">
        <f>SIN(D5)</f>
        <v>0.59776507412100266</v>
      </c>
      <c r="G7" s="61">
        <v>2009</v>
      </c>
      <c r="H7" s="48">
        <v>1</v>
      </c>
      <c r="I7" s="48">
        <f t="shared" si="0"/>
        <v>3</v>
      </c>
      <c r="J7" s="48">
        <f t="shared" si="0"/>
        <v>3</v>
      </c>
      <c r="K7" s="90">
        <v>6</v>
      </c>
      <c r="L7" s="90">
        <v>0</v>
      </c>
      <c r="M7" s="56">
        <f t="shared" si="1"/>
        <v>3</v>
      </c>
      <c r="N7" s="36">
        <v>83.5</v>
      </c>
      <c r="O7" s="57">
        <f t="shared" si="2"/>
        <v>2.5746867357093679</v>
      </c>
      <c r="P7" s="58">
        <f t="shared" si="3"/>
        <v>1.2358496331404965</v>
      </c>
      <c r="Q7" s="58">
        <v>1.0090669999999999</v>
      </c>
      <c r="R7" s="11">
        <f t="shared" si="4"/>
        <v>0.12309810146399999</v>
      </c>
      <c r="S7" s="35">
        <f t="shared" si="5"/>
        <v>0.17183556437892561</v>
      </c>
    </row>
    <row r="8" spans="1:23" ht="18.5">
      <c r="B8" s="26" t="s">
        <v>21</v>
      </c>
      <c r="C8" s="15"/>
      <c r="D8" s="17">
        <f>COS(D5)</f>
        <v>0.80167132676746777</v>
      </c>
      <c r="G8" s="61">
        <v>2009</v>
      </c>
      <c r="H8" s="48">
        <v>1</v>
      </c>
      <c r="I8" s="48">
        <f t="shared" si="0"/>
        <v>4</v>
      </c>
      <c r="J8" s="48">
        <f t="shared" si="0"/>
        <v>4</v>
      </c>
      <c r="K8" s="90">
        <v>6.2</v>
      </c>
      <c r="L8" s="90">
        <v>1</v>
      </c>
      <c r="M8" s="56">
        <f t="shared" si="1"/>
        <v>3.6</v>
      </c>
      <c r="N8" s="36">
        <v>64</v>
      </c>
      <c r="O8" s="57">
        <f t="shared" si="2"/>
        <v>7.0575899531428021</v>
      </c>
      <c r="P8" s="58">
        <f t="shared" si="3"/>
        <v>2.9359574205074059</v>
      </c>
      <c r="Q8" s="58">
        <v>2.575005</v>
      </c>
      <c r="R8" s="11">
        <f t="shared" si="4"/>
        <v>0.32319145255500004</v>
      </c>
      <c r="S8" s="35">
        <f t="shared" si="5"/>
        <v>0.30155744523044437</v>
      </c>
    </row>
    <row r="9" spans="1:23" ht="18.5">
      <c r="B9" s="26" t="s">
        <v>10</v>
      </c>
      <c r="C9" s="18">
        <f>1+0.033*COS(2*3.14/365*C4)</f>
        <v>0.98476594043228627</v>
      </c>
      <c r="D9" s="20"/>
      <c r="E9" t="s">
        <v>19</v>
      </c>
      <c r="G9" s="61">
        <v>2009</v>
      </c>
      <c r="H9" s="48">
        <v>1</v>
      </c>
      <c r="I9" s="48">
        <f t="shared" si="0"/>
        <v>5</v>
      </c>
      <c r="J9" s="48">
        <f t="shared" si="0"/>
        <v>5</v>
      </c>
      <c r="K9" s="90">
        <v>6</v>
      </c>
      <c r="L9" s="90">
        <v>1</v>
      </c>
      <c r="M9" s="56">
        <f t="shared" si="1"/>
        <v>3.5</v>
      </c>
      <c r="N9" s="36">
        <v>94</v>
      </c>
      <c r="O9" s="57">
        <f t="shared" si="2"/>
        <v>3.9322149811524802</v>
      </c>
      <c r="P9" s="58">
        <f t="shared" si="3"/>
        <v>1.5728859924609921</v>
      </c>
      <c r="Q9" s="58">
        <v>1.4068320000000001</v>
      </c>
      <c r="R9" s="11">
        <f t="shared" si="4"/>
        <v>0.17574778418400003</v>
      </c>
      <c r="S9" s="35">
        <f t="shared" si="5"/>
        <v>0.21482331361190143</v>
      </c>
    </row>
    <row r="10" spans="1:23" ht="18.5">
      <c r="B10" s="25" t="s">
        <v>11</v>
      </c>
      <c r="C10" s="18">
        <f>0.409*SIN(2*3.14/365*C4-1.39)</f>
        <v>0.12049444583065447</v>
      </c>
      <c r="D10" s="21"/>
      <c r="E10" t="s">
        <v>15</v>
      </c>
      <c r="G10" s="61">
        <v>2009</v>
      </c>
      <c r="H10" s="48">
        <v>1</v>
      </c>
      <c r="I10" s="48">
        <f t="shared" si="0"/>
        <v>6</v>
      </c>
      <c r="J10" s="48">
        <f t="shared" si="0"/>
        <v>6</v>
      </c>
      <c r="K10" s="90">
        <v>9.8000000000000007</v>
      </c>
      <c r="L10" s="90">
        <v>2</v>
      </c>
      <c r="M10" s="56">
        <f t="shared" si="1"/>
        <v>5.9</v>
      </c>
      <c r="N10" s="36">
        <v>73</v>
      </c>
      <c r="O10" s="57">
        <f t="shared" si="2"/>
        <v>4.342955859746997</v>
      </c>
      <c r="P10" s="58">
        <f t="shared" si="3"/>
        <v>2.7100044564821268</v>
      </c>
      <c r="Q10" s="58">
        <v>1.9406744999999999</v>
      </c>
      <c r="R10" s="11">
        <f t="shared" si="4"/>
        <v>0.26975472583724996</v>
      </c>
      <c r="S10" s="35">
        <f t="shared" si="5"/>
        <v>0.42005780626343586</v>
      </c>
    </row>
    <row r="11" spans="1:23" ht="18.5">
      <c r="B11" s="26" t="s">
        <v>22</v>
      </c>
      <c r="C11" s="18">
        <f>TAN(C10)</f>
        <v>0.12108100192618861</v>
      </c>
      <c r="D11" s="21"/>
      <c r="G11" s="61">
        <v>2009</v>
      </c>
      <c r="H11" s="48">
        <v>1</v>
      </c>
      <c r="I11" s="48">
        <f t="shared" si="0"/>
        <v>7</v>
      </c>
      <c r="J11" s="48">
        <f t="shared" si="0"/>
        <v>7</v>
      </c>
      <c r="K11" s="90">
        <v>7.7</v>
      </c>
      <c r="L11" s="90">
        <v>4</v>
      </c>
      <c r="M11" s="56">
        <f t="shared" si="1"/>
        <v>5.85</v>
      </c>
      <c r="N11" s="36">
        <v>78.5</v>
      </c>
      <c r="O11" s="57">
        <f t="shared" si="2"/>
        <v>3.3467033875489203</v>
      </c>
      <c r="P11" s="58">
        <f t="shared" si="3"/>
        <v>0.99062420271448048</v>
      </c>
      <c r="Q11" s="58">
        <v>1.0300020000000001</v>
      </c>
      <c r="R11" s="11">
        <f t="shared" si="4"/>
        <v>0.1428687449145</v>
      </c>
      <c r="S11" s="35">
        <f t="shared" si="5"/>
        <v>0.26794781734401485</v>
      </c>
    </row>
    <row r="12" spans="1:23" ht="18.5">
      <c r="B12" s="26" t="s">
        <v>23</v>
      </c>
      <c r="C12" s="18">
        <f>SIN(C10)</f>
        <v>0.12020308272613202</v>
      </c>
      <c r="D12" s="21"/>
      <c r="G12" s="61">
        <v>2009</v>
      </c>
      <c r="H12" s="48">
        <v>1</v>
      </c>
      <c r="I12" s="48">
        <f t="shared" si="0"/>
        <v>8</v>
      </c>
      <c r="J12" s="48">
        <f t="shared" si="0"/>
        <v>8</v>
      </c>
      <c r="K12" s="90">
        <v>11.8</v>
      </c>
      <c r="L12" s="90">
        <v>2</v>
      </c>
      <c r="M12" s="56">
        <f t="shared" si="1"/>
        <v>6.9</v>
      </c>
      <c r="N12" s="36">
        <v>65.5</v>
      </c>
      <c r="O12" s="57">
        <f t="shared" si="2"/>
        <v>8.936092293477893</v>
      </c>
      <c r="P12" s="58">
        <f t="shared" si="3"/>
        <v>7.0058963580866687</v>
      </c>
      <c r="Q12" s="58">
        <v>4.4759029999999997</v>
      </c>
      <c r="R12" s="11">
        <f t="shared" si="4"/>
        <v>0.64840392604649999</v>
      </c>
      <c r="S12" s="35">
        <f t="shared" si="5"/>
        <v>0.88840741141312274</v>
      </c>
    </row>
    <row r="13" spans="1:23" ht="18.5">
      <c r="B13" s="26" t="s">
        <v>24</v>
      </c>
      <c r="C13" s="18">
        <f>COS(C10)</f>
        <v>0.9927493232952288</v>
      </c>
      <c r="D13" s="21"/>
      <c r="G13" s="61">
        <v>2009</v>
      </c>
      <c r="H13" s="48">
        <v>1</v>
      </c>
      <c r="I13" s="48">
        <f t="shared" si="0"/>
        <v>9</v>
      </c>
      <c r="J13" s="48">
        <f t="shared" si="0"/>
        <v>9</v>
      </c>
      <c r="K13" s="90">
        <v>13.8</v>
      </c>
      <c r="L13" s="90">
        <v>5</v>
      </c>
      <c r="M13" s="56">
        <f t="shared" si="1"/>
        <v>9.4</v>
      </c>
      <c r="N13" s="36">
        <v>69.5</v>
      </c>
      <c r="O13" s="57">
        <f t="shared" si="2"/>
        <v>9.2581472747756486</v>
      </c>
      <c r="P13" s="58">
        <f t="shared" si="3"/>
        <v>6.5177356814420575</v>
      </c>
      <c r="Q13" s="58">
        <v>4.3942565</v>
      </c>
      <c r="R13" s="11">
        <f t="shared" si="4"/>
        <v>0.70100695093200005</v>
      </c>
      <c r="S13" s="35">
        <f t="shared" si="5"/>
        <v>1.0279894170377935</v>
      </c>
    </row>
    <row r="14" spans="1:23" ht="18.5">
      <c r="B14" s="26" t="s">
        <v>12</v>
      </c>
      <c r="C14" s="17">
        <f>1-(TAN(D5)^2*(TAN(C10)^2))</f>
        <v>0.99184882186225698</v>
      </c>
      <c r="D14" s="21"/>
      <c r="G14" s="61">
        <v>2009</v>
      </c>
      <c r="H14" s="48">
        <v>1</v>
      </c>
      <c r="I14" s="48">
        <f t="shared" si="0"/>
        <v>10</v>
      </c>
      <c r="J14" s="48">
        <f t="shared" si="0"/>
        <v>10</v>
      </c>
      <c r="K14" s="90">
        <v>10</v>
      </c>
      <c r="L14" s="90">
        <v>-1</v>
      </c>
      <c r="M14" s="56">
        <f t="shared" si="1"/>
        <v>4.5</v>
      </c>
      <c r="N14" s="36">
        <v>65.5</v>
      </c>
      <c r="O14" s="57">
        <f t="shared" si="2"/>
        <v>9.5392215730889962</v>
      </c>
      <c r="P14" s="58">
        <f t="shared" si="3"/>
        <v>8.3945149843183167</v>
      </c>
      <c r="Q14" s="58">
        <v>5.0620830000000003</v>
      </c>
      <c r="R14" s="11">
        <f t="shared" si="4"/>
        <v>0.66206730452849993</v>
      </c>
      <c r="S14" s="35">
        <f t="shared" si="5"/>
        <v>0.75004607195507966</v>
      </c>
      <c r="U14" t="s">
        <v>18</v>
      </c>
    </row>
    <row r="15" spans="1:23" ht="18.5">
      <c r="B15" s="27" t="s">
        <v>14</v>
      </c>
      <c r="C15" s="18">
        <f>ACOS(-1*(-D5*C11))</f>
        <v>1.4931404471766589</v>
      </c>
      <c r="D15" s="21"/>
      <c r="E15" t="s">
        <v>28</v>
      </c>
      <c r="G15" s="61">
        <v>2009</v>
      </c>
      <c r="H15" s="48">
        <v>1</v>
      </c>
      <c r="I15" s="48">
        <f t="shared" si="0"/>
        <v>11</v>
      </c>
      <c r="J15" s="48">
        <f t="shared" si="0"/>
        <v>11</v>
      </c>
      <c r="K15" s="90">
        <v>10.6</v>
      </c>
      <c r="L15" s="90">
        <v>0.5</v>
      </c>
      <c r="M15" s="56">
        <f t="shared" si="1"/>
        <v>5.55</v>
      </c>
      <c r="N15" s="36">
        <v>67</v>
      </c>
      <c r="O15" s="57">
        <f t="shared" si="2"/>
        <v>7.097894782291843</v>
      </c>
      <c r="P15" s="58">
        <f t="shared" si="3"/>
        <v>5.7350989840918087</v>
      </c>
      <c r="Q15" s="58">
        <v>3.609194</v>
      </c>
      <c r="R15" s="11">
        <f t="shared" si="4"/>
        <v>0.49427099761350002</v>
      </c>
      <c r="S15" s="35">
        <f t="shared" si="5"/>
        <v>0.65513784925206608</v>
      </c>
    </row>
    <row r="16" spans="1:23" ht="18.5">
      <c r="B16" s="26" t="s">
        <v>25</v>
      </c>
      <c r="C16" s="18">
        <f>SIN(C15)</f>
        <v>0.99698629713221976</v>
      </c>
      <c r="D16" s="21"/>
      <c r="G16" s="61">
        <v>2009</v>
      </c>
      <c r="H16" s="48">
        <v>1</v>
      </c>
      <c r="I16" s="48">
        <f t="shared" si="0"/>
        <v>12</v>
      </c>
      <c r="J16" s="48">
        <f t="shared" si="0"/>
        <v>12</v>
      </c>
      <c r="K16" s="90">
        <v>10.199999999999999</v>
      </c>
      <c r="L16" s="90">
        <v>-2.6</v>
      </c>
      <c r="M16" s="56">
        <f t="shared" si="1"/>
        <v>3.8</v>
      </c>
      <c r="N16" s="36">
        <v>67</v>
      </c>
      <c r="O16" s="57">
        <f t="shared" si="2"/>
        <v>10.638777325309302</v>
      </c>
      <c r="P16" s="58">
        <f t="shared" si="3"/>
        <v>10.894107981116726</v>
      </c>
      <c r="Q16" s="58">
        <v>6.0899914999999991</v>
      </c>
      <c r="R16" s="11">
        <f t="shared" si="4"/>
        <v>0.77150448318599973</v>
      </c>
      <c r="S16" s="35">
        <f t="shared" si="5"/>
        <v>0.81357868094444152</v>
      </c>
    </row>
    <row r="17" spans="2:22" ht="18.5">
      <c r="B17" s="26" t="s">
        <v>26</v>
      </c>
      <c r="C17" s="18">
        <f>-1*D7*C12</f>
        <v>-7.1853204655359326E-2</v>
      </c>
      <c r="D17" s="21"/>
      <c r="E17" t="s">
        <v>16</v>
      </c>
      <c r="G17" s="61">
        <v>2009</v>
      </c>
      <c r="H17" s="48">
        <v>1</v>
      </c>
      <c r="I17" s="48">
        <f t="shared" si="0"/>
        <v>13</v>
      </c>
      <c r="J17" s="48">
        <f t="shared" si="0"/>
        <v>13</v>
      </c>
      <c r="K17" s="90">
        <v>13.8</v>
      </c>
      <c r="L17" s="90">
        <v>-3</v>
      </c>
      <c r="M17" s="56">
        <f t="shared" si="1"/>
        <v>5.4</v>
      </c>
      <c r="N17" s="36">
        <v>81.5</v>
      </c>
      <c r="O17" s="57">
        <f t="shared" si="2"/>
        <v>9.1585957453081814</v>
      </c>
      <c r="P17" s="58">
        <f t="shared" si="3"/>
        <v>12.309152681694197</v>
      </c>
      <c r="Q17" s="58">
        <v>6.0062514999999994</v>
      </c>
      <c r="R17" s="11">
        <f t="shared" si="4"/>
        <v>0.81725862910199998</v>
      </c>
      <c r="S17" s="35">
        <f t="shared" si="5"/>
        <v>1.1815775288802006</v>
      </c>
    </row>
    <row r="18" spans="2:22" ht="18.5">
      <c r="B18" s="26" t="s">
        <v>27</v>
      </c>
      <c r="C18" s="18">
        <f>D8*C13</f>
        <v>0.79585866715359188</v>
      </c>
      <c r="D18" s="21"/>
      <c r="E18" t="s">
        <v>17</v>
      </c>
      <c r="G18" s="61">
        <v>2009</v>
      </c>
      <c r="H18" s="48">
        <v>1</v>
      </c>
      <c r="I18" s="48">
        <f t="shared" si="0"/>
        <v>14</v>
      </c>
      <c r="J18" s="48">
        <f t="shared" si="0"/>
        <v>14</v>
      </c>
      <c r="K18" s="90">
        <v>13.2</v>
      </c>
      <c r="L18" s="90">
        <v>0</v>
      </c>
      <c r="M18" s="56">
        <f t="shared" si="1"/>
        <v>6.6</v>
      </c>
      <c r="N18" s="36">
        <v>70</v>
      </c>
      <c r="O18" s="57">
        <f t="shared" si="2"/>
        <v>9.0826190529070523</v>
      </c>
      <c r="P18" s="58">
        <f t="shared" si="3"/>
        <v>9.591245719869848</v>
      </c>
      <c r="Q18" s="58">
        <v>5.279806999999999</v>
      </c>
      <c r="R18" s="11">
        <f t="shared" si="4"/>
        <v>0.75557206054199977</v>
      </c>
      <c r="S18" s="35">
        <f t="shared" si="5"/>
        <v>1.1064735529098937</v>
      </c>
    </row>
    <row r="19" spans="2:22" ht="18.5">
      <c r="B19" s="26" t="s">
        <v>13</v>
      </c>
      <c r="C19" s="18">
        <v>8.2000000000000003E-2</v>
      </c>
      <c r="D19" s="22"/>
      <c r="G19" s="61">
        <v>2009</v>
      </c>
      <c r="H19" s="48">
        <v>1</v>
      </c>
      <c r="I19" s="48">
        <f t="shared" si="0"/>
        <v>15</v>
      </c>
      <c r="J19" s="48">
        <f t="shared" si="0"/>
        <v>15</v>
      </c>
      <c r="K19" s="90">
        <v>14.2</v>
      </c>
      <c r="L19" s="90">
        <v>0.6</v>
      </c>
      <c r="M19" s="56">
        <f t="shared" si="1"/>
        <v>7.3999999999999995</v>
      </c>
      <c r="N19" s="36">
        <v>72</v>
      </c>
      <c r="O19" s="57">
        <f t="shared" si="2"/>
        <v>9.2957582282937068</v>
      </c>
      <c r="P19" s="58">
        <f t="shared" si="3"/>
        <v>10.113784952383554</v>
      </c>
      <c r="Q19" s="58">
        <v>5.4849699999999997</v>
      </c>
      <c r="R19" s="11">
        <f t="shared" si="4"/>
        <v>0.81066759605999972</v>
      </c>
      <c r="S19" s="35">
        <f t="shared" si="5"/>
        <v>1.2497983339628513</v>
      </c>
    </row>
    <row r="20" spans="2:22" ht="18.5">
      <c r="G20" s="61">
        <v>2009</v>
      </c>
      <c r="H20" s="48">
        <v>1</v>
      </c>
      <c r="I20" s="48">
        <f t="shared" si="0"/>
        <v>16</v>
      </c>
      <c r="J20" s="48">
        <f t="shared" si="0"/>
        <v>16</v>
      </c>
      <c r="K20" s="90">
        <v>13</v>
      </c>
      <c r="L20" s="90">
        <v>4</v>
      </c>
      <c r="M20" s="56">
        <f t="shared" si="1"/>
        <v>8.5</v>
      </c>
      <c r="N20" s="36">
        <v>65</v>
      </c>
      <c r="O20" s="57">
        <f t="shared" si="2"/>
        <v>5.6175583333333332</v>
      </c>
      <c r="P20" s="58">
        <f t="shared" si="3"/>
        <v>4.0446419999999996</v>
      </c>
      <c r="Q20" s="58">
        <v>2.696428</v>
      </c>
      <c r="R20" s="11">
        <f t="shared" si="4"/>
        <v>0.41592267078599993</v>
      </c>
      <c r="S20" s="35">
        <f t="shared" si="5"/>
        <v>0.687863049787234</v>
      </c>
    </row>
    <row r="21" spans="2:22" ht="18.5">
      <c r="B21" s="12" t="s">
        <v>7</v>
      </c>
      <c r="C21" s="23">
        <f>(24*60/3.14)*C19*C9*((C15*C17+(C18*C16)))</f>
        <v>25.410517233804871</v>
      </c>
      <c r="G21" s="61">
        <v>2009</v>
      </c>
      <c r="H21" s="48">
        <v>1</v>
      </c>
      <c r="I21" s="48">
        <f t="shared" si="0"/>
        <v>17</v>
      </c>
      <c r="J21" s="48">
        <f t="shared" si="0"/>
        <v>17</v>
      </c>
      <c r="K21" s="90">
        <v>13.2</v>
      </c>
      <c r="L21" s="90">
        <v>3</v>
      </c>
      <c r="M21" s="56">
        <f t="shared" si="1"/>
        <v>8.1</v>
      </c>
      <c r="N21" s="36">
        <v>49.5</v>
      </c>
      <c r="O21" s="57">
        <f t="shared" si="2"/>
        <v>9.8325041504007036</v>
      </c>
      <c r="P21" s="58">
        <f t="shared" si="3"/>
        <v>8.0233233867269735</v>
      </c>
      <c r="Q21" s="58">
        <v>5.0244</v>
      </c>
      <c r="R21" s="11">
        <f t="shared" si="4"/>
        <v>0.76322394539999994</v>
      </c>
      <c r="S21" s="35">
        <f t="shared" si="5"/>
        <v>1.1071837533686057</v>
      </c>
    </row>
    <row r="22" spans="2:22" ht="18.5">
      <c r="B22" s="24"/>
      <c r="G22" s="61">
        <v>2009</v>
      </c>
      <c r="H22" s="48">
        <v>1</v>
      </c>
      <c r="I22" s="48">
        <f t="shared" ref="I22:J37" si="6">I21+1</f>
        <v>18</v>
      </c>
      <c r="J22" s="48">
        <f t="shared" si="6"/>
        <v>18</v>
      </c>
      <c r="K22" s="90">
        <v>13.6</v>
      </c>
      <c r="L22" s="90">
        <v>1.2</v>
      </c>
      <c r="M22" s="56">
        <f t="shared" si="1"/>
        <v>7.3999999999999995</v>
      </c>
      <c r="N22" s="36">
        <v>62</v>
      </c>
      <c r="O22" s="57">
        <f t="shared" si="2"/>
        <v>8.5387080430979285</v>
      </c>
      <c r="P22" s="58">
        <f t="shared" si="3"/>
        <v>8.4703983787531456</v>
      </c>
      <c r="Q22" s="58">
        <v>4.8108630000000003</v>
      </c>
      <c r="R22" s="11">
        <f t="shared" si="4"/>
        <v>0.71103592967399987</v>
      </c>
      <c r="S22" s="35">
        <f t="shared" si="5"/>
        <v>1.0814979411098087</v>
      </c>
    </row>
    <row r="23" spans="2:22" ht="18.5">
      <c r="C23" s="13"/>
      <c r="G23" s="61">
        <v>2009</v>
      </c>
      <c r="H23" s="48">
        <v>1</v>
      </c>
      <c r="I23" s="48">
        <f t="shared" si="6"/>
        <v>19</v>
      </c>
      <c r="J23" s="48">
        <f t="shared" si="6"/>
        <v>19</v>
      </c>
      <c r="K23" s="90">
        <v>12.5</v>
      </c>
      <c r="L23" s="90">
        <v>2</v>
      </c>
      <c r="M23" s="56">
        <f t="shared" si="1"/>
        <v>7.25</v>
      </c>
      <c r="N23" s="36">
        <v>95</v>
      </c>
      <c r="O23" s="57">
        <f t="shared" si="2"/>
        <v>4.9020419082350779</v>
      </c>
      <c r="P23" s="58">
        <f t="shared" si="3"/>
        <v>4.1177152029174655</v>
      </c>
      <c r="Q23" s="58">
        <v>2.541509</v>
      </c>
      <c r="R23" s="11">
        <f t="shared" si="4"/>
        <v>0.37339405463924996</v>
      </c>
      <c r="S23" s="35">
        <f t="shared" si="5"/>
        <v>0.62704898510368556</v>
      </c>
    </row>
    <row r="24" spans="2:22" ht="18.5">
      <c r="B24" s="14"/>
      <c r="C24" s="14"/>
      <c r="D24" s="14"/>
      <c r="E24" s="14"/>
      <c r="G24" s="61">
        <v>2009</v>
      </c>
      <c r="H24" s="48">
        <v>1</v>
      </c>
      <c r="I24" s="48">
        <f t="shared" si="6"/>
        <v>20</v>
      </c>
      <c r="J24" s="48">
        <f t="shared" si="6"/>
        <v>20</v>
      </c>
      <c r="K24" s="90">
        <v>11.4</v>
      </c>
      <c r="L24" s="90">
        <v>4.5999999999999996</v>
      </c>
      <c r="M24" s="56">
        <f t="shared" si="1"/>
        <v>8</v>
      </c>
      <c r="N24" s="36">
        <v>100</v>
      </c>
      <c r="O24" s="57">
        <f t="shared" si="2"/>
        <v>7.917818187974401</v>
      </c>
      <c r="P24" s="58">
        <f t="shared" si="3"/>
        <v>4.3072930942580747</v>
      </c>
      <c r="Q24" s="58">
        <v>3.3035429999999999</v>
      </c>
      <c r="R24" s="11">
        <f t="shared" si="4"/>
        <v>0.49988221613099992</v>
      </c>
      <c r="S24" s="35">
        <f t="shared" si="5"/>
        <v>0.6897950814678272</v>
      </c>
    </row>
    <row r="25" spans="2:22" ht="18.5">
      <c r="G25" s="61">
        <v>2009</v>
      </c>
      <c r="H25" s="48">
        <v>1</v>
      </c>
      <c r="I25" s="48">
        <f t="shared" si="6"/>
        <v>21</v>
      </c>
      <c r="J25" s="48">
        <f t="shared" si="6"/>
        <v>21</v>
      </c>
      <c r="K25" s="90">
        <v>13.8</v>
      </c>
      <c r="L25" s="90">
        <v>2</v>
      </c>
      <c r="M25" s="56">
        <f t="shared" si="1"/>
        <v>7.9</v>
      </c>
      <c r="N25" s="36">
        <v>99</v>
      </c>
      <c r="O25" s="57">
        <f t="shared" si="2"/>
        <v>9.2673184722880304</v>
      </c>
      <c r="P25" s="58">
        <f t="shared" si="3"/>
        <v>8.7483486378399018</v>
      </c>
      <c r="Q25" s="58">
        <v>5.0934854999999999</v>
      </c>
      <c r="R25" s="11">
        <f t="shared" si="4"/>
        <v>0.76774361615775011</v>
      </c>
      <c r="S25" s="35">
        <f t="shared" si="5"/>
        <v>1.1590880268152803</v>
      </c>
      <c r="U25" s="14"/>
      <c r="V25" s="14"/>
    </row>
    <row r="26" spans="2:22" ht="18.5">
      <c r="G26" s="61">
        <v>2009</v>
      </c>
      <c r="H26" s="48">
        <v>1</v>
      </c>
      <c r="I26" s="48">
        <f t="shared" si="6"/>
        <v>22</v>
      </c>
      <c r="J26" s="48">
        <f t="shared" si="6"/>
        <v>22</v>
      </c>
      <c r="K26" s="90">
        <v>14.8</v>
      </c>
      <c r="L26" s="90">
        <v>5</v>
      </c>
      <c r="M26" s="56">
        <f t="shared" si="1"/>
        <v>9.9</v>
      </c>
      <c r="N26" s="36">
        <v>68</v>
      </c>
      <c r="O26" s="57">
        <f t="shared" si="2"/>
        <v>8.5766423696055369</v>
      </c>
      <c r="P26" s="58">
        <f t="shared" si="3"/>
        <v>6.7240876177707412</v>
      </c>
      <c r="Q26" s="58">
        <v>4.2958619999999996</v>
      </c>
      <c r="R26" s="11">
        <f t="shared" si="4"/>
        <v>0.69790788845099994</v>
      </c>
      <c r="S26" s="35">
        <f t="shared" si="5"/>
        <v>1.086362847346924</v>
      </c>
    </row>
    <row r="27" spans="2:22" ht="18.5">
      <c r="G27" s="61">
        <v>2009</v>
      </c>
      <c r="H27" s="48">
        <v>1</v>
      </c>
      <c r="I27" s="48">
        <f t="shared" si="6"/>
        <v>23</v>
      </c>
      <c r="J27" s="48">
        <f t="shared" si="6"/>
        <v>23</v>
      </c>
      <c r="K27" s="90">
        <v>13</v>
      </c>
      <c r="L27" s="90">
        <v>2.8</v>
      </c>
      <c r="M27" s="56">
        <f t="shared" si="1"/>
        <v>7.9</v>
      </c>
      <c r="N27" s="36">
        <v>71.5</v>
      </c>
      <c r="O27" s="57">
        <f t="shared" si="2"/>
        <v>7.5792219492672093</v>
      </c>
      <c r="P27" s="58">
        <f t="shared" si="3"/>
        <v>6.1846451106020428</v>
      </c>
      <c r="Q27" s="58">
        <v>3.8729749999999998</v>
      </c>
      <c r="R27" s="11">
        <f t="shared" si="4"/>
        <v>0.5837754582375001</v>
      </c>
      <c r="S27" s="35">
        <f t="shared" si="5"/>
        <v>0.88491728715565088</v>
      </c>
    </row>
    <row r="28" spans="2:22" ht="18.5">
      <c r="G28" s="61">
        <v>2009</v>
      </c>
      <c r="H28" s="48">
        <v>1</v>
      </c>
      <c r="I28" s="48">
        <f t="shared" si="6"/>
        <v>24</v>
      </c>
      <c r="J28" s="48">
        <f t="shared" si="6"/>
        <v>24</v>
      </c>
      <c r="K28" s="90">
        <v>10</v>
      </c>
      <c r="L28" s="90">
        <v>2.6</v>
      </c>
      <c r="M28" s="56">
        <f t="shared" si="1"/>
        <v>6.3</v>
      </c>
      <c r="N28" s="36">
        <v>79.5</v>
      </c>
      <c r="O28" s="57">
        <f t="shared" si="2"/>
        <v>2.6117821673902775</v>
      </c>
      <c r="P28" s="58">
        <f t="shared" si="3"/>
        <v>1.5461750430950445</v>
      </c>
      <c r="Q28" s="58">
        <v>1.1367704999999999</v>
      </c>
      <c r="R28" s="11">
        <f t="shared" si="4"/>
        <v>0.16067853147824998</v>
      </c>
      <c r="S28" s="35">
        <f t="shared" si="5"/>
        <v>0.33340140183871464</v>
      </c>
    </row>
    <row r="29" spans="2:22" ht="18.5">
      <c r="G29" s="61">
        <v>2009</v>
      </c>
      <c r="H29" s="48">
        <v>1</v>
      </c>
      <c r="I29" s="48">
        <f t="shared" si="6"/>
        <v>25</v>
      </c>
      <c r="J29" s="48">
        <f t="shared" si="6"/>
        <v>25</v>
      </c>
      <c r="K29" s="90">
        <v>8.5</v>
      </c>
      <c r="L29" s="90">
        <v>3</v>
      </c>
      <c r="M29" s="56">
        <f t="shared" si="1"/>
        <v>5.75</v>
      </c>
      <c r="N29" s="36">
        <v>77.5</v>
      </c>
      <c r="O29" s="57">
        <f t="shared" si="2"/>
        <v>3.2470922152481725</v>
      </c>
      <c r="P29" s="58">
        <f t="shared" si="3"/>
        <v>1.428720574709196</v>
      </c>
      <c r="Q29" s="58">
        <v>1.2184170000000001</v>
      </c>
      <c r="R29" s="11">
        <f t="shared" si="4"/>
        <v>0.16828866985275001</v>
      </c>
      <c r="S29" s="35">
        <f t="shared" si="5"/>
        <v>0.30227081563465746</v>
      </c>
    </row>
    <row r="30" spans="2:22" ht="18.5">
      <c r="G30" s="61">
        <v>2009</v>
      </c>
      <c r="H30" s="48">
        <v>1</v>
      </c>
      <c r="I30" s="48">
        <f t="shared" si="6"/>
        <v>26</v>
      </c>
      <c r="J30" s="48">
        <f t="shared" si="6"/>
        <v>26</v>
      </c>
      <c r="K30" s="90">
        <v>9.6</v>
      </c>
      <c r="L30" s="90">
        <v>2</v>
      </c>
      <c r="M30" s="56">
        <f t="shared" si="1"/>
        <v>5.8</v>
      </c>
      <c r="N30" s="36">
        <v>78.5</v>
      </c>
      <c r="O30" s="57">
        <f t="shared" si="2"/>
        <v>2.990107042660453</v>
      </c>
      <c r="P30" s="58">
        <f t="shared" si="3"/>
        <v>1.8179850819375554</v>
      </c>
      <c r="Q30" s="58">
        <v>1.318905</v>
      </c>
      <c r="R30" s="11">
        <f t="shared" si="4"/>
        <v>0.18255491667000001</v>
      </c>
      <c r="S30" s="35">
        <f t="shared" si="5"/>
        <v>0.33781524890979447</v>
      </c>
    </row>
    <row r="31" spans="2:22" ht="18.5">
      <c r="G31" s="61">
        <v>2009</v>
      </c>
      <c r="H31" s="48">
        <v>1</v>
      </c>
      <c r="I31" s="48">
        <f t="shared" si="6"/>
        <v>27</v>
      </c>
      <c r="J31" s="48">
        <f t="shared" si="6"/>
        <v>27</v>
      </c>
      <c r="K31" s="90">
        <v>11.4</v>
      </c>
      <c r="L31" s="90">
        <v>2.4</v>
      </c>
      <c r="M31" s="56">
        <f t="shared" si="1"/>
        <v>6.9</v>
      </c>
      <c r="N31" s="36">
        <v>73</v>
      </c>
      <c r="O31" s="57">
        <f t="shared" si="2"/>
        <v>7.5104312499999999</v>
      </c>
      <c r="P31" s="58">
        <f t="shared" si="3"/>
        <v>5.4075104999999999</v>
      </c>
      <c r="Q31" s="58">
        <v>3.6050069999999996</v>
      </c>
      <c r="R31" s="11">
        <f t="shared" si="4"/>
        <v>0.52224114155849999</v>
      </c>
      <c r="S31" s="35">
        <f t="shared" si="5"/>
        <v>0.73229109404109594</v>
      </c>
    </row>
    <row r="32" spans="2:22" ht="18.5">
      <c r="G32" s="61">
        <v>2009</v>
      </c>
      <c r="H32" s="48">
        <v>1</v>
      </c>
      <c r="I32" s="48">
        <f t="shared" si="6"/>
        <v>28</v>
      </c>
      <c r="J32" s="48">
        <f t="shared" si="6"/>
        <v>28</v>
      </c>
      <c r="K32" s="90">
        <v>11.2</v>
      </c>
      <c r="L32" s="90">
        <v>1.4</v>
      </c>
      <c r="M32" s="56">
        <f t="shared" si="1"/>
        <v>6.3</v>
      </c>
      <c r="N32" s="36">
        <v>98.5</v>
      </c>
      <c r="O32" s="57">
        <f t="shared" si="2"/>
        <v>5.1660477430957323</v>
      </c>
      <c r="P32" s="58">
        <f t="shared" si="3"/>
        <v>4.0501814305870534</v>
      </c>
      <c r="Q32" s="58">
        <v>2.5875659999999998</v>
      </c>
      <c r="R32" s="11">
        <f t="shared" si="4"/>
        <v>0.36574339761899999</v>
      </c>
      <c r="S32" s="35">
        <f t="shared" si="5"/>
        <v>0.56299410018481288</v>
      </c>
    </row>
    <row r="33" spans="7:19" ht="18.5">
      <c r="G33" s="61">
        <v>2009</v>
      </c>
      <c r="H33" s="48">
        <v>1</v>
      </c>
      <c r="I33" s="48">
        <f t="shared" si="6"/>
        <v>29</v>
      </c>
      <c r="J33" s="48">
        <f t="shared" si="6"/>
        <v>29</v>
      </c>
      <c r="K33" s="90">
        <v>11.4</v>
      </c>
      <c r="L33" s="90">
        <v>2</v>
      </c>
      <c r="M33" s="56">
        <f t="shared" si="1"/>
        <v>6.7</v>
      </c>
      <c r="N33" s="36">
        <v>56</v>
      </c>
      <c r="O33" s="57">
        <f t="shared" si="2"/>
        <v>4.6773472117105301</v>
      </c>
      <c r="P33" s="58">
        <f t="shared" si="3"/>
        <v>3.5173651032063185</v>
      </c>
      <c r="Q33" s="58">
        <v>2.294476</v>
      </c>
      <c r="R33" s="11">
        <f t="shared" si="4"/>
        <v>0.32969899262999991</v>
      </c>
      <c r="S33" s="35">
        <f t="shared" si="5"/>
        <v>0.53670494559260473</v>
      </c>
    </row>
    <row r="34" spans="7:19" ht="18.5">
      <c r="G34" s="61">
        <v>2009</v>
      </c>
      <c r="H34" s="48">
        <v>1</v>
      </c>
      <c r="I34" s="48">
        <f t="shared" si="6"/>
        <v>30</v>
      </c>
      <c r="J34" s="48">
        <f t="shared" si="6"/>
        <v>30</v>
      </c>
      <c r="K34" s="90">
        <v>9</v>
      </c>
      <c r="L34" s="90">
        <v>4.4000000000000004</v>
      </c>
      <c r="M34" s="56">
        <f t="shared" si="1"/>
        <v>6.7</v>
      </c>
      <c r="N34" s="36">
        <v>97</v>
      </c>
      <c r="O34" s="57">
        <f t="shared" si="2"/>
        <v>5.2709368033379613</v>
      </c>
      <c r="P34" s="58">
        <f t="shared" si="3"/>
        <v>1.9397047436283696</v>
      </c>
      <c r="Q34" s="58">
        <v>1.8087839999999999</v>
      </c>
      <c r="R34" s="11">
        <f t="shared" si="4"/>
        <v>0.25990869492000002</v>
      </c>
      <c r="S34" s="35">
        <f t="shared" si="5"/>
        <v>0.38570031117585823</v>
      </c>
    </row>
    <row r="35" spans="7:19" ht="18.5">
      <c r="G35" s="61">
        <v>2009</v>
      </c>
      <c r="H35" s="62">
        <v>1</v>
      </c>
      <c r="I35" s="62">
        <f t="shared" si="6"/>
        <v>31</v>
      </c>
      <c r="J35" s="48">
        <f t="shared" si="6"/>
        <v>31</v>
      </c>
      <c r="K35" s="90">
        <v>8.4</v>
      </c>
      <c r="L35" s="90">
        <v>3.5</v>
      </c>
      <c r="M35" s="56">
        <f t="shared" si="1"/>
        <v>5.95</v>
      </c>
      <c r="N35" s="36">
        <v>60.5</v>
      </c>
      <c r="O35" s="57">
        <f t="shared" si="2"/>
        <v>3.9012059516350459</v>
      </c>
      <c r="P35" s="58">
        <f t="shared" si="3"/>
        <v>1.5292727330409381</v>
      </c>
      <c r="Q35" s="58">
        <v>1.38171</v>
      </c>
      <c r="R35" s="51">
        <f t="shared" si="4"/>
        <v>0.19246356731249997</v>
      </c>
      <c r="S35" s="50">
        <f t="shared" si="5"/>
        <v>0.31865148239112223</v>
      </c>
    </row>
    <row r="36" spans="7:19" ht="18.5">
      <c r="G36" s="61">
        <v>2009</v>
      </c>
      <c r="H36" s="48">
        <v>2</v>
      </c>
      <c r="I36" s="48">
        <v>1</v>
      </c>
      <c r="J36" s="48">
        <f t="shared" si="6"/>
        <v>32</v>
      </c>
      <c r="K36" s="90">
        <v>11.5</v>
      </c>
      <c r="L36" s="90">
        <v>3.5</v>
      </c>
      <c r="M36" s="56">
        <f t="shared" si="1"/>
        <v>7.5</v>
      </c>
      <c r="N36" s="36">
        <v>89.5</v>
      </c>
      <c r="O36" s="57">
        <f t="shared" si="2"/>
        <v>8.4378698645600103</v>
      </c>
      <c r="P36" s="58">
        <f t="shared" si="3"/>
        <v>5.4002367133184066</v>
      </c>
      <c r="Q36" s="58">
        <v>3.8185439999999997</v>
      </c>
      <c r="R36" s="11">
        <f t="shared" si="4"/>
        <v>0.56661274216799984</v>
      </c>
      <c r="S36" s="35">
        <f t="shared" si="5"/>
        <v>0.77399112704290185</v>
      </c>
    </row>
    <row r="37" spans="7:19" ht="18.5">
      <c r="G37" s="61">
        <v>2009</v>
      </c>
      <c r="H37" s="48">
        <v>2</v>
      </c>
      <c r="I37" s="48">
        <f t="shared" ref="I37:J52" si="7">I36+1</f>
        <v>2</v>
      </c>
      <c r="J37" s="48">
        <f t="shared" si="6"/>
        <v>33</v>
      </c>
      <c r="K37" s="90">
        <v>11</v>
      </c>
      <c r="L37" s="90">
        <v>1</v>
      </c>
      <c r="M37" s="56">
        <f t="shared" si="1"/>
        <v>6</v>
      </c>
      <c r="N37" s="36">
        <v>99</v>
      </c>
      <c r="O37" s="57">
        <f t="shared" si="2"/>
        <v>6.8519362714171885</v>
      </c>
      <c r="P37" s="58">
        <f t="shared" si="3"/>
        <v>5.4815490171337515</v>
      </c>
      <c r="Q37" s="58">
        <v>3.4668359999999998</v>
      </c>
      <c r="R37" s="11">
        <f t="shared" si="4"/>
        <v>0.48392523673199989</v>
      </c>
      <c r="S37" s="35">
        <f t="shared" si="5"/>
        <v>0.67062291294613219</v>
      </c>
    </row>
    <row r="38" spans="7:19" ht="18.5">
      <c r="G38" s="61">
        <v>2009</v>
      </c>
      <c r="H38" s="48">
        <v>2</v>
      </c>
      <c r="I38" s="48">
        <f t="shared" si="7"/>
        <v>3</v>
      </c>
      <c r="J38" s="48">
        <f t="shared" si="7"/>
        <v>34</v>
      </c>
      <c r="K38" s="90">
        <v>14.2</v>
      </c>
      <c r="L38" s="90">
        <v>-0.6</v>
      </c>
      <c r="M38" s="56">
        <f t="shared" si="1"/>
        <v>6.8</v>
      </c>
      <c r="N38" s="36">
        <v>99</v>
      </c>
      <c r="O38" s="57">
        <f t="shared" si="2"/>
        <v>9.8598507322198383</v>
      </c>
      <c r="P38" s="58">
        <f t="shared" si="3"/>
        <v>11.674063266948288</v>
      </c>
      <c r="Q38" s="58">
        <v>6.0690564999999994</v>
      </c>
      <c r="R38" s="11">
        <f t="shared" si="4"/>
        <v>0.87563740276349999</v>
      </c>
      <c r="S38" s="35">
        <f t="shared" si="5"/>
        <v>1.3309470351709629</v>
      </c>
    </row>
    <row r="39" spans="7:19" ht="18.5">
      <c r="G39" s="61">
        <v>2009</v>
      </c>
      <c r="H39" s="48">
        <v>2</v>
      </c>
      <c r="I39" s="48">
        <f t="shared" si="7"/>
        <v>4</v>
      </c>
      <c r="J39" s="48">
        <f t="shared" si="7"/>
        <v>35</v>
      </c>
      <c r="K39" s="90">
        <v>13</v>
      </c>
      <c r="L39" s="90">
        <v>1.5</v>
      </c>
      <c r="M39" s="56">
        <f t="shared" si="1"/>
        <v>7.25</v>
      </c>
      <c r="N39" s="36">
        <v>99</v>
      </c>
      <c r="O39" s="57">
        <f t="shared" si="2"/>
        <v>8.8665381439152124</v>
      </c>
      <c r="P39" s="58">
        <f t="shared" si="3"/>
        <v>8.1572150924019962</v>
      </c>
      <c r="Q39" s="58">
        <v>4.8108630000000003</v>
      </c>
      <c r="R39" s="11">
        <f t="shared" si="4"/>
        <v>0.70680357294975016</v>
      </c>
      <c r="S39" s="35">
        <f t="shared" si="5"/>
        <v>1.0350838615808309</v>
      </c>
    </row>
    <row r="40" spans="7:19" ht="18.5">
      <c r="G40" s="61">
        <v>2009</v>
      </c>
      <c r="H40" s="48">
        <v>2</v>
      </c>
      <c r="I40" s="48">
        <f t="shared" si="7"/>
        <v>5</v>
      </c>
      <c r="J40" s="48">
        <f t="shared" si="7"/>
        <v>36</v>
      </c>
      <c r="K40" s="90">
        <v>13.6</v>
      </c>
      <c r="L40" s="90">
        <v>5</v>
      </c>
      <c r="M40" s="56">
        <f t="shared" si="1"/>
        <v>9.3000000000000007</v>
      </c>
      <c r="N40" s="36">
        <v>98.5</v>
      </c>
      <c r="O40" s="57">
        <f t="shared" si="2"/>
        <v>8.133742618341433</v>
      </c>
      <c r="P40" s="58">
        <f t="shared" si="3"/>
        <v>5.596014921418905</v>
      </c>
      <c r="Q40" s="58">
        <v>3.8164505000000002</v>
      </c>
      <c r="R40" s="11">
        <f t="shared" si="4"/>
        <v>0.60659236714575004</v>
      </c>
      <c r="S40" s="35">
        <f t="shared" si="5"/>
        <v>0.91188399252883556</v>
      </c>
    </row>
    <row r="41" spans="7:19" ht="18.5">
      <c r="G41" s="61">
        <v>2009</v>
      </c>
      <c r="H41" s="48">
        <v>2</v>
      </c>
      <c r="I41" s="48">
        <f t="shared" si="7"/>
        <v>6</v>
      </c>
      <c r="J41" s="48">
        <f t="shared" si="7"/>
        <v>37</v>
      </c>
      <c r="K41" s="90">
        <v>15</v>
      </c>
      <c r="L41" s="90">
        <v>5</v>
      </c>
      <c r="M41" s="56">
        <f t="shared" si="1"/>
        <v>10</v>
      </c>
      <c r="N41" s="36">
        <v>96.5</v>
      </c>
      <c r="O41" s="57">
        <f t="shared" si="2"/>
        <v>9.1359150285562514</v>
      </c>
      <c r="P41" s="58">
        <f t="shared" si="3"/>
        <v>7.3087320228450015</v>
      </c>
      <c r="Q41" s="58">
        <v>4.6224480000000003</v>
      </c>
      <c r="R41" s="11">
        <f t="shared" si="4"/>
        <v>0.75367627905599988</v>
      </c>
      <c r="S41" s="35">
        <f t="shared" si="5"/>
        <v>1.1654427708327801</v>
      </c>
    </row>
    <row r="42" spans="7:19" ht="18.5">
      <c r="G42" s="61">
        <v>2009</v>
      </c>
      <c r="H42" s="48">
        <v>2</v>
      </c>
      <c r="I42" s="48">
        <f t="shared" si="7"/>
        <v>7</v>
      </c>
      <c r="J42" s="48">
        <f t="shared" si="7"/>
        <v>38</v>
      </c>
      <c r="K42" s="90">
        <v>15</v>
      </c>
      <c r="L42" s="90">
        <v>6</v>
      </c>
      <c r="M42" s="56">
        <f t="shared" si="1"/>
        <v>10.5</v>
      </c>
      <c r="N42" s="36">
        <v>76</v>
      </c>
      <c r="O42" s="57">
        <f t="shared" si="2"/>
        <v>10.6245125</v>
      </c>
      <c r="P42" s="58">
        <f t="shared" si="3"/>
        <v>7.6496489999999993</v>
      </c>
      <c r="Q42" s="58">
        <v>5.0997659999999998</v>
      </c>
      <c r="R42" s="11">
        <f t="shared" si="4"/>
        <v>0.84645661079699985</v>
      </c>
      <c r="S42" s="35">
        <f t="shared" si="5"/>
        <v>1.2432375488235294</v>
      </c>
    </row>
    <row r="43" spans="7:19" ht="18.5">
      <c r="G43" s="61">
        <v>2009</v>
      </c>
      <c r="H43" s="48">
        <v>2</v>
      </c>
      <c r="I43" s="48">
        <f t="shared" si="7"/>
        <v>8</v>
      </c>
      <c r="J43" s="48">
        <f t="shared" si="7"/>
        <v>39</v>
      </c>
      <c r="K43" s="90">
        <v>13.6</v>
      </c>
      <c r="L43" s="90">
        <v>7</v>
      </c>
      <c r="M43" s="56">
        <f t="shared" si="1"/>
        <v>10.3</v>
      </c>
      <c r="N43" s="36">
        <v>73.5</v>
      </c>
      <c r="O43" s="57">
        <f t="shared" si="2"/>
        <v>6.3256128880808378</v>
      </c>
      <c r="P43" s="58">
        <f t="shared" si="3"/>
        <v>3.3399236049066827</v>
      </c>
      <c r="Q43" s="58">
        <v>2.6001270000000001</v>
      </c>
      <c r="R43" s="11">
        <f t="shared" si="4"/>
        <v>0.42851783042550001</v>
      </c>
      <c r="S43" s="35">
        <f t="shared" si="5"/>
        <v>0.68528640594731383</v>
      </c>
    </row>
    <row r="44" spans="7:19" ht="18.5">
      <c r="G44" s="61">
        <v>2009</v>
      </c>
      <c r="H44" s="48">
        <v>2</v>
      </c>
      <c r="I44" s="48">
        <f t="shared" si="7"/>
        <v>9</v>
      </c>
      <c r="J44" s="48">
        <f t="shared" si="7"/>
        <v>40</v>
      </c>
      <c r="K44" s="90">
        <v>11.6</v>
      </c>
      <c r="L44" s="90">
        <v>8.6</v>
      </c>
      <c r="M44" s="56">
        <f t="shared" si="1"/>
        <v>10.1</v>
      </c>
      <c r="N44" s="36">
        <v>69</v>
      </c>
      <c r="O44" s="57">
        <f t="shared" si="2"/>
        <v>0.9745004982672133</v>
      </c>
      <c r="P44" s="58">
        <f t="shared" si="3"/>
        <v>0.23388011958413119</v>
      </c>
      <c r="Q44" s="58">
        <v>0.27006150000000001</v>
      </c>
      <c r="R44" s="11">
        <f t="shared" si="4"/>
        <v>4.4191108460249998E-2</v>
      </c>
      <c r="S44" s="35">
        <f t="shared" si="5"/>
        <v>0.28988321332342282</v>
      </c>
    </row>
    <row r="45" spans="7:19" ht="18.5">
      <c r="G45" s="61">
        <v>2009</v>
      </c>
      <c r="H45" s="48">
        <v>2</v>
      </c>
      <c r="I45" s="48">
        <f t="shared" si="7"/>
        <v>10</v>
      </c>
      <c r="J45" s="48">
        <f t="shared" si="7"/>
        <v>41</v>
      </c>
      <c r="K45" s="90">
        <v>12.5</v>
      </c>
      <c r="L45" s="90">
        <v>6</v>
      </c>
      <c r="M45" s="56">
        <f t="shared" si="1"/>
        <v>9.25</v>
      </c>
      <c r="N45" s="36">
        <v>76</v>
      </c>
      <c r="O45" s="57">
        <f t="shared" si="2"/>
        <v>6.6204272037025858</v>
      </c>
      <c r="P45" s="58">
        <f t="shared" si="3"/>
        <v>3.4426221459253448</v>
      </c>
      <c r="Q45" s="58">
        <v>2.700615</v>
      </c>
      <c r="R45" s="11">
        <f t="shared" si="4"/>
        <v>0.42844784367374988</v>
      </c>
      <c r="S45" s="35">
        <f t="shared" si="5"/>
        <v>0.65421830942024428</v>
      </c>
    </row>
    <row r="46" spans="7:19" ht="18.5">
      <c r="G46" s="61">
        <v>2009</v>
      </c>
      <c r="H46" s="48">
        <v>2</v>
      </c>
      <c r="I46" s="48">
        <f t="shared" si="7"/>
        <v>11</v>
      </c>
      <c r="J46" s="48">
        <f t="shared" si="7"/>
        <v>42</v>
      </c>
      <c r="K46" s="90">
        <v>14.6</v>
      </c>
      <c r="L46" s="90">
        <v>4.5999999999999996</v>
      </c>
      <c r="M46" s="56">
        <f t="shared" si="1"/>
        <v>9.6</v>
      </c>
      <c r="N46" s="36">
        <v>72</v>
      </c>
      <c r="O46" s="57">
        <f t="shared" si="2"/>
        <v>10.526162967684376</v>
      </c>
      <c r="P46" s="58">
        <f t="shared" si="3"/>
        <v>8.4209303741475008</v>
      </c>
      <c r="Q46" s="58">
        <v>5.3258640000000002</v>
      </c>
      <c r="R46" s="11">
        <f t="shared" si="4"/>
        <v>0.85587167066399983</v>
      </c>
      <c r="S46" s="35">
        <f t="shared" si="5"/>
        <v>1.2715662111163804</v>
      </c>
    </row>
    <row r="47" spans="7:19" ht="18.5">
      <c r="G47" s="61">
        <v>2009</v>
      </c>
      <c r="H47" s="48">
        <v>2</v>
      </c>
      <c r="I47" s="48">
        <f t="shared" si="7"/>
        <v>12</v>
      </c>
      <c r="J47" s="48">
        <f t="shared" si="7"/>
        <v>43</v>
      </c>
      <c r="K47" s="90">
        <v>13.6</v>
      </c>
      <c r="L47" s="90">
        <v>6</v>
      </c>
      <c r="M47" s="56">
        <f t="shared" si="1"/>
        <v>9.8000000000000007</v>
      </c>
      <c r="N47" s="36">
        <v>71</v>
      </c>
      <c r="O47" s="57">
        <f t="shared" si="2"/>
        <v>4.3570131193052308</v>
      </c>
      <c r="P47" s="58">
        <f t="shared" si="3"/>
        <v>2.6490639765375801</v>
      </c>
      <c r="Q47" s="58">
        <v>1.9218329999999999</v>
      </c>
      <c r="R47" s="11">
        <f t="shared" si="4"/>
        <v>0.31109479504199999</v>
      </c>
      <c r="S47" s="35">
        <f t="shared" si="5"/>
        <v>0.58053533712585359</v>
      </c>
    </row>
    <row r="48" spans="7:19" ht="18.5">
      <c r="G48" s="61">
        <v>2009</v>
      </c>
      <c r="H48" s="48">
        <v>2</v>
      </c>
      <c r="I48" s="48">
        <f t="shared" si="7"/>
        <v>13</v>
      </c>
      <c r="J48" s="48">
        <f t="shared" si="7"/>
        <v>44</v>
      </c>
      <c r="K48" s="90">
        <v>16.399999999999999</v>
      </c>
      <c r="L48" s="90">
        <v>8</v>
      </c>
      <c r="M48" s="56">
        <f t="shared" si="1"/>
        <v>12.2</v>
      </c>
      <c r="N48" s="36">
        <v>95</v>
      </c>
      <c r="O48" s="57">
        <f t="shared" si="2"/>
        <v>5.6341437690845524</v>
      </c>
      <c r="P48" s="58">
        <f t="shared" si="3"/>
        <v>3.7861446128248186</v>
      </c>
      <c r="Q48" s="58">
        <v>2.6126879999999999</v>
      </c>
      <c r="R48" s="11">
        <f t="shared" si="4"/>
        <v>0.45970245359999989</v>
      </c>
      <c r="S48" s="35">
        <f t="shared" si="5"/>
        <v>0.81704334285674496</v>
      </c>
    </row>
    <row r="49" spans="7:19" ht="18.5">
      <c r="G49" s="61">
        <v>2009</v>
      </c>
      <c r="H49" s="48">
        <v>2</v>
      </c>
      <c r="I49" s="48">
        <f t="shared" si="7"/>
        <v>14</v>
      </c>
      <c r="J49" s="48">
        <f t="shared" si="7"/>
        <v>45</v>
      </c>
      <c r="K49" s="90">
        <v>16.399999999999999</v>
      </c>
      <c r="L49" s="90">
        <v>8.1999999999999993</v>
      </c>
      <c r="M49" s="56">
        <f t="shared" si="1"/>
        <v>12.299999999999999</v>
      </c>
      <c r="N49" s="36">
        <v>99.5</v>
      </c>
      <c r="O49" s="57">
        <f t="shared" si="2"/>
        <v>4.3353157387340593</v>
      </c>
      <c r="P49" s="58">
        <f t="shared" si="3"/>
        <v>2.8439671246095424</v>
      </c>
      <c r="Q49" s="58">
        <v>1.9863127999999999</v>
      </c>
      <c r="R49" s="11">
        <f t="shared" si="4"/>
        <v>0.35065670961719997</v>
      </c>
      <c r="S49" s="35">
        <f t="shared" si="5"/>
        <v>0.68912881487678335</v>
      </c>
    </row>
    <row r="50" spans="7:19" ht="18.5">
      <c r="G50" s="61">
        <v>2009</v>
      </c>
      <c r="H50" s="48">
        <v>2</v>
      </c>
      <c r="I50" s="48">
        <f t="shared" si="7"/>
        <v>15</v>
      </c>
      <c r="J50" s="48">
        <f t="shared" si="7"/>
        <v>46</v>
      </c>
      <c r="K50" s="90">
        <v>13.6</v>
      </c>
      <c r="L50" s="90">
        <v>4.5999999999999996</v>
      </c>
      <c r="M50" s="56">
        <f t="shared" si="1"/>
        <v>9.1</v>
      </c>
      <c r="N50" s="36">
        <v>100</v>
      </c>
      <c r="O50" s="57">
        <f t="shared" si="2"/>
        <v>4.0125416666666665</v>
      </c>
      <c r="P50" s="58">
        <f t="shared" si="3"/>
        <v>2.8890299999999995</v>
      </c>
      <c r="Q50" s="58">
        <v>1.9260199999999998</v>
      </c>
      <c r="R50" s="11">
        <f t="shared" si="4"/>
        <v>0.30386528636999993</v>
      </c>
      <c r="S50" s="35">
        <f t="shared" si="5"/>
        <v>0.58281508838174256</v>
      </c>
    </row>
    <row r="51" spans="7:19" ht="18.5">
      <c r="G51" s="61">
        <v>2009</v>
      </c>
      <c r="H51" s="48">
        <v>2</v>
      </c>
      <c r="I51" s="48">
        <f t="shared" si="7"/>
        <v>16</v>
      </c>
      <c r="J51" s="48">
        <f t="shared" si="7"/>
        <v>47</v>
      </c>
      <c r="K51" s="90">
        <v>9</v>
      </c>
      <c r="L51" s="90">
        <v>3.6</v>
      </c>
      <c r="M51" s="56">
        <f t="shared" si="1"/>
        <v>6.3</v>
      </c>
      <c r="N51" s="36">
        <v>82</v>
      </c>
      <c r="O51" s="57">
        <f t="shared" si="2"/>
        <v>2.5225170865331812</v>
      </c>
      <c r="P51" s="58">
        <f t="shared" si="3"/>
        <v>1.0897273813823345</v>
      </c>
      <c r="Q51" s="58">
        <v>0.93788799999999983</v>
      </c>
      <c r="R51" s="11">
        <f t="shared" si="4"/>
        <v>0.13256718619199997</v>
      </c>
      <c r="S51" s="35">
        <f t="shared" si="5"/>
        <v>0.2915496514478732</v>
      </c>
    </row>
    <row r="52" spans="7:19" ht="18.5">
      <c r="G52" s="61">
        <v>2009</v>
      </c>
      <c r="H52" s="48">
        <v>2</v>
      </c>
      <c r="I52" s="48">
        <f t="shared" si="7"/>
        <v>17</v>
      </c>
      <c r="J52" s="48">
        <f t="shared" si="7"/>
        <v>48</v>
      </c>
      <c r="K52" s="90">
        <v>10.6</v>
      </c>
      <c r="L52" s="90">
        <v>1</v>
      </c>
      <c r="M52" s="56">
        <f t="shared" si="1"/>
        <v>5.8</v>
      </c>
      <c r="N52" s="36">
        <v>82</v>
      </c>
      <c r="O52" s="57">
        <f t="shared" si="2"/>
        <v>11.24997575645825</v>
      </c>
      <c r="P52" s="58">
        <f t="shared" si="3"/>
        <v>8.6399813809599362</v>
      </c>
      <c r="Q52" s="58">
        <v>5.5770839999999993</v>
      </c>
      <c r="R52" s="11">
        <f t="shared" si="4"/>
        <v>0.77194650477599991</v>
      </c>
      <c r="S52" s="35">
        <f t="shared" si="5"/>
        <v>0.92752435206567141</v>
      </c>
    </row>
    <row r="53" spans="7:19" ht="18.5">
      <c r="G53" s="61">
        <v>2009</v>
      </c>
      <c r="H53" s="48">
        <v>2</v>
      </c>
      <c r="I53" s="48">
        <f t="shared" ref="I53:J64" si="8">I52+1</f>
        <v>18</v>
      </c>
      <c r="J53" s="48">
        <f t="shared" si="8"/>
        <v>49</v>
      </c>
      <c r="K53" s="90">
        <v>6.2</v>
      </c>
      <c r="L53" s="90">
        <v>1.2</v>
      </c>
      <c r="M53" s="56">
        <f t="shared" si="1"/>
        <v>3.7</v>
      </c>
      <c r="N53" s="36">
        <v>76</v>
      </c>
      <c r="O53" s="57">
        <f t="shared" si="2"/>
        <v>2.3874162385568627</v>
      </c>
      <c r="P53" s="58">
        <f t="shared" si="3"/>
        <v>0.95496649542274514</v>
      </c>
      <c r="Q53" s="58">
        <v>0.85414799999999991</v>
      </c>
      <c r="R53" s="11">
        <f t="shared" si="4"/>
        <v>0.10770592742999997</v>
      </c>
      <c r="S53" s="35">
        <f t="shared" si="5"/>
        <v>0.18676880054812239</v>
      </c>
    </row>
    <row r="54" spans="7:19" ht="18.5">
      <c r="G54" s="61">
        <v>2009</v>
      </c>
      <c r="H54" s="48">
        <v>2</v>
      </c>
      <c r="I54" s="48">
        <f t="shared" si="8"/>
        <v>19</v>
      </c>
      <c r="J54" s="48">
        <f t="shared" si="8"/>
        <v>50</v>
      </c>
      <c r="K54" s="90">
        <v>8.6</v>
      </c>
      <c r="L54" s="90">
        <v>4</v>
      </c>
      <c r="M54" s="56">
        <f t="shared" si="1"/>
        <v>6.3</v>
      </c>
      <c r="N54" s="36">
        <v>59.5</v>
      </c>
      <c r="O54" s="57">
        <f t="shared" si="2"/>
        <v>2.0864124846546095</v>
      </c>
      <c r="P54" s="58">
        <f t="shared" si="3"/>
        <v>0.76779979435289625</v>
      </c>
      <c r="Q54" s="58">
        <v>0.71597699999999997</v>
      </c>
      <c r="R54" s="11">
        <f t="shared" si="4"/>
        <v>0.10120084303049999</v>
      </c>
      <c r="S54" s="35">
        <f t="shared" si="5"/>
        <v>0.26203206565123033</v>
      </c>
    </row>
    <row r="55" spans="7:19" ht="18.5">
      <c r="G55" s="61">
        <v>2009</v>
      </c>
      <c r="H55" s="48">
        <v>2</v>
      </c>
      <c r="I55" s="48">
        <f t="shared" si="8"/>
        <v>20</v>
      </c>
      <c r="J55" s="48">
        <f t="shared" si="8"/>
        <v>51</v>
      </c>
      <c r="K55" s="90">
        <v>6.6</v>
      </c>
      <c r="L55" s="90">
        <v>1.5</v>
      </c>
      <c r="M55" s="56">
        <f t="shared" si="1"/>
        <v>4.05</v>
      </c>
      <c r="N55" s="36">
        <v>76.5</v>
      </c>
      <c r="O55" s="57">
        <f t="shared" si="2"/>
        <v>4.2411045200838586</v>
      </c>
      <c r="P55" s="58">
        <f t="shared" si="3"/>
        <v>1.7303706441942142</v>
      </c>
      <c r="Q55" s="58">
        <v>1.5324419999999999</v>
      </c>
      <c r="R55" s="11">
        <f t="shared" si="4"/>
        <v>0.19638282541050001</v>
      </c>
      <c r="S55" s="35">
        <f t="shared" si="5"/>
        <v>0.2517834826134297</v>
      </c>
    </row>
    <row r="56" spans="7:19" ht="18.5">
      <c r="G56" s="61">
        <v>2009</v>
      </c>
      <c r="H56" s="48">
        <v>2</v>
      </c>
      <c r="I56" s="48">
        <f t="shared" si="8"/>
        <v>21</v>
      </c>
      <c r="J56" s="48">
        <f t="shared" si="8"/>
        <v>52</v>
      </c>
      <c r="K56" s="90">
        <v>7.4</v>
      </c>
      <c r="L56" s="90">
        <v>2.6</v>
      </c>
      <c r="M56" s="56">
        <f t="shared" si="1"/>
        <v>5</v>
      </c>
      <c r="N56" s="36">
        <v>81.5</v>
      </c>
      <c r="O56" s="57">
        <f t="shared" si="2"/>
        <v>4.6582947699318265</v>
      </c>
      <c r="P56" s="58">
        <f t="shared" si="3"/>
        <v>1.7887851916538215</v>
      </c>
      <c r="Q56" s="58">
        <v>1.63293</v>
      </c>
      <c r="R56" s="11">
        <f t="shared" si="4"/>
        <v>0.21835866545999993</v>
      </c>
      <c r="S56" s="35">
        <f t="shared" si="5"/>
        <v>0.30060585235317117</v>
      </c>
    </row>
    <row r="57" spans="7:19" ht="18.5">
      <c r="G57" s="61">
        <v>2009</v>
      </c>
      <c r="H57" s="48">
        <v>2</v>
      </c>
      <c r="I57" s="48">
        <f t="shared" si="8"/>
        <v>22</v>
      </c>
      <c r="J57" s="48">
        <f t="shared" si="8"/>
        <v>53</v>
      </c>
      <c r="K57" s="90">
        <v>12.5</v>
      </c>
      <c r="L57" s="90">
        <v>0</v>
      </c>
      <c r="M57" s="56">
        <f t="shared" si="1"/>
        <v>6.25</v>
      </c>
      <c r="N57" s="36">
        <v>80.5</v>
      </c>
      <c r="O57" s="57">
        <f t="shared" si="2"/>
        <v>15.876518297790549</v>
      </c>
      <c r="P57" s="58">
        <f t="shared" si="3"/>
        <v>15.876518297790549</v>
      </c>
      <c r="Q57" s="58">
        <v>8.9811149999999991</v>
      </c>
      <c r="R57" s="11">
        <f t="shared" si="4"/>
        <v>1.26681545937375</v>
      </c>
      <c r="S57" s="35">
        <f t="shared" si="5"/>
        <v>1.6381237271514915</v>
      </c>
    </row>
    <row r="58" spans="7:19" ht="18.5">
      <c r="G58" s="61">
        <v>2009</v>
      </c>
      <c r="H58" s="48">
        <v>2</v>
      </c>
      <c r="I58" s="48">
        <f t="shared" si="8"/>
        <v>23</v>
      </c>
      <c r="J58" s="48">
        <f t="shared" si="8"/>
        <v>54</v>
      </c>
      <c r="K58" s="90">
        <v>10.199999999999999</v>
      </c>
      <c r="L58" s="90">
        <v>3.6</v>
      </c>
      <c r="M58" s="56">
        <f t="shared" si="1"/>
        <v>6.8999999999999995</v>
      </c>
      <c r="N58" s="36">
        <v>79</v>
      </c>
      <c r="O58" s="57">
        <f t="shared" si="2"/>
        <v>6.4172884371834584</v>
      </c>
      <c r="P58" s="58">
        <f t="shared" si="3"/>
        <v>3.3883282948328661</v>
      </c>
      <c r="Q58" s="58">
        <v>2.63781</v>
      </c>
      <c r="R58" s="11">
        <f t="shared" si="4"/>
        <v>0.38212766455499991</v>
      </c>
      <c r="S58" s="35">
        <f t="shared" si="5"/>
        <v>0.53507507865970316</v>
      </c>
    </row>
    <row r="59" spans="7:19" ht="18.5">
      <c r="G59" s="61">
        <v>2009</v>
      </c>
      <c r="H59" s="48">
        <v>2</v>
      </c>
      <c r="I59" s="48">
        <f t="shared" si="8"/>
        <v>24</v>
      </c>
      <c r="J59" s="48">
        <f t="shared" si="8"/>
        <v>55</v>
      </c>
      <c r="K59" s="90">
        <v>10.5</v>
      </c>
      <c r="L59" s="90">
        <v>3</v>
      </c>
      <c r="M59" s="56">
        <f t="shared" si="1"/>
        <v>6.75</v>
      </c>
      <c r="N59" s="36">
        <v>81</v>
      </c>
      <c r="O59" s="57">
        <f t="shared" si="2"/>
        <v>6.7939437567621104</v>
      </c>
      <c r="P59" s="58">
        <f t="shared" si="3"/>
        <v>4.076366254057266</v>
      </c>
      <c r="Q59" s="58">
        <v>2.9769569999999996</v>
      </c>
      <c r="R59" s="11">
        <f t="shared" si="4"/>
        <v>0.4286393863627499</v>
      </c>
      <c r="S59" s="35">
        <f t="shared" si="5"/>
        <v>0.59324696030413004</v>
      </c>
    </row>
    <row r="60" spans="7:19" ht="18.5">
      <c r="G60" s="61">
        <v>2009</v>
      </c>
      <c r="H60" s="48">
        <v>2</v>
      </c>
      <c r="I60" s="48">
        <f t="shared" si="8"/>
        <v>25</v>
      </c>
      <c r="J60" s="48">
        <f t="shared" si="8"/>
        <v>56</v>
      </c>
      <c r="K60" s="90">
        <v>9.8000000000000007</v>
      </c>
      <c r="L60" s="90">
        <v>5</v>
      </c>
      <c r="M60" s="56">
        <f t="shared" si="1"/>
        <v>7.4</v>
      </c>
      <c r="N60" s="36">
        <v>83</v>
      </c>
      <c r="O60" s="57">
        <f t="shared" si="2"/>
        <v>1.3855440854156202</v>
      </c>
      <c r="P60" s="58">
        <f t="shared" si="3"/>
        <v>0.53204892879959831</v>
      </c>
      <c r="Q60" s="58">
        <v>0.48569199999999996</v>
      </c>
      <c r="R60" s="11">
        <f t="shared" si="4"/>
        <v>7.1784306216000002E-2</v>
      </c>
      <c r="S60" s="35">
        <f t="shared" si="5"/>
        <v>0.26852590369045887</v>
      </c>
    </row>
    <row r="61" spans="7:19" ht="18.5">
      <c r="G61" s="61">
        <v>2009</v>
      </c>
      <c r="H61" s="48">
        <v>2</v>
      </c>
      <c r="I61" s="48">
        <f t="shared" si="8"/>
        <v>26</v>
      </c>
      <c r="J61" s="48">
        <f t="shared" si="8"/>
        <v>57</v>
      </c>
      <c r="K61" s="90">
        <v>12.2</v>
      </c>
      <c r="L61" s="90">
        <v>5.8</v>
      </c>
      <c r="M61" s="56">
        <f t="shared" si="1"/>
        <v>9</v>
      </c>
      <c r="N61" s="36">
        <v>92</v>
      </c>
      <c r="O61" s="57">
        <f t="shared" si="2"/>
        <v>17.067776038403327</v>
      </c>
      <c r="P61" s="58">
        <f t="shared" si="3"/>
        <v>8.7387013316625044</v>
      </c>
      <c r="Q61" s="58">
        <v>6.90855</v>
      </c>
      <c r="R61" s="11">
        <f t="shared" si="4"/>
        <v>1.0858997061000002</v>
      </c>
      <c r="S61" s="35">
        <f t="shared" si="5"/>
        <v>1.258836529805766</v>
      </c>
    </row>
    <row r="62" spans="7:19" ht="18.5">
      <c r="G62" s="61">
        <v>2009</v>
      </c>
      <c r="H62" s="48">
        <v>2</v>
      </c>
      <c r="I62" s="48">
        <f t="shared" si="8"/>
        <v>27</v>
      </c>
      <c r="J62" s="48">
        <f t="shared" si="8"/>
        <v>58</v>
      </c>
      <c r="K62" s="90">
        <v>11.8</v>
      </c>
      <c r="L62" s="90">
        <v>4</v>
      </c>
      <c r="M62" s="56">
        <f t="shared" si="1"/>
        <v>7.9</v>
      </c>
      <c r="N62" s="36">
        <v>85.5</v>
      </c>
      <c r="O62" s="57">
        <f t="shared" si="2"/>
        <v>4.6099984530647742</v>
      </c>
      <c r="P62" s="58">
        <f t="shared" si="3"/>
        <v>2.8766390347124196</v>
      </c>
      <c r="Q62" s="58">
        <v>2.0600040000000002</v>
      </c>
      <c r="R62" s="11">
        <f t="shared" si="4"/>
        <v>0.310505432922</v>
      </c>
      <c r="S62" s="35">
        <f t="shared" si="5"/>
        <v>0.53114842777339377</v>
      </c>
    </row>
    <row r="63" spans="7:19" ht="18.5">
      <c r="G63" s="61">
        <v>2009</v>
      </c>
      <c r="H63" s="62">
        <v>2</v>
      </c>
      <c r="I63" s="62">
        <f t="shared" si="8"/>
        <v>28</v>
      </c>
      <c r="J63" s="62">
        <f t="shared" si="8"/>
        <v>59</v>
      </c>
      <c r="K63" s="90">
        <v>10.8</v>
      </c>
      <c r="L63" s="90">
        <v>4.2</v>
      </c>
      <c r="M63" s="56">
        <f t="shared" si="1"/>
        <v>7.5</v>
      </c>
      <c r="N63" s="36">
        <v>87.5</v>
      </c>
      <c r="O63" s="57">
        <f t="shared" si="2"/>
        <v>11.245534023254823</v>
      </c>
      <c r="P63" s="58">
        <f t="shared" si="3"/>
        <v>5.937641964278547</v>
      </c>
      <c r="Q63" s="58">
        <v>4.6224480000000003</v>
      </c>
      <c r="R63" s="51">
        <f t="shared" si="4"/>
        <v>0.68589963525599995</v>
      </c>
      <c r="S63" s="50">
        <f t="shared" si="5"/>
        <v>0.8295230029754499</v>
      </c>
    </row>
    <row r="64" spans="7:19" ht="18.5">
      <c r="G64" s="61">
        <v>2009</v>
      </c>
      <c r="H64" s="48">
        <v>3</v>
      </c>
      <c r="I64" s="48">
        <v>1</v>
      </c>
      <c r="J64" s="48">
        <f t="shared" si="8"/>
        <v>60</v>
      </c>
      <c r="K64" s="90">
        <v>11.4</v>
      </c>
      <c r="L64" s="90">
        <v>2.4</v>
      </c>
      <c r="M64" s="56">
        <f t="shared" si="1"/>
        <v>6.9</v>
      </c>
      <c r="N64" s="36">
        <v>95</v>
      </c>
      <c r="O64" s="57">
        <f t="shared" si="2"/>
        <v>27.642922916666667</v>
      </c>
      <c r="P64" s="58">
        <f t="shared" si="3"/>
        <v>19.902904499999998</v>
      </c>
      <c r="Q64" s="58">
        <v>13.268602999999999</v>
      </c>
      <c r="R64" s="11">
        <f t="shared" si="4"/>
        <v>1.9221628078964998</v>
      </c>
      <c r="S64" s="35">
        <f t="shared" si="5"/>
        <v>2.1480740970547947</v>
      </c>
    </row>
    <row r="65" spans="7:19" ht="18.5">
      <c r="G65" s="61">
        <v>2009</v>
      </c>
      <c r="H65" s="48">
        <v>3</v>
      </c>
      <c r="I65" s="48">
        <f t="shared" ref="I65:J80" si="9">I64+1</f>
        <v>2</v>
      </c>
      <c r="J65" s="48">
        <f>J64+1</f>
        <v>61</v>
      </c>
      <c r="K65" s="90">
        <v>12.4</v>
      </c>
      <c r="L65" s="90">
        <v>0</v>
      </c>
      <c r="M65" s="56">
        <f t="shared" si="1"/>
        <v>6.2</v>
      </c>
      <c r="N65" s="36">
        <v>68.5</v>
      </c>
      <c r="O65" s="57">
        <f t="shared" si="2"/>
        <v>20.755971770559192</v>
      </c>
      <c r="P65" s="58">
        <f t="shared" si="3"/>
        <v>20.58992399639472</v>
      </c>
      <c r="Q65" s="58">
        <v>11.694291</v>
      </c>
      <c r="R65" s="11">
        <f t="shared" si="4"/>
        <v>1.6460884011599997</v>
      </c>
      <c r="S65" s="35">
        <f t="shared" si="5"/>
        <v>2.0561704679750306</v>
      </c>
    </row>
    <row r="66" spans="7:19" ht="18.5">
      <c r="G66" s="61">
        <v>2009</v>
      </c>
      <c r="H66" s="48">
        <v>3</v>
      </c>
      <c r="I66" s="48">
        <f t="shared" si="9"/>
        <v>3</v>
      </c>
      <c r="J66" s="48">
        <f>J65+1</f>
        <v>62</v>
      </c>
      <c r="K66" s="90">
        <v>13.2</v>
      </c>
      <c r="L66" s="90">
        <v>4.8</v>
      </c>
      <c r="M66" s="56">
        <f t="shared" si="1"/>
        <v>9</v>
      </c>
      <c r="N66" s="36">
        <v>84</v>
      </c>
      <c r="O66" s="57">
        <f t="shared" si="2"/>
        <v>25.719324561277805</v>
      </c>
      <c r="P66" s="58">
        <f t="shared" si="3"/>
        <v>17.283386105178682</v>
      </c>
      <c r="Q66" s="58">
        <v>11.926669500000001</v>
      </c>
      <c r="R66" s="11">
        <f t="shared" si="4"/>
        <v>1.874657765349</v>
      </c>
      <c r="S66" s="35">
        <f t="shared" si="5"/>
        <v>2.2521561347270218</v>
      </c>
    </row>
    <row r="67" spans="7:19" ht="18.5">
      <c r="G67" s="61">
        <v>2009</v>
      </c>
      <c r="H67" s="48">
        <v>3</v>
      </c>
      <c r="I67" s="48">
        <f t="shared" si="9"/>
        <v>4</v>
      </c>
      <c r="J67" s="48">
        <f>J66+1</f>
        <v>63</v>
      </c>
      <c r="K67" s="90">
        <v>13.2</v>
      </c>
      <c r="L67" s="90">
        <v>1</v>
      </c>
      <c r="M67" s="56">
        <f t="shared" si="1"/>
        <v>7.1</v>
      </c>
      <c r="N67" s="36">
        <v>86.5</v>
      </c>
      <c r="O67" s="57">
        <f t="shared" si="2"/>
        <v>18.745212509006123</v>
      </c>
      <c r="P67" s="58">
        <f t="shared" si="3"/>
        <v>18.295327408789976</v>
      </c>
      <c r="Q67" s="58">
        <v>10.475873999999999</v>
      </c>
      <c r="R67" s="11">
        <f t="shared" si="4"/>
        <v>1.5298809251489995</v>
      </c>
      <c r="S67" s="35">
        <f t="shared" si="5"/>
        <v>2.0302310238346939</v>
      </c>
    </row>
    <row r="68" spans="7:19" ht="18.5">
      <c r="G68" s="61">
        <v>2009</v>
      </c>
      <c r="H68" s="48">
        <v>3</v>
      </c>
      <c r="I68" s="48">
        <f t="shared" si="9"/>
        <v>5</v>
      </c>
      <c r="J68" s="48">
        <f t="shared" si="9"/>
        <v>64</v>
      </c>
      <c r="K68" s="90">
        <v>10</v>
      </c>
      <c r="L68" s="90">
        <v>4.5999999999999996</v>
      </c>
      <c r="M68" s="56">
        <f t="shared" si="1"/>
        <v>7.3</v>
      </c>
      <c r="N68" s="36">
        <v>87</v>
      </c>
      <c r="O68" s="57">
        <f t="shared" si="2"/>
        <v>31.824255743494515</v>
      </c>
      <c r="P68" s="58">
        <f t="shared" si="3"/>
        <v>13.748078481189632</v>
      </c>
      <c r="Q68" s="58">
        <v>11.832462</v>
      </c>
      <c r="R68" s="11">
        <f t="shared" si="4"/>
        <v>1.7418744797129997</v>
      </c>
      <c r="S68" s="35">
        <f t="shared" si="5"/>
        <v>1.6072453633601855</v>
      </c>
    </row>
    <row r="69" spans="7:19" ht="18.5">
      <c r="G69" s="61">
        <v>2009</v>
      </c>
      <c r="H69" s="48">
        <v>3</v>
      </c>
      <c r="I69" s="48">
        <f t="shared" si="9"/>
        <v>6</v>
      </c>
      <c r="J69" s="48">
        <f t="shared" si="9"/>
        <v>65</v>
      </c>
      <c r="K69" s="90">
        <v>14.4</v>
      </c>
      <c r="L69" s="90">
        <v>4.8</v>
      </c>
      <c r="M69" s="56">
        <f t="shared" si="1"/>
        <v>9.6</v>
      </c>
      <c r="N69" s="36">
        <v>42</v>
      </c>
      <c r="O69" s="57">
        <f t="shared" si="2"/>
        <v>22.854680478210231</v>
      </c>
      <c r="P69" s="58">
        <f t="shared" si="3"/>
        <v>17.552394607265459</v>
      </c>
      <c r="Q69" s="58">
        <v>11.330022</v>
      </c>
      <c r="R69" s="11">
        <f t="shared" si="4"/>
        <v>1.8207458654219995</v>
      </c>
      <c r="S69" s="35">
        <f t="shared" si="5"/>
        <v>2.6478221692191148</v>
      </c>
    </row>
    <row r="70" spans="7:19" ht="18.5">
      <c r="G70" s="61">
        <v>2009</v>
      </c>
      <c r="H70" s="48">
        <v>3</v>
      </c>
      <c r="I70" s="48">
        <f t="shared" si="9"/>
        <v>7</v>
      </c>
      <c r="J70" s="48">
        <f t="shared" si="9"/>
        <v>66</v>
      </c>
      <c r="K70" s="90">
        <v>16.2</v>
      </c>
      <c r="L70" s="90">
        <v>6</v>
      </c>
      <c r="M70" s="56">
        <f t="shared" ref="M70:M133" si="10">(K70+L70)/2</f>
        <v>11.1</v>
      </c>
      <c r="N70" s="36">
        <v>53</v>
      </c>
      <c r="O70" s="57">
        <f t="shared" ref="O70:O133" si="11">((Q70)/(0.16*(K70-(L70))^0.5))</f>
        <v>27.408105319241962</v>
      </c>
      <c r="P70" s="58">
        <f t="shared" ref="P70:P133" si="12">0.16*((K70-L70)^1/2)*O70</f>
        <v>22.365013940501438</v>
      </c>
      <c r="Q70" s="58">
        <v>14.005514999999999</v>
      </c>
      <c r="R70" s="11">
        <f t="shared" ref="R70:R133" si="13">0.0023*0.408*O70*(K70-L70)^0.5*(M70+17.8)</f>
        <v>2.3739137842274998</v>
      </c>
      <c r="S70" s="35">
        <f t="shared" ref="S70:S133" si="14">0.31*(IF(N70&gt;50,1,(1+(50-N70)/70)))*(P70+2.09)*((M70/(M70+15)))</f>
        <v>3.2241265505465684</v>
      </c>
    </row>
    <row r="71" spans="7:19" ht="18.5">
      <c r="G71" s="61">
        <v>2009</v>
      </c>
      <c r="H71" s="48">
        <v>3</v>
      </c>
      <c r="I71" s="48">
        <f t="shared" si="9"/>
        <v>8</v>
      </c>
      <c r="J71" s="48">
        <f t="shared" si="9"/>
        <v>67</v>
      </c>
      <c r="K71" s="90">
        <v>17.2</v>
      </c>
      <c r="L71" s="90">
        <v>10</v>
      </c>
      <c r="M71" s="56">
        <f t="shared" si="10"/>
        <v>13.6</v>
      </c>
      <c r="N71" s="36">
        <v>63.5</v>
      </c>
      <c r="O71" s="57">
        <f t="shared" si="11"/>
        <v>29.140521735326409</v>
      </c>
      <c r="P71" s="58">
        <f t="shared" si="12"/>
        <v>16.784940519548009</v>
      </c>
      <c r="Q71" s="58">
        <v>12.510755999999999</v>
      </c>
      <c r="R71" s="11">
        <f t="shared" si="13"/>
        <v>2.3039933357159992</v>
      </c>
      <c r="S71" s="35">
        <f t="shared" si="14"/>
        <v>2.7824038192452583</v>
      </c>
    </row>
    <row r="72" spans="7:19" ht="18.5">
      <c r="G72" s="61">
        <v>2009</v>
      </c>
      <c r="H72" s="48">
        <v>3</v>
      </c>
      <c r="I72" s="48">
        <f t="shared" si="9"/>
        <v>9</v>
      </c>
      <c r="J72" s="48">
        <f t="shared" si="9"/>
        <v>68</v>
      </c>
      <c r="K72" s="90">
        <v>15.1</v>
      </c>
      <c r="L72" s="90">
        <v>9</v>
      </c>
      <c r="M72" s="56">
        <f t="shared" si="10"/>
        <v>12.05</v>
      </c>
      <c r="N72" s="36">
        <v>60.5</v>
      </c>
      <c r="O72" s="57">
        <f t="shared" si="11"/>
        <v>30.514801450132094</v>
      </c>
      <c r="P72" s="58">
        <f t="shared" si="12"/>
        <v>14.891223107664461</v>
      </c>
      <c r="Q72" s="58">
        <v>12.05856</v>
      </c>
      <c r="R72" s="11">
        <f t="shared" si="13"/>
        <v>2.1110951138399998</v>
      </c>
      <c r="S72" s="35">
        <f t="shared" si="14"/>
        <v>2.3450409951453088</v>
      </c>
    </row>
    <row r="73" spans="7:19" ht="18.5">
      <c r="G73" s="61">
        <v>2009</v>
      </c>
      <c r="H73" s="48">
        <v>3</v>
      </c>
      <c r="I73" s="48">
        <f t="shared" si="9"/>
        <v>10</v>
      </c>
      <c r="J73" s="48">
        <f t="shared" si="9"/>
        <v>69</v>
      </c>
      <c r="K73" s="90">
        <v>15.4</v>
      </c>
      <c r="L73" s="90">
        <v>6</v>
      </c>
      <c r="M73" s="56">
        <f t="shared" si="10"/>
        <v>10.7</v>
      </c>
      <c r="N73" s="36">
        <v>49</v>
      </c>
      <c r="O73" s="57">
        <f t="shared" si="11"/>
        <v>25.657127223361048</v>
      </c>
      <c r="P73" s="58">
        <f t="shared" si="12"/>
        <v>19.29415967196751</v>
      </c>
      <c r="Q73" s="58">
        <v>12.586122</v>
      </c>
      <c r="R73" s="11">
        <f t="shared" si="13"/>
        <v>2.1038017576049994</v>
      </c>
      <c r="S73" s="35">
        <f t="shared" si="14"/>
        <v>2.7993992728549477</v>
      </c>
    </row>
    <row r="74" spans="7:19" ht="18.5">
      <c r="G74" s="61">
        <v>2009</v>
      </c>
      <c r="H74" s="48">
        <v>3</v>
      </c>
      <c r="I74" s="48">
        <f t="shared" si="9"/>
        <v>11</v>
      </c>
      <c r="J74" s="48">
        <f t="shared" si="9"/>
        <v>70</v>
      </c>
      <c r="K74" s="90">
        <v>16</v>
      </c>
      <c r="L74" s="90">
        <v>7.6</v>
      </c>
      <c r="M74" s="56">
        <f t="shared" si="10"/>
        <v>11.8</v>
      </c>
      <c r="N74" s="36">
        <v>62</v>
      </c>
      <c r="O74" s="57">
        <f t="shared" si="11"/>
        <v>25.814129865084503</v>
      </c>
      <c r="P74" s="58">
        <f t="shared" si="12"/>
        <v>17.347095269336787</v>
      </c>
      <c r="Q74" s="58">
        <v>11.970632999999998</v>
      </c>
      <c r="R74" s="11">
        <f t="shared" si="13"/>
        <v>2.078149771331999</v>
      </c>
      <c r="S74" s="35">
        <f t="shared" si="14"/>
        <v>2.6530184513147002</v>
      </c>
    </row>
    <row r="75" spans="7:19" ht="18.5">
      <c r="G75" s="61">
        <v>2009</v>
      </c>
      <c r="H75" s="48">
        <v>3</v>
      </c>
      <c r="I75" s="48">
        <f t="shared" si="9"/>
        <v>12</v>
      </c>
      <c r="J75" s="48">
        <f t="shared" si="9"/>
        <v>71</v>
      </c>
      <c r="K75" s="90">
        <v>18.2</v>
      </c>
      <c r="L75" s="90">
        <v>8</v>
      </c>
      <c r="M75" s="56">
        <f t="shared" si="10"/>
        <v>13.1</v>
      </c>
      <c r="N75" s="36">
        <v>56</v>
      </c>
      <c r="O75" s="57">
        <f t="shared" si="11"/>
        <v>21.156271430278846</v>
      </c>
      <c r="P75" s="58">
        <f t="shared" si="12"/>
        <v>17.263517487107539</v>
      </c>
      <c r="Q75" s="58">
        <v>10.810833999999998</v>
      </c>
      <c r="R75" s="11">
        <f t="shared" si="13"/>
        <v>1.9592312295689995</v>
      </c>
      <c r="S75" s="35">
        <f t="shared" si="14"/>
        <v>2.7969620823894554</v>
      </c>
    </row>
    <row r="76" spans="7:19" ht="18.5">
      <c r="G76" s="61">
        <v>2009</v>
      </c>
      <c r="H76" s="48">
        <v>3</v>
      </c>
      <c r="I76" s="48">
        <f t="shared" si="9"/>
        <v>13</v>
      </c>
      <c r="J76" s="48">
        <f t="shared" si="9"/>
        <v>72</v>
      </c>
      <c r="K76" s="90">
        <v>18.600000000000001</v>
      </c>
      <c r="L76" s="90">
        <v>7</v>
      </c>
      <c r="M76" s="56">
        <f t="shared" si="10"/>
        <v>12.8</v>
      </c>
      <c r="N76" s="36">
        <v>93.5</v>
      </c>
      <c r="O76" s="57">
        <f t="shared" si="11"/>
        <v>23.234630508571193</v>
      </c>
      <c r="P76" s="58">
        <f t="shared" si="12"/>
        <v>21.56173711195407</v>
      </c>
      <c r="Q76" s="58">
        <v>12.661487999999999</v>
      </c>
      <c r="R76" s="11">
        <f t="shared" si="13"/>
        <v>2.2723445898719996</v>
      </c>
      <c r="S76" s="35">
        <f t="shared" si="14"/>
        <v>3.3759026208717176</v>
      </c>
    </row>
    <row r="77" spans="7:19" ht="18.5">
      <c r="G77" s="61">
        <v>2009</v>
      </c>
      <c r="H77" s="48">
        <v>3</v>
      </c>
      <c r="I77" s="48">
        <f t="shared" si="9"/>
        <v>14</v>
      </c>
      <c r="J77" s="48">
        <f t="shared" si="9"/>
        <v>73</v>
      </c>
      <c r="K77" s="90">
        <v>13</v>
      </c>
      <c r="L77" s="90">
        <v>5</v>
      </c>
      <c r="M77" s="56">
        <f t="shared" si="10"/>
        <v>9</v>
      </c>
      <c r="N77" s="36">
        <v>89.5</v>
      </c>
      <c r="O77" s="57">
        <f t="shared" si="11"/>
        <v>27.700638568522663</v>
      </c>
      <c r="P77" s="58">
        <f t="shared" si="12"/>
        <v>17.728408683854504</v>
      </c>
      <c r="Q77" s="58">
        <v>12.535877999999999</v>
      </c>
      <c r="R77" s="11">
        <f t="shared" si="13"/>
        <v>1.9704143757959993</v>
      </c>
      <c r="S77" s="35">
        <f t="shared" si="14"/>
        <v>2.3038900094980859</v>
      </c>
    </row>
    <row r="78" spans="7:19" ht="18.5">
      <c r="G78" s="61">
        <v>2009</v>
      </c>
      <c r="H78" s="48">
        <v>3</v>
      </c>
      <c r="I78" s="48">
        <f t="shared" si="9"/>
        <v>15</v>
      </c>
      <c r="J78" s="48">
        <f t="shared" si="9"/>
        <v>74</v>
      </c>
      <c r="K78" s="90">
        <v>7.9</v>
      </c>
      <c r="L78" s="90">
        <v>4</v>
      </c>
      <c r="M78" s="56">
        <f t="shared" si="10"/>
        <v>5.95</v>
      </c>
      <c r="N78" s="36">
        <v>64.5</v>
      </c>
      <c r="O78" s="57">
        <f t="shared" si="11"/>
        <v>35.724862225075704</v>
      </c>
      <c r="P78" s="58">
        <f t="shared" si="12"/>
        <v>11.146157014223622</v>
      </c>
      <c r="Q78" s="58">
        <v>11.288152</v>
      </c>
      <c r="R78" s="11">
        <f t="shared" si="13"/>
        <v>1.5723690226500002</v>
      </c>
      <c r="S78" s="35">
        <f t="shared" si="14"/>
        <v>1.1653504349754402</v>
      </c>
    </row>
    <row r="79" spans="7:19" ht="18.5">
      <c r="G79" s="61">
        <v>2009</v>
      </c>
      <c r="H79" s="48">
        <v>3</v>
      </c>
      <c r="I79" s="48">
        <f t="shared" si="9"/>
        <v>16</v>
      </c>
      <c r="J79" s="48">
        <f t="shared" si="9"/>
        <v>75</v>
      </c>
      <c r="K79" s="90">
        <v>13</v>
      </c>
      <c r="L79" s="90">
        <v>2.8</v>
      </c>
      <c r="M79" s="56">
        <f t="shared" si="10"/>
        <v>7.9</v>
      </c>
      <c r="N79" s="36">
        <v>49.5</v>
      </c>
      <c r="O79" s="57">
        <f t="shared" si="11"/>
        <v>22.303396914492261</v>
      </c>
      <c r="P79" s="58">
        <f t="shared" si="12"/>
        <v>18.199571882225683</v>
      </c>
      <c r="Q79" s="58">
        <v>11.397013999999999</v>
      </c>
      <c r="R79" s="11">
        <f t="shared" si="13"/>
        <v>1.717877618727</v>
      </c>
      <c r="S79" s="35">
        <f t="shared" si="14"/>
        <v>2.1853311843666465</v>
      </c>
    </row>
    <row r="80" spans="7:19" ht="18.5">
      <c r="G80" s="61">
        <v>2009</v>
      </c>
      <c r="H80" s="48">
        <v>3</v>
      </c>
      <c r="I80" s="48">
        <f t="shared" si="9"/>
        <v>17</v>
      </c>
      <c r="J80" s="48">
        <f t="shared" si="9"/>
        <v>76</v>
      </c>
      <c r="K80" s="90">
        <v>12.6</v>
      </c>
      <c r="L80" s="90">
        <v>2</v>
      </c>
      <c r="M80" s="56">
        <f t="shared" si="10"/>
        <v>7.3</v>
      </c>
      <c r="N80" s="36">
        <v>35.5</v>
      </c>
      <c r="O80" s="57">
        <f t="shared" si="11"/>
        <v>22.473318803430544</v>
      </c>
      <c r="P80" s="58">
        <f t="shared" si="12"/>
        <v>19.0573743453091</v>
      </c>
      <c r="Q80" s="58">
        <v>11.706852</v>
      </c>
      <c r="R80" s="11">
        <f t="shared" si="13"/>
        <v>1.7233832431979996</v>
      </c>
      <c r="S80" s="35">
        <f t="shared" si="14"/>
        <v>2.5905669046253772</v>
      </c>
    </row>
    <row r="81" spans="7:19" ht="18.5">
      <c r="G81" s="61">
        <v>2009</v>
      </c>
      <c r="H81" s="48">
        <v>3</v>
      </c>
      <c r="I81" s="48">
        <f t="shared" ref="I81:J96" si="15">I80+1</f>
        <v>18</v>
      </c>
      <c r="J81" s="48">
        <f t="shared" si="15"/>
        <v>77</v>
      </c>
      <c r="K81" s="90">
        <v>13.8</v>
      </c>
      <c r="L81" s="90">
        <v>4.5999999999999996</v>
      </c>
      <c r="M81" s="56">
        <f t="shared" si="10"/>
        <v>9.1999999999999993</v>
      </c>
      <c r="N81" s="36">
        <v>58.5</v>
      </c>
      <c r="O81" s="57">
        <f t="shared" si="11"/>
        <v>22.569752894234206</v>
      </c>
      <c r="P81" s="58">
        <f t="shared" si="12"/>
        <v>16.611338130156376</v>
      </c>
      <c r="Q81" s="58">
        <v>10.953192</v>
      </c>
      <c r="R81" s="11">
        <f t="shared" si="13"/>
        <v>1.7344927191599997</v>
      </c>
      <c r="S81" s="35">
        <f t="shared" si="14"/>
        <v>2.2039758821159499</v>
      </c>
    </row>
    <row r="82" spans="7:19" ht="18.5">
      <c r="G82" s="61">
        <v>2009</v>
      </c>
      <c r="H82" s="48">
        <v>3</v>
      </c>
      <c r="I82" s="48">
        <f t="shared" si="15"/>
        <v>19</v>
      </c>
      <c r="J82" s="48">
        <f t="shared" si="15"/>
        <v>78</v>
      </c>
      <c r="K82" s="90">
        <v>14.4</v>
      </c>
      <c r="L82" s="90">
        <v>4</v>
      </c>
      <c r="M82" s="56">
        <f t="shared" si="10"/>
        <v>9.1999999999999993</v>
      </c>
      <c r="N82" s="36">
        <v>79.5</v>
      </c>
      <c r="O82" s="57">
        <f t="shared" si="11"/>
        <v>17.868315954101323</v>
      </c>
      <c r="P82" s="58">
        <f t="shared" si="12"/>
        <v>14.866438873812303</v>
      </c>
      <c r="Q82" s="58">
        <v>9.2197739999999992</v>
      </c>
      <c r="R82" s="11">
        <f t="shared" si="13"/>
        <v>1.45999731177</v>
      </c>
      <c r="S82" s="35">
        <f t="shared" si="14"/>
        <v>1.9983373416575487</v>
      </c>
    </row>
    <row r="83" spans="7:19" ht="18.5">
      <c r="G83" s="61">
        <v>2009</v>
      </c>
      <c r="H83" s="48">
        <v>3</v>
      </c>
      <c r="I83" s="48">
        <f t="shared" si="15"/>
        <v>20</v>
      </c>
      <c r="J83" s="48">
        <f t="shared" si="15"/>
        <v>79</v>
      </c>
      <c r="K83" s="90">
        <v>14.2</v>
      </c>
      <c r="L83" s="90">
        <v>7.2</v>
      </c>
      <c r="M83" s="56">
        <f t="shared" si="10"/>
        <v>10.7</v>
      </c>
      <c r="N83" s="36">
        <v>88</v>
      </c>
      <c r="O83" s="57">
        <f t="shared" si="11"/>
        <v>25.7557937191688</v>
      </c>
      <c r="P83" s="58">
        <f t="shared" si="12"/>
        <v>14.423244482734527</v>
      </c>
      <c r="Q83" s="58">
        <v>10.902947999999999</v>
      </c>
      <c r="R83" s="11">
        <f t="shared" si="13"/>
        <v>1.8224550155699997</v>
      </c>
      <c r="S83" s="35">
        <f t="shared" si="14"/>
        <v>2.1313008540556586</v>
      </c>
    </row>
    <row r="84" spans="7:19" ht="18.5">
      <c r="G84" s="61">
        <v>2009</v>
      </c>
      <c r="H84" s="48">
        <v>3</v>
      </c>
      <c r="I84" s="48">
        <f t="shared" si="15"/>
        <v>21</v>
      </c>
      <c r="J84" s="48">
        <f t="shared" si="15"/>
        <v>80</v>
      </c>
      <c r="K84" s="90">
        <v>16.2</v>
      </c>
      <c r="L84" s="90">
        <v>4</v>
      </c>
      <c r="M84" s="56">
        <f t="shared" si="10"/>
        <v>10.1</v>
      </c>
      <c r="N84" s="36">
        <v>68.5</v>
      </c>
      <c r="O84" s="57">
        <f t="shared" si="11"/>
        <v>24.251899636951567</v>
      </c>
      <c r="P84" s="58">
        <f t="shared" si="12"/>
        <v>23.669854045664728</v>
      </c>
      <c r="Q84" s="58">
        <v>13.553318999999998</v>
      </c>
      <c r="R84" s="11">
        <f t="shared" si="13"/>
        <v>2.2177770245864994</v>
      </c>
      <c r="S84" s="35">
        <f t="shared" si="14"/>
        <v>3.2133108771703687</v>
      </c>
    </row>
    <row r="85" spans="7:19" ht="18.5">
      <c r="G85" s="61">
        <v>2009</v>
      </c>
      <c r="H85" s="48">
        <v>3</v>
      </c>
      <c r="I85" s="48">
        <f t="shared" si="15"/>
        <v>22</v>
      </c>
      <c r="J85" s="48">
        <f t="shared" si="15"/>
        <v>81</v>
      </c>
      <c r="K85" s="90">
        <v>17.5</v>
      </c>
      <c r="L85" s="90">
        <v>5.6</v>
      </c>
      <c r="M85" s="56">
        <f t="shared" si="10"/>
        <v>11.55</v>
      </c>
      <c r="N85" s="36">
        <v>58</v>
      </c>
      <c r="O85" s="57">
        <f t="shared" si="11"/>
        <v>20.732378514732808</v>
      </c>
      <c r="P85" s="58">
        <f t="shared" si="12"/>
        <v>19.737224346025634</v>
      </c>
      <c r="Q85" s="58">
        <v>11.443071</v>
      </c>
      <c r="R85" s="11">
        <f t="shared" si="13"/>
        <v>1.9697844950302499</v>
      </c>
      <c r="S85" s="35">
        <f t="shared" si="14"/>
        <v>2.9435923454216488</v>
      </c>
    </row>
    <row r="86" spans="7:19" ht="18.5">
      <c r="G86" s="61">
        <v>2009</v>
      </c>
      <c r="H86" s="48">
        <v>3</v>
      </c>
      <c r="I86" s="48">
        <f t="shared" si="15"/>
        <v>23</v>
      </c>
      <c r="J86" s="48">
        <f t="shared" si="15"/>
        <v>82</v>
      </c>
      <c r="K86" s="90">
        <v>11</v>
      </c>
      <c r="L86" s="90">
        <v>4.5999999999999996</v>
      </c>
      <c r="M86" s="56">
        <f t="shared" si="10"/>
        <v>7.8</v>
      </c>
      <c r="N86" s="36">
        <v>60</v>
      </c>
      <c r="O86" s="57">
        <f t="shared" si="11"/>
        <v>29.853091907170906</v>
      </c>
      <c r="P86" s="58">
        <f t="shared" si="12"/>
        <v>15.284783056471504</v>
      </c>
      <c r="Q86" s="58">
        <v>12.083682</v>
      </c>
      <c r="R86" s="11">
        <f t="shared" si="13"/>
        <v>1.8142923502079999</v>
      </c>
      <c r="S86" s="35">
        <f t="shared" si="14"/>
        <v>1.8426414662521096</v>
      </c>
    </row>
    <row r="87" spans="7:19" ht="18.5">
      <c r="G87" s="61">
        <v>2009</v>
      </c>
      <c r="H87" s="48">
        <v>3</v>
      </c>
      <c r="I87" s="48">
        <f t="shared" si="15"/>
        <v>24</v>
      </c>
      <c r="J87" s="48">
        <f t="shared" si="15"/>
        <v>83</v>
      </c>
      <c r="K87" s="90">
        <v>14.2</v>
      </c>
      <c r="L87" s="90">
        <v>5</v>
      </c>
      <c r="M87" s="56">
        <f t="shared" si="10"/>
        <v>9.6</v>
      </c>
      <c r="N87" s="36">
        <v>79.5</v>
      </c>
      <c r="O87" s="57">
        <f t="shared" si="11"/>
        <v>20.913257268969314</v>
      </c>
      <c r="P87" s="58">
        <f t="shared" si="12"/>
        <v>15.392157349961415</v>
      </c>
      <c r="Q87" s="58">
        <v>10.149288</v>
      </c>
      <c r="R87" s="11">
        <f t="shared" si="13"/>
        <v>1.6310007308879997</v>
      </c>
      <c r="S87" s="35">
        <f t="shared" si="14"/>
        <v>2.1149146452636245</v>
      </c>
    </row>
    <row r="88" spans="7:19" ht="18.5">
      <c r="G88" s="61">
        <v>2009</v>
      </c>
      <c r="H88" s="48">
        <v>3</v>
      </c>
      <c r="I88" s="48">
        <f t="shared" si="15"/>
        <v>25</v>
      </c>
      <c r="J88" s="48">
        <f t="shared" si="15"/>
        <v>84</v>
      </c>
      <c r="K88" s="90">
        <v>14.8</v>
      </c>
      <c r="L88" s="90">
        <v>3.5</v>
      </c>
      <c r="M88" s="56">
        <f t="shared" si="10"/>
        <v>9.15</v>
      </c>
      <c r="N88" s="36">
        <v>67.5</v>
      </c>
      <c r="O88" s="57">
        <f t="shared" si="11"/>
        <v>19.173798911999299</v>
      </c>
      <c r="P88" s="58">
        <f t="shared" si="12"/>
        <v>17.333114216447367</v>
      </c>
      <c r="Q88" s="58">
        <v>10.312581</v>
      </c>
      <c r="R88" s="11">
        <f t="shared" si="13"/>
        <v>1.6300245998767497</v>
      </c>
      <c r="S88" s="35">
        <f t="shared" si="14"/>
        <v>2.281311116975278</v>
      </c>
    </row>
    <row r="89" spans="7:19" ht="18.5">
      <c r="G89" s="61">
        <v>2009</v>
      </c>
      <c r="H89" s="48">
        <v>3</v>
      </c>
      <c r="I89" s="48">
        <f t="shared" si="15"/>
        <v>26</v>
      </c>
      <c r="J89" s="48">
        <f t="shared" si="15"/>
        <v>85</v>
      </c>
      <c r="K89" s="90">
        <v>14.6</v>
      </c>
      <c r="L89" s="90">
        <v>6</v>
      </c>
      <c r="M89" s="56">
        <f t="shared" si="10"/>
        <v>10.3</v>
      </c>
      <c r="N89" s="36">
        <v>56.5</v>
      </c>
      <c r="O89" s="57">
        <f t="shared" si="11"/>
        <v>23.076092606726213</v>
      </c>
      <c r="P89" s="58">
        <f t="shared" si="12"/>
        <v>15.876351713427633</v>
      </c>
      <c r="Q89" s="58">
        <v>10.827582</v>
      </c>
      <c r="R89" s="11">
        <f t="shared" si="13"/>
        <v>1.7844558928829999</v>
      </c>
      <c r="S89" s="35">
        <f t="shared" si="14"/>
        <v>2.2674530047815984</v>
      </c>
    </row>
    <row r="90" spans="7:19" ht="18.5">
      <c r="G90" s="61">
        <v>2009</v>
      </c>
      <c r="H90" s="48">
        <v>3</v>
      </c>
      <c r="I90" s="48">
        <f t="shared" si="15"/>
        <v>27</v>
      </c>
      <c r="J90" s="48">
        <f t="shared" si="15"/>
        <v>86</v>
      </c>
      <c r="K90" s="90">
        <v>13</v>
      </c>
      <c r="L90" s="90">
        <v>5</v>
      </c>
      <c r="M90" s="56">
        <f t="shared" si="10"/>
        <v>9</v>
      </c>
      <c r="N90" s="36">
        <v>48</v>
      </c>
      <c r="O90" s="57">
        <f t="shared" si="11"/>
        <v>18.360693800679101</v>
      </c>
      <c r="P90" s="58">
        <f t="shared" si="12"/>
        <v>11.750844032434625</v>
      </c>
      <c r="Q90" s="58">
        <v>8.3091014999999988</v>
      </c>
      <c r="R90" s="11">
        <f t="shared" si="13"/>
        <v>1.3060411919729997</v>
      </c>
      <c r="S90" s="35">
        <f t="shared" si="14"/>
        <v>1.6549694935925401</v>
      </c>
    </row>
    <row r="91" spans="7:19" ht="18.5">
      <c r="G91" s="61">
        <v>2009</v>
      </c>
      <c r="H91" s="48">
        <v>3</v>
      </c>
      <c r="I91" s="48">
        <f t="shared" si="15"/>
        <v>28</v>
      </c>
      <c r="J91" s="48">
        <f t="shared" si="15"/>
        <v>87</v>
      </c>
      <c r="K91" s="90">
        <v>11.6</v>
      </c>
      <c r="L91" s="90">
        <v>6</v>
      </c>
      <c r="M91" s="56">
        <f t="shared" si="10"/>
        <v>8.8000000000000007</v>
      </c>
      <c r="N91" s="36">
        <v>73</v>
      </c>
      <c r="O91" s="57">
        <f t="shared" si="11"/>
        <v>26.27455691927112</v>
      </c>
      <c r="P91" s="58">
        <f t="shared" si="12"/>
        <v>11.77100149983346</v>
      </c>
      <c r="Q91" s="58">
        <v>9.9483119999999996</v>
      </c>
      <c r="R91" s="11">
        <f t="shared" si="13"/>
        <v>1.552026206808</v>
      </c>
      <c r="S91" s="35">
        <f t="shared" si="14"/>
        <v>1.5887736172918354</v>
      </c>
    </row>
    <row r="92" spans="7:19" ht="18.5">
      <c r="G92" s="61">
        <v>2009</v>
      </c>
      <c r="H92" s="48">
        <v>3</v>
      </c>
      <c r="I92" s="48">
        <f t="shared" si="15"/>
        <v>29</v>
      </c>
      <c r="J92" s="48">
        <f t="shared" si="15"/>
        <v>88</v>
      </c>
      <c r="K92" s="90">
        <v>16.5</v>
      </c>
      <c r="L92" s="90">
        <v>6</v>
      </c>
      <c r="M92" s="56">
        <f t="shared" si="10"/>
        <v>11.25</v>
      </c>
      <c r="N92" s="36">
        <v>56.5</v>
      </c>
      <c r="O92" s="57">
        <f t="shared" si="11"/>
        <v>14.427508845242119</v>
      </c>
      <c r="P92" s="58">
        <f t="shared" si="12"/>
        <v>12.11910743000338</v>
      </c>
      <c r="Q92" s="58">
        <v>7.4800754999999999</v>
      </c>
      <c r="R92" s="11">
        <f t="shared" si="13"/>
        <v>1.2744421735578748</v>
      </c>
      <c r="S92" s="35">
        <f t="shared" si="14"/>
        <v>1.8877814157004489</v>
      </c>
    </row>
    <row r="93" spans="7:19" ht="18.5">
      <c r="G93" s="61">
        <v>2009</v>
      </c>
      <c r="H93" s="48">
        <v>3</v>
      </c>
      <c r="I93" s="48">
        <f t="shared" si="15"/>
        <v>30</v>
      </c>
      <c r="J93" s="48">
        <f t="shared" si="15"/>
        <v>89</v>
      </c>
      <c r="K93" s="90">
        <v>21</v>
      </c>
      <c r="L93" s="90">
        <v>6.6</v>
      </c>
      <c r="M93" s="56">
        <f t="shared" si="10"/>
        <v>13.8</v>
      </c>
      <c r="N93" s="36">
        <v>51</v>
      </c>
      <c r="O93" s="57">
        <f t="shared" si="11"/>
        <v>21.929506182675787</v>
      </c>
      <c r="P93" s="58">
        <f t="shared" si="12"/>
        <v>25.262791122442511</v>
      </c>
      <c r="Q93" s="58">
        <v>13.31466</v>
      </c>
      <c r="R93" s="11">
        <f t="shared" si="13"/>
        <v>2.4676591964400001</v>
      </c>
      <c r="S93" s="35">
        <f t="shared" si="14"/>
        <v>4.0630291813128148</v>
      </c>
    </row>
    <row r="94" spans="7:19" ht="18.5">
      <c r="G94" s="61">
        <v>2009</v>
      </c>
      <c r="H94" s="62">
        <v>3</v>
      </c>
      <c r="I94" s="62">
        <f t="shared" si="15"/>
        <v>31</v>
      </c>
      <c r="J94" s="48">
        <f t="shared" si="15"/>
        <v>90</v>
      </c>
      <c r="K94" s="90">
        <v>23</v>
      </c>
      <c r="L94" s="90">
        <v>9.1999999999999993</v>
      </c>
      <c r="M94" s="56">
        <f t="shared" si="10"/>
        <v>16.100000000000001</v>
      </c>
      <c r="N94" s="36">
        <v>66</v>
      </c>
      <c r="O94" s="57">
        <f t="shared" si="11"/>
        <v>22.401162425180544</v>
      </c>
      <c r="P94" s="58">
        <f t="shared" si="12"/>
        <v>24.730883317399321</v>
      </c>
      <c r="Q94" s="58">
        <v>13.31466</v>
      </c>
      <c r="R94" s="51">
        <f t="shared" si="13"/>
        <v>2.6472673025100004</v>
      </c>
      <c r="S94" s="50">
        <f t="shared" si="14"/>
        <v>4.3042774481395503</v>
      </c>
    </row>
    <row r="95" spans="7:19" ht="18.5">
      <c r="G95" s="61">
        <v>2009</v>
      </c>
      <c r="H95" s="61">
        <v>4</v>
      </c>
      <c r="I95" s="48">
        <v>1</v>
      </c>
      <c r="J95" s="48">
        <f t="shared" si="15"/>
        <v>91</v>
      </c>
      <c r="K95" s="90">
        <v>22.4</v>
      </c>
      <c r="L95" s="90">
        <v>12</v>
      </c>
      <c r="M95" s="56">
        <f t="shared" si="10"/>
        <v>17.2</v>
      </c>
      <c r="N95" s="36">
        <v>96.5</v>
      </c>
      <c r="O95" s="57">
        <f t="shared" si="11"/>
        <v>20.010566368217013</v>
      </c>
      <c r="P95" s="58">
        <f t="shared" si="12"/>
        <v>16.648791218356553</v>
      </c>
      <c r="Q95" s="58">
        <v>10.325142</v>
      </c>
      <c r="R95" s="11">
        <f t="shared" si="13"/>
        <v>2.1194935240499997</v>
      </c>
      <c r="S95" s="35">
        <f t="shared" si="14"/>
        <v>3.1029576017477365</v>
      </c>
    </row>
    <row r="96" spans="7:19" ht="18.5">
      <c r="G96" s="61">
        <v>2009</v>
      </c>
      <c r="H96" s="61">
        <v>4</v>
      </c>
      <c r="I96" s="48">
        <f t="shared" ref="I96:J111" si="16">I95+1</f>
        <v>2</v>
      </c>
      <c r="J96" s="48">
        <f t="shared" si="15"/>
        <v>92</v>
      </c>
      <c r="K96" s="90">
        <v>22.6</v>
      </c>
      <c r="L96" s="90">
        <v>10</v>
      </c>
      <c r="M96" s="56">
        <f t="shared" si="10"/>
        <v>16.3</v>
      </c>
      <c r="N96" s="36">
        <v>71.5</v>
      </c>
      <c r="O96" s="57">
        <f t="shared" si="11"/>
        <v>15.94609052087077</v>
      </c>
      <c r="P96" s="58">
        <f t="shared" si="12"/>
        <v>16.073659245037739</v>
      </c>
      <c r="Q96" s="58">
        <v>9.0564809999999998</v>
      </c>
      <c r="R96" s="11">
        <f t="shared" si="13"/>
        <v>1.8112645023164997</v>
      </c>
      <c r="S96" s="35">
        <f t="shared" si="14"/>
        <v>2.9322993662995427</v>
      </c>
    </row>
    <row r="97" spans="7:32" ht="18.5">
      <c r="G97" s="61">
        <v>2009</v>
      </c>
      <c r="H97" s="61">
        <v>4</v>
      </c>
      <c r="I97" s="48">
        <f t="shared" si="16"/>
        <v>3</v>
      </c>
      <c r="J97" s="48">
        <f t="shared" si="16"/>
        <v>93</v>
      </c>
      <c r="K97" s="90">
        <v>23.5</v>
      </c>
      <c r="L97" s="90">
        <v>11</v>
      </c>
      <c r="M97" s="56">
        <f t="shared" si="10"/>
        <v>17.25</v>
      </c>
      <c r="N97" s="36">
        <v>51.5</v>
      </c>
      <c r="O97" s="57">
        <f t="shared" si="11"/>
        <v>19.307178545355082</v>
      </c>
      <c r="P97" s="58">
        <f t="shared" si="12"/>
        <v>19.307178545355082</v>
      </c>
      <c r="Q97" s="58">
        <v>10.921789500000001</v>
      </c>
      <c r="R97" s="11">
        <f t="shared" si="13"/>
        <v>2.2451731543833748</v>
      </c>
      <c r="S97" s="35">
        <f t="shared" si="14"/>
        <v>3.5479507681019005</v>
      </c>
    </row>
    <row r="98" spans="7:32" ht="18.5">
      <c r="G98" s="61">
        <v>2009</v>
      </c>
      <c r="H98" s="61">
        <v>4</v>
      </c>
      <c r="I98" s="48">
        <f t="shared" si="16"/>
        <v>4</v>
      </c>
      <c r="J98" s="48">
        <f t="shared" si="16"/>
        <v>94</v>
      </c>
      <c r="K98" s="90">
        <v>19.8</v>
      </c>
      <c r="L98" s="90">
        <v>12</v>
      </c>
      <c r="M98" s="56">
        <f t="shared" si="10"/>
        <v>15.9</v>
      </c>
      <c r="N98" s="36">
        <v>56.5</v>
      </c>
      <c r="O98" s="57">
        <f t="shared" si="11"/>
        <v>27.266454265078238</v>
      </c>
      <c r="P98" s="58">
        <f t="shared" si="12"/>
        <v>17.014267461408824</v>
      </c>
      <c r="Q98" s="58">
        <v>12.18417</v>
      </c>
      <c r="R98" s="11">
        <f t="shared" si="13"/>
        <v>2.4082072925850002</v>
      </c>
      <c r="S98" s="35">
        <f t="shared" si="14"/>
        <v>3.0474088775820096</v>
      </c>
    </row>
    <row r="99" spans="7:32" ht="18.5">
      <c r="G99" s="61">
        <v>2009</v>
      </c>
      <c r="H99" s="61">
        <v>4</v>
      </c>
      <c r="I99" s="48">
        <f t="shared" si="16"/>
        <v>5</v>
      </c>
      <c r="J99" s="48">
        <f t="shared" si="16"/>
        <v>95</v>
      </c>
      <c r="K99" s="90">
        <v>21.2</v>
      </c>
      <c r="L99" s="90">
        <v>9</v>
      </c>
      <c r="M99" s="56">
        <f t="shared" si="10"/>
        <v>15.1</v>
      </c>
      <c r="N99" s="36">
        <v>61.5</v>
      </c>
      <c r="O99" s="57">
        <f t="shared" si="11"/>
        <v>18.115876837240933</v>
      </c>
      <c r="P99" s="58">
        <f t="shared" si="12"/>
        <v>17.681095793147151</v>
      </c>
      <c r="Q99" s="58">
        <v>10.124166000000001</v>
      </c>
      <c r="R99" s="11">
        <f t="shared" si="13"/>
        <v>1.9535438851110001</v>
      </c>
      <c r="S99" s="35">
        <f t="shared" si="14"/>
        <v>3.0747009770007243</v>
      </c>
    </row>
    <row r="100" spans="7:32" ht="18.5">
      <c r="G100" s="61">
        <v>2009</v>
      </c>
      <c r="H100" s="61">
        <v>4</v>
      </c>
      <c r="I100" s="48">
        <f t="shared" si="16"/>
        <v>6</v>
      </c>
      <c r="J100" s="48">
        <f t="shared" si="16"/>
        <v>96</v>
      </c>
      <c r="K100" s="90">
        <v>22.8</v>
      </c>
      <c r="L100" s="90">
        <v>7.6</v>
      </c>
      <c r="M100" s="56">
        <f t="shared" si="10"/>
        <v>15.2</v>
      </c>
      <c r="N100" s="36">
        <v>62.5</v>
      </c>
      <c r="O100" s="57">
        <f t="shared" si="11"/>
        <v>17.867724001250931</v>
      </c>
      <c r="P100" s="58">
        <f t="shared" si="12"/>
        <v>21.727152385521137</v>
      </c>
      <c r="Q100" s="58">
        <v>11.145793999999999</v>
      </c>
      <c r="R100" s="11">
        <f t="shared" si="13"/>
        <v>2.1572126997299992</v>
      </c>
      <c r="S100" s="35">
        <f t="shared" si="14"/>
        <v>3.7161066900852848</v>
      </c>
    </row>
    <row r="101" spans="7:32" ht="18.5">
      <c r="G101" s="61">
        <v>2009</v>
      </c>
      <c r="H101" s="61">
        <v>4</v>
      </c>
      <c r="I101" s="48">
        <f t="shared" si="16"/>
        <v>7</v>
      </c>
      <c r="J101" s="48">
        <f t="shared" si="16"/>
        <v>97</v>
      </c>
      <c r="K101" s="90">
        <v>17.8</v>
      </c>
      <c r="L101" s="90">
        <v>9.8000000000000007</v>
      </c>
      <c r="M101" s="56">
        <f t="shared" si="10"/>
        <v>13.8</v>
      </c>
      <c r="N101" s="36">
        <v>75</v>
      </c>
      <c r="O101" s="57">
        <f t="shared" si="11"/>
        <v>22.898824467967135</v>
      </c>
      <c r="P101" s="58">
        <f t="shared" si="12"/>
        <v>14.655247659498967</v>
      </c>
      <c r="Q101" s="58">
        <v>10.362824999999999</v>
      </c>
      <c r="R101" s="11">
        <f t="shared" si="13"/>
        <v>1.9205838085499995</v>
      </c>
      <c r="S101" s="35">
        <f t="shared" si="14"/>
        <v>2.4873669960880753</v>
      </c>
    </row>
    <row r="102" spans="7:32" ht="18.5">
      <c r="G102" s="61">
        <v>2009</v>
      </c>
      <c r="H102" s="61">
        <v>4</v>
      </c>
      <c r="I102" s="48">
        <f t="shared" si="16"/>
        <v>8</v>
      </c>
      <c r="J102" s="48">
        <f t="shared" si="16"/>
        <v>98</v>
      </c>
      <c r="K102" s="90">
        <v>18</v>
      </c>
      <c r="L102" s="90">
        <v>7.6</v>
      </c>
      <c r="M102" s="56">
        <f t="shared" si="10"/>
        <v>12.8</v>
      </c>
      <c r="N102" s="36">
        <v>75.5</v>
      </c>
      <c r="O102" s="57">
        <f t="shared" si="11"/>
        <v>18.014378482336486</v>
      </c>
      <c r="P102" s="58">
        <f t="shared" si="12"/>
        <v>14.987962897303957</v>
      </c>
      <c r="Q102" s="58">
        <v>9.29514</v>
      </c>
      <c r="R102" s="11">
        <f t="shared" si="13"/>
        <v>1.6681894806599999</v>
      </c>
      <c r="S102" s="35">
        <f t="shared" si="14"/>
        <v>2.4376027617446798</v>
      </c>
    </row>
    <row r="103" spans="7:32" ht="18.5">
      <c r="G103" s="61">
        <v>2009</v>
      </c>
      <c r="H103" s="61">
        <v>4</v>
      </c>
      <c r="I103" s="48">
        <f t="shared" si="16"/>
        <v>9</v>
      </c>
      <c r="J103" s="48">
        <f t="shared" si="16"/>
        <v>99</v>
      </c>
      <c r="K103" s="90">
        <v>20.399999999999999</v>
      </c>
      <c r="L103" s="90">
        <v>8.6</v>
      </c>
      <c r="M103" s="56">
        <f t="shared" si="10"/>
        <v>14.5</v>
      </c>
      <c r="N103" s="36">
        <v>86.5</v>
      </c>
      <c r="O103" s="57">
        <f t="shared" si="11"/>
        <v>14.535177677867292</v>
      </c>
      <c r="P103" s="58">
        <f t="shared" si="12"/>
        <v>13.721207727906723</v>
      </c>
      <c r="Q103" s="58">
        <v>7.9887959999999998</v>
      </c>
      <c r="R103" s="11">
        <f t="shared" si="13"/>
        <v>1.5133935198419999</v>
      </c>
      <c r="S103" s="35">
        <f t="shared" si="14"/>
        <v>2.4091992792183294</v>
      </c>
    </row>
    <row r="104" spans="7:32" ht="18.5">
      <c r="G104" s="61">
        <v>2009</v>
      </c>
      <c r="H104" s="61">
        <v>4</v>
      </c>
      <c r="I104" s="48">
        <f t="shared" si="16"/>
        <v>10</v>
      </c>
      <c r="J104" s="48">
        <f t="shared" si="16"/>
        <v>100</v>
      </c>
      <c r="K104" s="90">
        <v>20</v>
      </c>
      <c r="L104" s="90">
        <v>7</v>
      </c>
      <c r="M104" s="56">
        <f t="shared" si="10"/>
        <v>13.5</v>
      </c>
      <c r="N104" s="36">
        <v>82</v>
      </c>
      <c r="O104" s="57">
        <f t="shared" si="11"/>
        <v>17.709289127162137</v>
      </c>
      <c r="P104" s="58">
        <f t="shared" si="12"/>
        <v>18.417660692248624</v>
      </c>
      <c r="Q104" s="58">
        <v>10.216279999999999</v>
      </c>
      <c r="R104" s="11">
        <f t="shared" si="13"/>
        <v>1.8754484928599997</v>
      </c>
      <c r="S104" s="35">
        <f t="shared" si="14"/>
        <v>3.0113880700722979</v>
      </c>
      <c r="AF104" s="34"/>
    </row>
    <row r="105" spans="7:32" ht="18.5">
      <c r="G105" s="61">
        <v>2009</v>
      </c>
      <c r="H105" s="61">
        <v>4</v>
      </c>
      <c r="I105" s="48">
        <f t="shared" si="16"/>
        <v>11</v>
      </c>
      <c r="J105" s="48">
        <f t="shared" si="16"/>
        <v>101</v>
      </c>
      <c r="K105" s="90">
        <v>21</v>
      </c>
      <c r="L105" s="90">
        <v>9</v>
      </c>
      <c r="M105" s="56">
        <f t="shared" si="10"/>
        <v>15</v>
      </c>
      <c r="N105" s="36">
        <v>55.5</v>
      </c>
      <c r="O105" s="57">
        <f t="shared" si="11"/>
        <v>19.376695953917842</v>
      </c>
      <c r="P105" s="58">
        <f t="shared" si="12"/>
        <v>18.601628115761127</v>
      </c>
      <c r="Q105" s="58">
        <v>10.739654999999999</v>
      </c>
      <c r="R105" s="11">
        <f t="shared" si="13"/>
        <v>2.0660089116599991</v>
      </c>
      <c r="S105" s="35">
        <f t="shared" si="14"/>
        <v>3.2072023579429745</v>
      </c>
      <c r="AF105" s="34"/>
    </row>
    <row r="106" spans="7:32" ht="18.5">
      <c r="G106" s="61">
        <v>2009</v>
      </c>
      <c r="H106" s="61">
        <v>4</v>
      </c>
      <c r="I106" s="48">
        <f t="shared" si="16"/>
        <v>12</v>
      </c>
      <c r="J106" s="48">
        <f t="shared" si="16"/>
        <v>102</v>
      </c>
      <c r="K106" s="90">
        <v>20</v>
      </c>
      <c r="L106" s="90">
        <v>11</v>
      </c>
      <c r="M106" s="56">
        <f t="shared" si="10"/>
        <v>15.5</v>
      </c>
      <c r="N106" s="36">
        <v>74.5</v>
      </c>
      <c r="O106" s="57">
        <f t="shared" si="11"/>
        <v>22.191100000000002</v>
      </c>
      <c r="P106" s="58">
        <f t="shared" si="12"/>
        <v>15.977592000000001</v>
      </c>
      <c r="Q106" s="58">
        <v>10.651728</v>
      </c>
      <c r="R106" s="11">
        <f t="shared" si="13"/>
        <v>2.0803304111759995</v>
      </c>
      <c r="S106" s="35">
        <f t="shared" si="14"/>
        <v>2.8463862150819672</v>
      </c>
      <c r="AF106" s="34"/>
    </row>
    <row r="107" spans="7:32" ht="18.5">
      <c r="G107" s="61">
        <v>2009</v>
      </c>
      <c r="H107" s="61">
        <v>4</v>
      </c>
      <c r="I107" s="48">
        <f t="shared" si="16"/>
        <v>13</v>
      </c>
      <c r="J107" s="48">
        <f t="shared" si="16"/>
        <v>103</v>
      </c>
      <c r="K107" s="90">
        <v>24</v>
      </c>
      <c r="L107" s="90">
        <v>9.4</v>
      </c>
      <c r="M107" s="56">
        <f t="shared" si="10"/>
        <v>16.7</v>
      </c>
      <c r="N107" s="36">
        <v>72.5</v>
      </c>
      <c r="O107" s="57">
        <f t="shared" si="11"/>
        <v>19.436539329707085</v>
      </c>
      <c r="P107" s="58">
        <f t="shared" si="12"/>
        <v>22.701877937097873</v>
      </c>
      <c r="Q107" s="58">
        <v>11.882705999999999</v>
      </c>
      <c r="R107" s="11">
        <f t="shared" si="13"/>
        <v>2.404376438805</v>
      </c>
      <c r="S107" s="35">
        <f t="shared" si="14"/>
        <v>4.0488186776137436</v>
      </c>
      <c r="AF107" s="34"/>
    </row>
    <row r="108" spans="7:32" ht="18.5">
      <c r="G108" s="61">
        <v>2009</v>
      </c>
      <c r="H108" s="61">
        <v>4</v>
      </c>
      <c r="I108" s="48">
        <f t="shared" si="16"/>
        <v>14</v>
      </c>
      <c r="J108" s="48">
        <f t="shared" si="16"/>
        <v>104</v>
      </c>
      <c r="K108" s="90">
        <v>20</v>
      </c>
      <c r="L108" s="90">
        <v>11.4</v>
      </c>
      <c r="M108" s="56">
        <f t="shared" si="10"/>
        <v>15.7</v>
      </c>
      <c r="N108" s="36">
        <v>50</v>
      </c>
      <c r="O108" s="57">
        <f t="shared" si="11"/>
        <v>24.512771226093157</v>
      </c>
      <c r="P108" s="58">
        <f t="shared" si="12"/>
        <v>16.864786603552091</v>
      </c>
      <c r="Q108" s="58">
        <v>11.501688999999999</v>
      </c>
      <c r="R108" s="11">
        <f t="shared" si="13"/>
        <v>2.2598231004975</v>
      </c>
      <c r="S108" s="35">
        <f t="shared" si="14"/>
        <v>3.0049819674100333</v>
      </c>
      <c r="AF108" s="34"/>
    </row>
    <row r="109" spans="7:32" ht="18.5">
      <c r="G109" s="61">
        <v>2009</v>
      </c>
      <c r="H109" s="61">
        <v>4</v>
      </c>
      <c r="I109" s="48">
        <f t="shared" si="16"/>
        <v>15</v>
      </c>
      <c r="J109" s="48">
        <f t="shared" si="16"/>
        <v>105</v>
      </c>
      <c r="K109" s="90">
        <v>17</v>
      </c>
      <c r="L109" s="90">
        <v>9</v>
      </c>
      <c r="M109" s="56">
        <f t="shared" si="10"/>
        <v>13</v>
      </c>
      <c r="N109" s="36">
        <v>63.5</v>
      </c>
      <c r="O109" s="57">
        <f t="shared" si="11"/>
        <v>23.523337862548058</v>
      </c>
      <c r="P109" s="58">
        <f t="shared" si="12"/>
        <v>15.054936232030757</v>
      </c>
      <c r="Q109" s="58">
        <v>10.6454475</v>
      </c>
      <c r="R109" s="11">
        <f t="shared" si="13"/>
        <v>1.9230149272949999</v>
      </c>
      <c r="S109" s="35">
        <f t="shared" si="14"/>
        <v>2.4676461791101416</v>
      </c>
      <c r="AF109" s="34"/>
    </row>
    <row r="110" spans="7:32" ht="18.5">
      <c r="G110" s="61">
        <v>2009</v>
      </c>
      <c r="H110" s="61">
        <v>4</v>
      </c>
      <c r="I110" s="48">
        <f t="shared" si="16"/>
        <v>16</v>
      </c>
      <c r="J110" s="48">
        <f t="shared" si="16"/>
        <v>106</v>
      </c>
      <c r="K110" s="90">
        <v>14.5</v>
      </c>
      <c r="L110" s="90">
        <v>7</v>
      </c>
      <c r="M110" s="56">
        <f t="shared" si="10"/>
        <v>10.75</v>
      </c>
      <c r="N110" s="36">
        <v>50.5</v>
      </c>
      <c r="O110" s="57">
        <f t="shared" si="11"/>
        <v>25.857119276790819</v>
      </c>
      <c r="P110" s="58">
        <f t="shared" si="12"/>
        <v>15.514271566074491</v>
      </c>
      <c r="Q110" s="58">
        <v>11.330022</v>
      </c>
      <c r="R110" s="11">
        <f t="shared" si="13"/>
        <v>1.8971640313064999</v>
      </c>
      <c r="S110" s="35">
        <f t="shared" si="14"/>
        <v>2.2783003881143005</v>
      </c>
      <c r="AF110" s="34"/>
    </row>
    <row r="111" spans="7:32" ht="18.5">
      <c r="G111" s="61">
        <v>2009</v>
      </c>
      <c r="H111" s="61">
        <v>4</v>
      </c>
      <c r="I111" s="48">
        <f t="shared" si="16"/>
        <v>17</v>
      </c>
      <c r="J111" s="48">
        <f t="shared" si="16"/>
        <v>107</v>
      </c>
      <c r="K111" s="90">
        <v>18.5</v>
      </c>
      <c r="L111" s="90">
        <v>7.2</v>
      </c>
      <c r="M111" s="56">
        <f t="shared" si="10"/>
        <v>12.85</v>
      </c>
      <c r="N111" s="36">
        <v>69.5</v>
      </c>
      <c r="O111" s="57">
        <f t="shared" si="11"/>
        <v>20.785238771838458</v>
      </c>
      <c r="P111" s="58">
        <f t="shared" si="12"/>
        <v>18.789855849741965</v>
      </c>
      <c r="Q111" s="58">
        <v>11.17929</v>
      </c>
      <c r="R111" s="11">
        <f t="shared" si="13"/>
        <v>2.0096143238024995</v>
      </c>
      <c r="S111" s="35">
        <f t="shared" si="14"/>
        <v>2.986531625761117</v>
      </c>
      <c r="AF111" s="34"/>
    </row>
    <row r="112" spans="7:32" ht="18.5">
      <c r="G112" s="61">
        <v>2009</v>
      </c>
      <c r="H112" s="61">
        <v>4</v>
      </c>
      <c r="I112" s="48">
        <f t="shared" ref="I112:J127" si="17">I111+1</f>
        <v>18</v>
      </c>
      <c r="J112" s="48">
        <f t="shared" si="17"/>
        <v>108</v>
      </c>
      <c r="K112" s="90">
        <v>18</v>
      </c>
      <c r="L112" s="90">
        <v>7</v>
      </c>
      <c r="M112" s="56">
        <f t="shared" si="10"/>
        <v>12.5</v>
      </c>
      <c r="N112" s="36">
        <v>84</v>
      </c>
      <c r="O112" s="57">
        <f t="shared" si="11"/>
        <v>20.877403045817605</v>
      </c>
      <c r="P112" s="58">
        <f t="shared" si="12"/>
        <v>18.372114680319491</v>
      </c>
      <c r="Q112" s="58">
        <v>11.078802</v>
      </c>
      <c r="R112" s="11">
        <f t="shared" si="13"/>
        <v>1.9688083640189997</v>
      </c>
      <c r="S112" s="35">
        <f t="shared" si="14"/>
        <v>2.8832979776813827</v>
      </c>
      <c r="AF112" s="34"/>
    </row>
    <row r="113" spans="7:32" ht="18.5">
      <c r="G113" s="61">
        <v>2009</v>
      </c>
      <c r="H113" s="61">
        <v>4</v>
      </c>
      <c r="I113" s="48">
        <f t="shared" si="17"/>
        <v>19</v>
      </c>
      <c r="J113" s="48">
        <f t="shared" si="17"/>
        <v>109</v>
      </c>
      <c r="K113" s="90">
        <v>22</v>
      </c>
      <c r="L113" s="90">
        <v>6.8</v>
      </c>
      <c r="M113" s="56">
        <f t="shared" si="10"/>
        <v>14.4</v>
      </c>
      <c r="N113" s="36">
        <v>70.5</v>
      </c>
      <c r="O113" s="57">
        <f t="shared" si="11"/>
        <v>17.538829006487113</v>
      </c>
      <c r="P113" s="58">
        <f t="shared" si="12"/>
        <v>21.32721607188833</v>
      </c>
      <c r="Q113" s="58">
        <v>10.940631</v>
      </c>
      <c r="R113" s="11">
        <f t="shared" si="13"/>
        <v>2.0661709862429998</v>
      </c>
      <c r="S113" s="35">
        <f t="shared" si="14"/>
        <v>3.555593623976514</v>
      </c>
      <c r="AF113" s="34"/>
    </row>
    <row r="114" spans="7:32" ht="18.5">
      <c r="G114" s="61">
        <v>2009</v>
      </c>
      <c r="H114" s="61">
        <v>4</v>
      </c>
      <c r="I114" s="48">
        <f t="shared" si="17"/>
        <v>20</v>
      </c>
      <c r="J114" s="48">
        <f t="shared" si="17"/>
        <v>110</v>
      </c>
      <c r="K114" s="90">
        <v>25</v>
      </c>
      <c r="L114" s="90">
        <v>11.4</v>
      </c>
      <c r="M114" s="56">
        <f t="shared" si="10"/>
        <v>18.2</v>
      </c>
      <c r="N114" s="36">
        <v>94.5</v>
      </c>
      <c r="O114" s="57">
        <f t="shared" si="11"/>
        <v>16.966532766297902</v>
      </c>
      <c r="P114" s="58">
        <f t="shared" si="12"/>
        <v>18.459587649732118</v>
      </c>
      <c r="Q114" s="58">
        <v>10.011116999999999</v>
      </c>
      <c r="R114" s="11">
        <f t="shared" si="13"/>
        <v>2.1137472433799998</v>
      </c>
      <c r="S114" s="35">
        <f t="shared" si="14"/>
        <v>3.4921919734876083</v>
      </c>
      <c r="AF114" s="34"/>
    </row>
    <row r="115" spans="7:32" ht="18.5">
      <c r="G115" s="61">
        <v>2009</v>
      </c>
      <c r="H115" s="61">
        <v>4</v>
      </c>
      <c r="I115" s="48">
        <f t="shared" si="17"/>
        <v>21</v>
      </c>
      <c r="J115" s="48">
        <f t="shared" si="17"/>
        <v>111</v>
      </c>
      <c r="K115" s="90">
        <v>26.2</v>
      </c>
      <c r="L115" s="90">
        <v>11.2</v>
      </c>
      <c r="M115" s="56">
        <f t="shared" si="10"/>
        <v>18.7</v>
      </c>
      <c r="N115" s="36">
        <v>68</v>
      </c>
      <c r="O115" s="57">
        <f t="shared" si="11"/>
        <v>16.276991950335091</v>
      </c>
      <c r="P115" s="58">
        <f t="shared" si="12"/>
        <v>19.53239034040211</v>
      </c>
      <c r="Q115" s="58">
        <v>10.086482999999999</v>
      </c>
      <c r="R115" s="11">
        <f t="shared" si="13"/>
        <v>2.1592386320174994</v>
      </c>
      <c r="S115" s="35">
        <f t="shared" si="14"/>
        <v>3.7194361069231756</v>
      </c>
      <c r="AF115" s="34"/>
    </row>
    <row r="116" spans="7:32" ht="18.5">
      <c r="G116" s="61">
        <v>2009</v>
      </c>
      <c r="H116" s="61">
        <v>4</v>
      </c>
      <c r="I116" s="48">
        <f t="shared" si="17"/>
        <v>22</v>
      </c>
      <c r="J116" s="48">
        <f t="shared" si="17"/>
        <v>112</v>
      </c>
      <c r="K116" s="90">
        <v>26.2</v>
      </c>
      <c r="L116" s="90">
        <v>14</v>
      </c>
      <c r="M116" s="56">
        <f t="shared" si="10"/>
        <v>20.100000000000001</v>
      </c>
      <c r="N116" s="36">
        <v>72</v>
      </c>
      <c r="O116" s="57">
        <f t="shared" si="11"/>
        <v>4.832398908197022</v>
      </c>
      <c r="P116" s="58">
        <f t="shared" si="12"/>
        <v>4.7164213344002937</v>
      </c>
      <c r="Q116" s="58">
        <v>2.700615</v>
      </c>
      <c r="R116" s="11">
        <f t="shared" si="13"/>
        <v>0.60030215435250012</v>
      </c>
      <c r="S116" s="35">
        <f t="shared" si="14"/>
        <v>1.2082852232093511</v>
      </c>
      <c r="AF116" s="34"/>
    </row>
    <row r="117" spans="7:32" ht="18.5">
      <c r="G117" s="61">
        <v>2009</v>
      </c>
      <c r="H117" s="61">
        <v>4</v>
      </c>
      <c r="I117" s="48">
        <f t="shared" si="17"/>
        <v>23</v>
      </c>
      <c r="J117" s="48">
        <f t="shared" si="17"/>
        <v>113</v>
      </c>
      <c r="K117" s="90">
        <v>22.4</v>
      </c>
      <c r="L117" s="90">
        <v>13.6</v>
      </c>
      <c r="M117" s="56">
        <f t="shared" si="10"/>
        <v>18</v>
      </c>
      <c r="N117" s="36">
        <v>77.5</v>
      </c>
      <c r="O117" s="57">
        <f t="shared" si="11"/>
        <v>11.220927425931039</v>
      </c>
      <c r="P117" s="58">
        <f t="shared" si="12"/>
        <v>7.899532907855451</v>
      </c>
      <c r="Q117" s="58">
        <v>5.3258640000000002</v>
      </c>
      <c r="R117" s="11">
        <f t="shared" si="13"/>
        <v>1.1182556864879998</v>
      </c>
      <c r="S117" s="35">
        <f t="shared" si="14"/>
        <v>1.689139200782831</v>
      </c>
      <c r="AF117" s="34"/>
    </row>
    <row r="118" spans="7:32" ht="18.5">
      <c r="G118" s="61">
        <v>2009</v>
      </c>
      <c r="H118" s="61">
        <v>4</v>
      </c>
      <c r="I118" s="48">
        <f t="shared" si="17"/>
        <v>24</v>
      </c>
      <c r="J118" s="48">
        <f t="shared" si="17"/>
        <v>114</v>
      </c>
      <c r="K118" s="90">
        <v>20</v>
      </c>
      <c r="L118" s="90">
        <v>12.5</v>
      </c>
      <c r="M118" s="56">
        <f t="shared" si="10"/>
        <v>16.25</v>
      </c>
      <c r="N118" s="36">
        <v>34.5</v>
      </c>
      <c r="O118" s="57">
        <f t="shared" si="11"/>
        <v>4.3859636910742745</v>
      </c>
      <c r="P118" s="58">
        <f t="shared" si="12"/>
        <v>2.6315782146445645</v>
      </c>
      <c r="Q118" s="58">
        <v>1.9218329999999999</v>
      </c>
      <c r="R118" s="11">
        <f t="shared" si="13"/>
        <v>0.38379629605724991</v>
      </c>
      <c r="S118" s="35">
        <f t="shared" si="14"/>
        <v>0.92965177001657395</v>
      </c>
      <c r="AF118" s="34"/>
    </row>
    <row r="119" spans="7:32" ht="18.5">
      <c r="G119" s="61">
        <v>2009</v>
      </c>
      <c r="H119" s="61">
        <v>4</v>
      </c>
      <c r="I119" s="48">
        <f t="shared" si="17"/>
        <v>25</v>
      </c>
      <c r="J119" s="48">
        <f t="shared" si="17"/>
        <v>115</v>
      </c>
      <c r="K119" s="90">
        <v>20</v>
      </c>
      <c r="L119" s="90">
        <v>10.4</v>
      </c>
      <c r="M119" s="56">
        <f t="shared" si="10"/>
        <v>15.2</v>
      </c>
      <c r="N119" s="36">
        <v>36.5</v>
      </c>
      <c r="O119" s="57">
        <f t="shared" si="11"/>
        <v>5.2702589129353967</v>
      </c>
      <c r="P119" s="58">
        <f t="shared" si="12"/>
        <v>4.0475588451343851</v>
      </c>
      <c r="Q119" s="58">
        <v>2.6126879999999999</v>
      </c>
      <c r="R119" s="11">
        <f t="shared" si="13"/>
        <v>0.50567269895999989</v>
      </c>
      <c r="S119" s="35">
        <f t="shared" si="14"/>
        <v>1.1423059615590416</v>
      </c>
      <c r="AF119" s="34"/>
    </row>
    <row r="120" spans="7:32" ht="18.5">
      <c r="G120" s="61">
        <v>2009</v>
      </c>
      <c r="H120" s="61">
        <v>4</v>
      </c>
      <c r="I120" s="48">
        <f t="shared" si="17"/>
        <v>26</v>
      </c>
      <c r="J120" s="48">
        <f t="shared" si="17"/>
        <v>116</v>
      </c>
      <c r="K120" s="90">
        <v>21</v>
      </c>
      <c r="L120" s="90">
        <v>9.5</v>
      </c>
      <c r="M120" s="56">
        <f t="shared" si="10"/>
        <v>15.25</v>
      </c>
      <c r="N120" s="36">
        <v>49.5</v>
      </c>
      <c r="O120" s="57">
        <f t="shared" si="11"/>
        <v>3.6608230595938869</v>
      </c>
      <c r="P120" s="58">
        <f t="shared" si="12"/>
        <v>3.3679572148263759</v>
      </c>
      <c r="Q120" s="58">
        <v>1.9863127999999999</v>
      </c>
      <c r="R120" s="11">
        <f t="shared" si="13"/>
        <v>0.38502339710459987</v>
      </c>
      <c r="S120" s="35">
        <f t="shared" si="14"/>
        <v>0.85906764471450503</v>
      </c>
      <c r="AF120" s="34"/>
    </row>
    <row r="121" spans="7:32" ht="18.5">
      <c r="G121" s="61">
        <v>2009</v>
      </c>
      <c r="H121" s="61">
        <v>4</v>
      </c>
      <c r="I121" s="48">
        <f t="shared" si="17"/>
        <v>27</v>
      </c>
      <c r="J121" s="48">
        <f t="shared" si="17"/>
        <v>117</v>
      </c>
      <c r="K121" s="90">
        <v>23.6</v>
      </c>
      <c r="L121" s="90">
        <v>8.8000000000000007</v>
      </c>
      <c r="M121" s="56">
        <f t="shared" si="10"/>
        <v>16.200000000000003</v>
      </c>
      <c r="N121" s="36">
        <v>76.5</v>
      </c>
      <c r="O121" s="57">
        <f t="shared" si="11"/>
        <v>3.1290316225050878</v>
      </c>
      <c r="P121" s="58">
        <f t="shared" si="12"/>
        <v>3.7047734410460245</v>
      </c>
      <c r="Q121" s="58">
        <v>1.9260199999999998</v>
      </c>
      <c r="R121" s="11">
        <f t="shared" si="13"/>
        <v>0.38406764819999994</v>
      </c>
      <c r="S121" s="35">
        <f t="shared" si="14"/>
        <v>0.93273564810683118</v>
      </c>
      <c r="AF121" s="34"/>
    </row>
    <row r="122" spans="7:32" ht="18.5">
      <c r="G122" s="61">
        <v>2009</v>
      </c>
      <c r="H122" s="61">
        <v>4</v>
      </c>
      <c r="I122" s="48">
        <f t="shared" si="17"/>
        <v>28</v>
      </c>
      <c r="J122" s="48">
        <f t="shared" si="17"/>
        <v>118</v>
      </c>
      <c r="K122" s="90">
        <v>22</v>
      </c>
      <c r="L122" s="90">
        <v>12.2</v>
      </c>
      <c r="M122" s="56">
        <f t="shared" si="10"/>
        <v>17.100000000000001</v>
      </c>
      <c r="N122" s="36">
        <v>66</v>
      </c>
      <c r="O122" s="57">
        <f t="shared" si="11"/>
        <v>1.8724833243583234</v>
      </c>
      <c r="P122" s="58">
        <f t="shared" si="12"/>
        <v>1.4680269262969257</v>
      </c>
      <c r="Q122" s="58">
        <v>0.93788799999999983</v>
      </c>
      <c r="R122" s="11">
        <f t="shared" si="13"/>
        <v>0.19197488788799996</v>
      </c>
      <c r="S122" s="35">
        <f t="shared" si="14"/>
        <v>0.58757323166043618</v>
      </c>
      <c r="AF122" s="34"/>
    </row>
    <row r="123" spans="7:32" ht="18.5">
      <c r="G123" s="61">
        <v>2009</v>
      </c>
      <c r="H123" s="61">
        <v>4</v>
      </c>
      <c r="I123" s="48">
        <f t="shared" si="17"/>
        <v>29</v>
      </c>
      <c r="J123" s="48">
        <f t="shared" si="17"/>
        <v>119</v>
      </c>
      <c r="K123" s="90">
        <v>24.6</v>
      </c>
      <c r="L123" s="90">
        <v>8.1999999999999993</v>
      </c>
      <c r="M123" s="56">
        <f t="shared" si="10"/>
        <v>16.399999999999999</v>
      </c>
      <c r="N123" s="36">
        <v>66.5</v>
      </c>
      <c r="O123" s="57">
        <f t="shared" si="11"/>
        <v>8.6072670778138729</v>
      </c>
      <c r="P123" s="58">
        <f t="shared" si="12"/>
        <v>11.292734406091803</v>
      </c>
      <c r="Q123" s="58">
        <v>5.5770839999999993</v>
      </c>
      <c r="R123" s="11">
        <f t="shared" si="13"/>
        <v>1.1186682399719998</v>
      </c>
      <c r="S123" s="35">
        <f t="shared" si="14"/>
        <v>2.1668096089353734</v>
      </c>
      <c r="AF123" s="34"/>
    </row>
    <row r="124" spans="7:32" ht="18.5">
      <c r="G124" s="61">
        <v>2009</v>
      </c>
      <c r="H124" s="62">
        <v>4</v>
      </c>
      <c r="I124" s="62">
        <f t="shared" si="17"/>
        <v>30</v>
      </c>
      <c r="J124" s="48">
        <f t="shared" si="17"/>
        <v>120</v>
      </c>
      <c r="K124" s="90">
        <v>21</v>
      </c>
      <c r="L124" s="90">
        <v>10.5</v>
      </c>
      <c r="M124" s="56">
        <f t="shared" si="10"/>
        <v>15.75</v>
      </c>
      <c r="N124" s="36">
        <v>62</v>
      </c>
      <c r="O124" s="57">
        <f t="shared" si="11"/>
        <v>1.6474737220427607</v>
      </c>
      <c r="P124" s="58">
        <f t="shared" si="12"/>
        <v>1.3838779265159189</v>
      </c>
      <c r="Q124" s="58">
        <v>0.85414799999999991</v>
      </c>
      <c r="R124" s="51">
        <f t="shared" si="13"/>
        <v>0.16807134257099995</v>
      </c>
      <c r="S124" s="50">
        <f t="shared" si="14"/>
        <v>0.55158403174679593</v>
      </c>
      <c r="AF124" s="34"/>
    </row>
    <row r="125" spans="7:32" ht="18.5">
      <c r="G125" s="61">
        <v>2009</v>
      </c>
      <c r="H125" s="61">
        <v>5</v>
      </c>
      <c r="I125" s="48">
        <v>1</v>
      </c>
      <c r="J125" s="48">
        <f t="shared" si="17"/>
        <v>121</v>
      </c>
      <c r="K125" s="90">
        <v>23.2</v>
      </c>
      <c r="L125" s="90">
        <v>11</v>
      </c>
      <c r="M125" s="56">
        <f t="shared" si="10"/>
        <v>17.100000000000001</v>
      </c>
      <c r="N125" s="36">
        <v>62</v>
      </c>
      <c r="O125" s="57">
        <f t="shared" si="11"/>
        <v>1.2811476175220013</v>
      </c>
      <c r="P125" s="58">
        <f t="shared" si="12"/>
        <v>1.2504000747014732</v>
      </c>
      <c r="Q125" s="58">
        <v>0.71597699999999997</v>
      </c>
      <c r="R125" s="11">
        <f t="shared" si="13"/>
        <v>0.14655225816449999</v>
      </c>
      <c r="S125" s="35">
        <f t="shared" si="14"/>
        <v>0.55163429271004716</v>
      </c>
      <c r="AF125" s="34"/>
    </row>
    <row r="126" spans="7:32" ht="18.5">
      <c r="G126" s="61">
        <v>2009</v>
      </c>
      <c r="H126" s="61">
        <v>5</v>
      </c>
      <c r="I126" s="48">
        <f t="shared" ref="I126:J141" si="18">I125+1</f>
        <v>2</v>
      </c>
      <c r="J126" s="48">
        <f t="shared" si="17"/>
        <v>122</v>
      </c>
      <c r="K126" s="90">
        <v>22</v>
      </c>
      <c r="L126" s="90">
        <v>10</v>
      </c>
      <c r="M126" s="56">
        <f t="shared" si="10"/>
        <v>16</v>
      </c>
      <c r="N126" s="36">
        <v>57.5</v>
      </c>
      <c r="O126" s="57">
        <f t="shared" si="11"/>
        <v>2.7648618788046511</v>
      </c>
      <c r="P126" s="58">
        <f t="shared" si="12"/>
        <v>2.6542674036524647</v>
      </c>
      <c r="Q126" s="58">
        <v>1.5324419999999999</v>
      </c>
      <c r="R126" s="11">
        <f t="shared" si="13"/>
        <v>0.30378670475399988</v>
      </c>
      <c r="S126" s="35">
        <f t="shared" si="14"/>
        <v>0.75908278458439438</v>
      </c>
      <c r="AF126" s="34"/>
    </row>
    <row r="127" spans="7:32" ht="18.5">
      <c r="G127" s="61">
        <v>2009</v>
      </c>
      <c r="H127" s="61">
        <v>5</v>
      </c>
      <c r="I127" s="48">
        <f t="shared" si="18"/>
        <v>3</v>
      </c>
      <c r="J127" s="48">
        <f t="shared" si="17"/>
        <v>123</v>
      </c>
      <c r="K127" s="90">
        <v>25</v>
      </c>
      <c r="L127" s="90">
        <v>11</v>
      </c>
      <c r="M127" s="56">
        <f t="shared" si="10"/>
        <v>18</v>
      </c>
      <c r="N127" s="36">
        <v>58.5</v>
      </c>
      <c r="O127" s="57">
        <f t="shared" si="11"/>
        <v>2.7276181234753443</v>
      </c>
      <c r="P127" s="58">
        <f t="shared" si="12"/>
        <v>3.0549322982923859</v>
      </c>
      <c r="Q127" s="58">
        <v>1.63293</v>
      </c>
      <c r="R127" s="11">
        <f t="shared" si="13"/>
        <v>0.34286141330999986</v>
      </c>
      <c r="S127" s="35">
        <f t="shared" si="14"/>
        <v>0.86996127952943969</v>
      </c>
      <c r="AF127" s="34"/>
    </row>
    <row r="128" spans="7:32" ht="18.5">
      <c r="G128" s="61">
        <v>2009</v>
      </c>
      <c r="H128" s="61">
        <v>5</v>
      </c>
      <c r="I128" s="48">
        <f t="shared" si="18"/>
        <v>4</v>
      </c>
      <c r="J128" s="48">
        <f t="shared" si="18"/>
        <v>124</v>
      </c>
      <c r="K128" s="90">
        <v>22</v>
      </c>
      <c r="L128" s="90">
        <v>9.1999999999999993</v>
      </c>
      <c r="M128" s="56">
        <f t="shared" si="10"/>
        <v>15.6</v>
      </c>
      <c r="N128" s="36">
        <v>62.5</v>
      </c>
      <c r="O128" s="57">
        <f t="shared" si="11"/>
        <v>15.689362229486735</v>
      </c>
      <c r="P128" s="58">
        <f t="shared" si="12"/>
        <v>16.065906922994415</v>
      </c>
      <c r="Q128" s="58">
        <v>8.9811149999999991</v>
      </c>
      <c r="R128" s="11">
        <f t="shared" si="13"/>
        <v>1.7593195984649994</v>
      </c>
      <c r="S128" s="35">
        <f t="shared" si="14"/>
        <v>2.869345290183039</v>
      </c>
      <c r="AF128" s="34"/>
    </row>
    <row r="129" spans="7:32" ht="18.5">
      <c r="G129" s="61">
        <v>2009</v>
      </c>
      <c r="H129" s="61">
        <v>5</v>
      </c>
      <c r="I129" s="48">
        <f t="shared" si="18"/>
        <v>5</v>
      </c>
      <c r="J129" s="48">
        <f t="shared" si="18"/>
        <v>125</v>
      </c>
      <c r="K129" s="90">
        <v>19</v>
      </c>
      <c r="L129" s="90">
        <v>8</v>
      </c>
      <c r="M129" s="56">
        <f t="shared" si="10"/>
        <v>13.5</v>
      </c>
      <c r="N129" s="36">
        <v>61</v>
      </c>
      <c r="O129" s="57">
        <f t="shared" si="11"/>
        <v>4.9708102490041917</v>
      </c>
      <c r="P129" s="58">
        <f t="shared" si="12"/>
        <v>4.3743130191236883</v>
      </c>
      <c r="Q129" s="58">
        <v>2.63781</v>
      </c>
      <c r="R129" s="11">
        <f t="shared" si="13"/>
        <v>0.48423465184499997</v>
      </c>
      <c r="S129" s="35">
        <f t="shared" si="14"/>
        <v>0.94923333280816269</v>
      </c>
      <c r="AF129" s="34"/>
    </row>
    <row r="130" spans="7:32" ht="18.5">
      <c r="G130" s="61">
        <v>2009</v>
      </c>
      <c r="H130" s="61">
        <v>5</v>
      </c>
      <c r="I130" s="48">
        <f t="shared" si="18"/>
        <v>6</v>
      </c>
      <c r="J130" s="48">
        <f t="shared" si="18"/>
        <v>126</v>
      </c>
      <c r="K130" s="90">
        <v>18</v>
      </c>
      <c r="L130" s="90">
        <v>8</v>
      </c>
      <c r="M130" s="56">
        <f t="shared" si="10"/>
        <v>13</v>
      </c>
      <c r="N130" s="36">
        <v>62.5</v>
      </c>
      <c r="O130" s="57">
        <f t="shared" si="11"/>
        <v>5.8837278852386721</v>
      </c>
      <c r="P130" s="58">
        <f t="shared" si="12"/>
        <v>4.7069823081909377</v>
      </c>
      <c r="Q130" s="58">
        <v>2.9769569999999996</v>
      </c>
      <c r="R130" s="11">
        <f t="shared" si="13"/>
        <v>0.53776346639399986</v>
      </c>
      <c r="S130" s="35">
        <f t="shared" si="14"/>
        <v>0.97827995364319575</v>
      </c>
      <c r="AF130" s="34"/>
    </row>
    <row r="131" spans="7:32" ht="18.5">
      <c r="G131" s="61">
        <v>2009</v>
      </c>
      <c r="H131" s="61">
        <v>5</v>
      </c>
      <c r="I131" s="48">
        <f t="shared" si="18"/>
        <v>7</v>
      </c>
      <c r="J131" s="48">
        <f t="shared" si="18"/>
        <v>127</v>
      </c>
      <c r="K131" s="90">
        <v>21.2</v>
      </c>
      <c r="L131" s="90">
        <v>7</v>
      </c>
      <c r="M131" s="56">
        <f t="shared" si="10"/>
        <v>14.1</v>
      </c>
      <c r="N131" s="36">
        <v>54.5</v>
      </c>
      <c r="O131" s="57">
        <f t="shared" si="11"/>
        <v>0.8055579634255875</v>
      </c>
      <c r="P131" s="58">
        <f t="shared" si="12"/>
        <v>0.91511384645146732</v>
      </c>
      <c r="Q131" s="58">
        <v>0.48569199999999996</v>
      </c>
      <c r="R131" s="11">
        <f t="shared" si="13"/>
        <v>9.0869816201999978E-2</v>
      </c>
      <c r="S131" s="35">
        <f t="shared" si="14"/>
        <v>0.45138668807008114</v>
      </c>
      <c r="AF131" s="34"/>
    </row>
    <row r="132" spans="7:32" ht="18.5">
      <c r="G132" s="61">
        <v>2009</v>
      </c>
      <c r="H132" s="61">
        <v>5</v>
      </c>
      <c r="I132" s="48">
        <f t="shared" si="18"/>
        <v>8</v>
      </c>
      <c r="J132" s="48">
        <f t="shared" si="18"/>
        <v>128</v>
      </c>
      <c r="K132" s="90">
        <v>23.2</v>
      </c>
      <c r="L132" s="90">
        <v>9.1999999999999993</v>
      </c>
      <c r="M132" s="56">
        <f t="shared" si="10"/>
        <v>16.2</v>
      </c>
      <c r="N132" s="36">
        <v>56.5</v>
      </c>
      <c r="O132" s="57">
        <f t="shared" si="11"/>
        <v>11.539922830087995</v>
      </c>
      <c r="P132" s="58">
        <f t="shared" si="12"/>
        <v>12.924713569698556</v>
      </c>
      <c r="Q132" s="58">
        <v>6.90855</v>
      </c>
      <c r="R132" s="11">
        <f t="shared" si="13"/>
        <v>1.3776339554999997</v>
      </c>
      <c r="S132" s="35">
        <f t="shared" si="14"/>
        <v>2.4167913957380178</v>
      </c>
      <c r="AF132" s="34"/>
    </row>
    <row r="133" spans="7:32" ht="18.5">
      <c r="G133" s="61">
        <v>2009</v>
      </c>
      <c r="H133" s="61">
        <v>5</v>
      </c>
      <c r="I133" s="48">
        <f t="shared" si="18"/>
        <v>9</v>
      </c>
      <c r="J133" s="48">
        <f t="shared" si="18"/>
        <v>129</v>
      </c>
      <c r="K133" s="90">
        <v>24.4</v>
      </c>
      <c r="L133" s="90">
        <v>9</v>
      </c>
      <c r="M133" s="56">
        <f t="shared" si="10"/>
        <v>16.7</v>
      </c>
      <c r="N133" s="36">
        <v>73.5</v>
      </c>
      <c r="O133" s="57">
        <f t="shared" si="11"/>
        <v>3.2808601654696075</v>
      </c>
      <c r="P133" s="58">
        <f t="shared" si="12"/>
        <v>4.042019723858556</v>
      </c>
      <c r="Q133" s="58">
        <v>2.0600040000000002</v>
      </c>
      <c r="R133" s="11">
        <f t="shared" si="13"/>
        <v>0.4168263593699999</v>
      </c>
      <c r="S133" s="35">
        <f t="shared" si="14"/>
        <v>1.0014342621582253</v>
      </c>
      <c r="AF133" s="34"/>
    </row>
    <row r="134" spans="7:32" ht="18.5">
      <c r="G134" s="61">
        <v>2009</v>
      </c>
      <c r="H134" s="61">
        <v>5</v>
      </c>
      <c r="I134" s="48">
        <f t="shared" si="18"/>
        <v>10</v>
      </c>
      <c r="J134" s="48">
        <f t="shared" si="18"/>
        <v>130</v>
      </c>
      <c r="K134" s="90">
        <v>24.4</v>
      </c>
      <c r="L134" s="90">
        <v>11</v>
      </c>
      <c r="M134" s="56">
        <f t="shared" ref="M134:M197" si="19">(K134+L134)/2</f>
        <v>17.7</v>
      </c>
      <c r="N134" s="36">
        <v>81.5</v>
      </c>
      <c r="O134" s="57">
        <f t="shared" ref="O134:O197" si="20">((Q134)/(0.16*(K134-(L134))^0.5))</f>
        <v>7.892228531963978</v>
      </c>
      <c r="P134" s="58">
        <f t="shared" ref="P134:P197" si="21">0.16*((K134-L134)^1/2)*O134</f>
        <v>8.4604689862653828</v>
      </c>
      <c r="Q134" s="58">
        <v>4.6224480000000003</v>
      </c>
      <c r="R134" s="11">
        <f t="shared" ref="R134:R197" si="22">0.0023*0.408*O134*(K134-L134)^0.5*(M134+17.8)</f>
        <v>0.96242834195999993</v>
      </c>
      <c r="S134" s="35">
        <f t="shared" ref="S134:S197" si="23">0.31*(IF(N134&gt;50,1,(1+(50-N134)/70)))*(P134+2.09)*((M134/(M134+15)))</f>
        <v>1.7703493372366408</v>
      </c>
      <c r="AF134" s="34"/>
    </row>
    <row r="135" spans="7:32" ht="18.5">
      <c r="G135" s="61">
        <v>2009</v>
      </c>
      <c r="H135" s="61">
        <v>5</v>
      </c>
      <c r="I135" s="48">
        <f t="shared" si="18"/>
        <v>11</v>
      </c>
      <c r="J135" s="48">
        <f t="shared" si="18"/>
        <v>131</v>
      </c>
      <c r="K135" s="90">
        <v>24</v>
      </c>
      <c r="L135" s="90">
        <v>11</v>
      </c>
      <c r="M135" s="56">
        <f t="shared" si="19"/>
        <v>17.5</v>
      </c>
      <c r="N135" s="36">
        <v>79.5</v>
      </c>
      <c r="O135" s="57">
        <f t="shared" si="20"/>
        <v>23.000302149170825</v>
      </c>
      <c r="P135" s="58">
        <f t="shared" si="21"/>
        <v>23.92031423513766</v>
      </c>
      <c r="Q135" s="58">
        <v>13.268602999999999</v>
      </c>
      <c r="R135" s="11">
        <f t="shared" si="22"/>
        <v>2.7470585878034992</v>
      </c>
      <c r="S135" s="35">
        <f t="shared" si="23"/>
        <v>4.3417216838652868</v>
      </c>
      <c r="AF135" s="34"/>
    </row>
    <row r="136" spans="7:32" ht="18.5">
      <c r="G136" s="61">
        <v>2009</v>
      </c>
      <c r="H136" s="61">
        <v>5</v>
      </c>
      <c r="I136" s="48">
        <f t="shared" si="18"/>
        <v>12</v>
      </c>
      <c r="J136" s="48">
        <f t="shared" si="18"/>
        <v>132</v>
      </c>
      <c r="K136" s="90">
        <v>26.2</v>
      </c>
      <c r="L136" s="90">
        <v>10</v>
      </c>
      <c r="M136" s="56">
        <f t="shared" si="19"/>
        <v>18.100000000000001</v>
      </c>
      <c r="N136" s="36">
        <v>88</v>
      </c>
      <c r="O136" s="57">
        <f t="shared" si="20"/>
        <v>18.159187239349997</v>
      </c>
      <c r="P136" s="58">
        <f t="shared" si="21"/>
        <v>23.534306662197597</v>
      </c>
      <c r="Q136" s="58">
        <v>11.694291</v>
      </c>
      <c r="R136" s="11">
        <f t="shared" si="22"/>
        <v>2.4622739000685003</v>
      </c>
      <c r="S136" s="35">
        <f t="shared" si="23"/>
        <v>4.3437457607731336</v>
      </c>
      <c r="AF136" s="34"/>
    </row>
    <row r="137" spans="7:32" ht="18.5">
      <c r="G137" s="61">
        <v>2009</v>
      </c>
      <c r="H137" s="61">
        <v>5</v>
      </c>
      <c r="I137" s="48">
        <f t="shared" si="18"/>
        <v>13</v>
      </c>
      <c r="J137" s="48">
        <f t="shared" si="18"/>
        <v>133</v>
      </c>
      <c r="K137" s="90">
        <v>29</v>
      </c>
      <c r="L137" s="90">
        <v>12</v>
      </c>
      <c r="M137" s="56">
        <f t="shared" si="19"/>
        <v>20.5</v>
      </c>
      <c r="N137" s="36">
        <v>76.5</v>
      </c>
      <c r="O137" s="57">
        <f t="shared" si="20"/>
        <v>18.079014011151681</v>
      </c>
      <c r="P137" s="58">
        <f t="shared" si="21"/>
        <v>24.587459055166288</v>
      </c>
      <c r="Q137" s="58">
        <v>11.926669500000001</v>
      </c>
      <c r="R137" s="11">
        <f t="shared" si="22"/>
        <v>2.6790818064502502</v>
      </c>
      <c r="S137" s="35">
        <f t="shared" si="23"/>
        <v>4.7756409097346975</v>
      </c>
      <c r="AF137" s="34"/>
    </row>
    <row r="138" spans="7:32" ht="18.5">
      <c r="G138" s="61">
        <v>2009</v>
      </c>
      <c r="H138" s="61">
        <v>5</v>
      </c>
      <c r="I138" s="48">
        <f t="shared" si="18"/>
        <v>14</v>
      </c>
      <c r="J138" s="48">
        <f t="shared" si="18"/>
        <v>134</v>
      </c>
      <c r="K138" s="90">
        <v>31</v>
      </c>
      <c r="L138" s="90">
        <v>13</v>
      </c>
      <c r="M138" s="56">
        <f t="shared" si="19"/>
        <v>22</v>
      </c>
      <c r="N138" s="36">
        <v>63</v>
      </c>
      <c r="O138" s="57">
        <f t="shared" si="20"/>
        <v>15.43241988386634</v>
      </c>
      <c r="P138" s="58">
        <f t="shared" si="21"/>
        <v>22.222684632767528</v>
      </c>
      <c r="Q138" s="58">
        <v>10.475873999999999</v>
      </c>
      <c r="R138" s="11">
        <f t="shared" si="22"/>
        <v>2.4453518401979997</v>
      </c>
      <c r="S138" s="35">
        <f t="shared" si="23"/>
        <v>4.4814191674452584</v>
      </c>
      <c r="AF138" s="34"/>
    </row>
    <row r="139" spans="7:32" ht="18.5">
      <c r="G139" s="61">
        <v>2009</v>
      </c>
      <c r="H139" s="61">
        <v>5</v>
      </c>
      <c r="I139" s="48">
        <f t="shared" si="18"/>
        <v>15</v>
      </c>
      <c r="J139" s="48">
        <f t="shared" si="18"/>
        <v>135</v>
      </c>
      <c r="K139" s="90">
        <v>31.2</v>
      </c>
      <c r="L139" s="90">
        <v>15</v>
      </c>
      <c r="M139" s="56">
        <f t="shared" si="19"/>
        <v>23.1</v>
      </c>
      <c r="N139" s="36">
        <v>37</v>
      </c>
      <c r="O139" s="57">
        <f t="shared" si="20"/>
        <v>18.373742620266054</v>
      </c>
      <c r="P139" s="58">
        <f t="shared" si="21"/>
        <v>23.812370435864807</v>
      </c>
      <c r="Q139" s="58">
        <v>11.832462</v>
      </c>
      <c r="R139" s="11">
        <f t="shared" si="22"/>
        <v>2.8383532358669998</v>
      </c>
      <c r="S139" s="35">
        <f t="shared" si="23"/>
        <v>5.7725574050888318</v>
      </c>
      <c r="AF139" s="34"/>
    </row>
    <row r="140" spans="7:32" ht="18.5">
      <c r="G140" s="61">
        <v>2009</v>
      </c>
      <c r="H140" s="61">
        <v>5</v>
      </c>
      <c r="I140" s="48">
        <f t="shared" si="18"/>
        <v>16</v>
      </c>
      <c r="J140" s="48">
        <f t="shared" si="18"/>
        <v>136</v>
      </c>
      <c r="K140" s="90">
        <v>33</v>
      </c>
      <c r="L140" s="90">
        <v>16.600000000000001</v>
      </c>
      <c r="M140" s="56">
        <f t="shared" si="19"/>
        <v>24.8</v>
      </c>
      <c r="N140" s="36">
        <v>57</v>
      </c>
      <c r="O140" s="57">
        <f t="shared" si="20"/>
        <v>17.48593446889215</v>
      </c>
      <c r="P140" s="58">
        <f t="shared" si="21"/>
        <v>22.941546023186497</v>
      </c>
      <c r="Q140" s="58">
        <v>11.330022</v>
      </c>
      <c r="R140" s="11">
        <f t="shared" si="22"/>
        <v>2.8307946666779995</v>
      </c>
      <c r="S140" s="35">
        <f t="shared" si="23"/>
        <v>4.8352393423682862</v>
      </c>
      <c r="AF140" s="34"/>
    </row>
    <row r="141" spans="7:32" ht="18.5">
      <c r="G141" s="61">
        <v>2009</v>
      </c>
      <c r="H141" s="61">
        <v>5</v>
      </c>
      <c r="I141" s="48">
        <f t="shared" si="18"/>
        <v>17</v>
      </c>
      <c r="J141" s="48">
        <f t="shared" si="18"/>
        <v>137</v>
      </c>
      <c r="K141" s="90">
        <v>35</v>
      </c>
      <c r="L141" s="90">
        <v>17</v>
      </c>
      <c r="M141" s="56">
        <f t="shared" si="19"/>
        <v>26</v>
      </c>
      <c r="N141" s="36">
        <v>84.5</v>
      </c>
      <c r="O141" s="57">
        <f t="shared" si="20"/>
        <v>20.632072146895645</v>
      </c>
      <c r="P141" s="58">
        <f t="shared" si="21"/>
        <v>29.710183891529727</v>
      </c>
      <c r="Q141" s="58">
        <v>14.005514999999999</v>
      </c>
      <c r="R141" s="11">
        <f t="shared" si="22"/>
        <v>3.5978347318049995</v>
      </c>
      <c r="S141" s="35">
        <f t="shared" si="23"/>
        <v>6.2514507845299905</v>
      </c>
      <c r="AF141" s="34"/>
    </row>
    <row r="142" spans="7:32" ht="18.5">
      <c r="G142" s="61">
        <v>2009</v>
      </c>
      <c r="H142" s="61">
        <v>5</v>
      </c>
      <c r="I142" s="48">
        <f t="shared" ref="I142:J157" si="24">I141+1</f>
        <v>18</v>
      </c>
      <c r="J142" s="48">
        <f t="shared" si="24"/>
        <v>138</v>
      </c>
      <c r="K142" s="90">
        <v>36.200000000000003</v>
      </c>
      <c r="L142" s="90">
        <v>16.2</v>
      </c>
      <c r="M142" s="56">
        <f t="shared" si="19"/>
        <v>26.200000000000003</v>
      </c>
      <c r="N142" s="36">
        <v>58.5</v>
      </c>
      <c r="O142" s="57">
        <f t="shared" si="20"/>
        <v>17.484313041195847</v>
      </c>
      <c r="P142" s="58">
        <f t="shared" si="21"/>
        <v>27.974900865913362</v>
      </c>
      <c r="Q142" s="58">
        <v>12.510755999999999</v>
      </c>
      <c r="R142" s="11">
        <f t="shared" si="22"/>
        <v>3.2285256933599995</v>
      </c>
      <c r="S142" s="35">
        <f t="shared" si="23"/>
        <v>5.9268719619647658</v>
      </c>
      <c r="AF142" s="34"/>
    </row>
    <row r="143" spans="7:32" ht="18.5">
      <c r="G143" s="61">
        <v>2009</v>
      </c>
      <c r="H143" s="61">
        <v>5</v>
      </c>
      <c r="I143" s="48">
        <f t="shared" si="24"/>
        <v>19</v>
      </c>
      <c r="J143" s="48">
        <f t="shared" si="24"/>
        <v>139</v>
      </c>
      <c r="K143" s="90">
        <v>37.5</v>
      </c>
      <c r="L143" s="90">
        <v>17.5</v>
      </c>
      <c r="M143" s="56">
        <f t="shared" si="19"/>
        <v>27.5</v>
      </c>
      <c r="N143" s="36">
        <v>70</v>
      </c>
      <c r="O143" s="57">
        <f t="shared" si="20"/>
        <v>16.852349919224913</v>
      </c>
      <c r="P143" s="58">
        <f t="shared" si="21"/>
        <v>26.963759870759862</v>
      </c>
      <c r="Q143" s="58">
        <v>12.05856</v>
      </c>
      <c r="R143" s="11">
        <f t="shared" si="22"/>
        <v>3.2037724843199995</v>
      </c>
      <c r="S143" s="35">
        <f t="shared" si="23"/>
        <v>5.8278424211347728</v>
      </c>
      <c r="AF143" s="34"/>
    </row>
    <row r="144" spans="7:32" ht="18.5">
      <c r="G144" s="61">
        <v>2009</v>
      </c>
      <c r="H144" s="61">
        <v>5</v>
      </c>
      <c r="I144" s="48">
        <f t="shared" si="24"/>
        <v>20</v>
      </c>
      <c r="J144" s="48">
        <f t="shared" si="24"/>
        <v>140</v>
      </c>
      <c r="K144" s="90">
        <v>32.4</v>
      </c>
      <c r="L144" s="90">
        <v>16</v>
      </c>
      <c r="M144" s="56">
        <f t="shared" si="19"/>
        <v>24.2</v>
      </c>
      <c r="N144" s="36">
        <v>67</v>
      </c>
      <c r="O144" s="57">
        <f t="shared" si="20"/>
        <v>19.424508135066446</v>
      </c>
      <c r="P144" s="58">
        <f t="shared" si="21"/>
        <v>25.484954673207174</v>
      </c>
      <c r="Q144" s="58">
        <v>12.586122</v>
      </c>
      <c r="R144" s="11">
        <f t="shared" si="22"/>
        <v>3.1003394322599993</v>
      </c>
      <c r="S144" s="35">
        <f t="shared" si="23"/>
        <v>5.2772272948571484</v>
      </c>
      <c r="AF144" s="34"/>
    </row>
    <row r="145" spans="7:32" ht="18.5">
      <c r="G145" s="61">
        <v>2009</v>
      </c>
      <c r="H145" s="61">
        <v>5</v>
      </c>
      <c r="I145" s="48">
        <f t="shared" si="24"/>
        <v>21</v>
      </c>
      <c r="J145" s="48">
        <f t="shared" si="24"/>
        <v>141</v>
      </c>
      <c r="K145" s="90">
        <v>28</v>
      </c>
      <c r="L145" s="90">
        <v>16.2</v>
      </c>
      <c r="M145" s="56">
        <f t="shared" si="19"/>
        <v>22.1</v>
      </c>
      <c r="N145" s="36">
        <v>57</v>
      </c>
      <c r="O145" s="57">
        <f t="shared" si="20"/>
        <v>21.779912463848316</v>
      </c>
      <c r="P145" s="58">
        <f t="shared" si="21"/>
        <v>20.560237365872812</v>
      </c>
      <c r="Q145" s="58">
        <v>11.970632999999998</v>
      </c>
      <c r="R145" s="11">
        <f t="shared" si="22"/>
        <v>2.8012897255454998</v>
      </c>
      <c r="S145" s="35">
        <f t="shared" si="23"/>
        <v>4.1826624310941956</v>
      </c>
      <c r="AF145" s="34"/>
    </row>
    <row r="146" spans="7:32" ht="18.5">
      <c r="G146" s="61">
        <v>2009</v>
      </c>
      <c r="H146" s="61">
        <v>5</v>
      </c>
      <c r="I146" s="48">
        <f t="shared" si="24"/>
        <v>22</v>
      </c>
      <c r="J146" s="48">
        <f t="shared" si="24"/>
        <v>142</v>
      </c>
      <c r="K146" s="90">
        <v>29</v>
      </c>
      <c r="L146" s="90">
        <v>13</v>
      </c>
      <c r="M146" s="56">
        <f t="shared" si="19"/>
        <v>21</v>
      </c>
      <c r="N146" s="36">
        <v>56.5</v>
      </c>
      <c r="O146" s="57">
        <f t="shared" si="20"/>
        <v>16.891928124999996</v>
      </c>
      <c r="P146" s="58">
        <f t="shared" si="21"/>
        <v>21.621667999999996</v>
      </c>
      <c r="Q146" s="58">
        <v>10.810833999999998</v>
      </c>
      <c r="R146" s="11">
        <f t="shared" si="22"/>
        <v>2.4601350067079988</v>
      </c>
      <c r="S146" s="35">
        <f t="shared" si="23"/>
        <v>4.2878599633333323</v>
      </c>
      <c r="AF146" s="34"/>
    </row>
    <row r="147" spans="7:32" ht="18.5">
      <c r="G147" s="61">
        <v>2009</v>
      </c>
      <c r="H147" s="61">
        <v>5</v>
      </c>
      <c r="I147" s="48">
        <f t="shared" si="24"/>
        <v>23</v>
      </c>
      <c r="J147" s="48">
        <f t="shared" si="24"/>
        <v>143</v>
      </c>
      <c r="K147" s="90">
        <v>29.6</v>
      </c>
      <c r="L147" s="90">
        <v>12</v>
      </c>
      <c r="M147" s="56">
        <f t="shared" si="19"/>
        <v>20.8</v>
      </c>
      <c r="N147" s="36">
        <v>39.5</v>
      </c>
      <c r="O147" s="57">
        <f t="shared" si="20"/>
        <v>18.862898644034363</v>
      </c>
      <c r="P147" s="58">
        <f t="shared" si="21"/>
        <v>26.558961290800386</v>
      </c>
      <c r="Q147" s="58">
        <v>12.661487999999999</v>
      </c>
      <c r="R147" s="11">
        <f t="shared" si="22"/>
        <v>2.8664216068319992</v>
      </c>
      <c r="S147" s="35">
        <f t="shared" si="23"/>
        <v>5.9340161386464532</v>
      </c>
      <c r="AF147" s="34"/>
    </row>
    <row r="148" spans="7:32" ht="18.5">
      <c r="G148" s="61">
        <v>2009</v>
      </c>
      <c r="H148" s="61">
        <v>5</v>
      </c>
      <c r="I148" s="48">
        <f t="shared" si="24"/>
        <v>24</v>
      </c>
      <c r="J148" s="48">
        <f t="shared" si="24"/>
        <v>144</v>
      </c>
      <c r="K148" s="90">
        <v>29</v>
      </c>
      <c r="L148" s="90">
        <v>12</v>
      </c>
      <c r="M148" s="56">
        <f t="shared" si="19"/>
        <v>20.5</v>
      </c>
      <c r="N148" s="36">
        <v>53.5</v>
      </c>
      <c r="O148" s="57">
        <f t="shared" si="20"/>
        <v>19.002481288182594</v>
      </c>
      <c r="P148" s="58">
        <f t="shared" si="21"/>
        <v>25.843374551928328</v>
      </c>
      <c r="Q148" s="58">
        <v>12.535877999999999</v>
      </c>
      <c r="R148" s="11">
        <f t="shared" si="22"/>
        <v>2.8159280072009993</v>
      </c>
      <c r="S148" s="35">
        <f t="shared" si="23"/>
        <v>5.0004674726057612</v>
      </c>
      <c r="AF148" s="34"/>
    </row>
    <row r="149" spans="7:32" ht="18.5">
      <c r="G149" s="61">
        <v>2009</v>
      </c>
      <c r="H149" s="61">
        <v>5</v>
      </c>
      <c r="I149" s="48">
        <f t="shared" si="24"/>
        <v>25</v>
      </c>
      <c r="J149" s="48">
        <f t="shared" si="24"/>
        <v>145</v>
      </c>
      <c r="K149" s="90">
        <v>30</v>
      </c>
      <c r="L149" s="90">
        <v>14</v>
      </c>
      <c r="M149" s="56">
        <f t="shared" si="19"/>
        <v>22</v>
      </c>
      <c r="N149" s="36">
        <v>39.5</v>
      </c>
      <c r="O149" s="57">
        <f t="shared" si="20"/>
        <v>17.6377375</v>
      </c>
      <c r="P149" s="58">
        <f t="shared" si="21"/>
        <v>22.576304</v>
      </c>
      <c r="Q149" s="58">
        <v>11.288152</v>
      </c>
      <c r="R149" s="11">
        <f t="shared" si="22"/>
        <v>2.6349594569039994</v>
      </c>
      <c r="S149" s="35">
        <f t="shared" si="23"/>
        <v>5.2285897911351356</v>
      </c>
      <c r="AF149" s="34"/>
    </row>
    <row r="150" spans="7:32" ht="18.5">
      <c r="G150" s="61">
        <v>2009</v>
      </c>
      <c r="H150" s="61">
        <v>5</v>
      </c>
      <c r="I150" s="48">
        <f t="shared" si="24"/>
        <v>26</v>
      </c>
      <c r="J150" s="48">
        <f t="shared" si="24"/>
        <v>146</v>
      </c>
      <c r="K150" s="90">
        <v>28</v>
      </c>
      <c r="L150" s="90">
        <v>13.8</v>
      </c>
      <c r="M150" s="56">
        <f t="shared" si="19"/>
        <v>20.9</v>
      </c>
      <c r="N150" s="36">
        <v>47.5</v>
      </c>
      <c r="O150" s="57">
        <f t="shared" si="20"/>
        <v>18.902834279693526</v>
      </c>
      <c r="P150" s="58">
        <f t="shared" si="21"/>
        <v>21.473619741731842</v>
      </c>
      <c r="Q150" s="58">
        <v>11.397013999999999</v>
      </c>
      <c r="R150" s="11">
        <f t="shared" si="22"/>
        <v>2.5868429511569992</v>
      </c>
      <c r="S150" s="35">
        <f t="shared" si="23"/>
        <v>4.4044887354692976</v>
      </c>
      <c r="AF150" s="34"/>
    </row>
    <row r="151" spans="7:32" ht="18.5">
      <c r="G151" s="61">
        <v>2009</v>
      </c>
      <c r="H151" s="61">
        <v>5</v>
      </c>
      <c r="I151" s="48">
        <f t="shared" si="24"/>
        <v>27</v>
      </c>
      <c r="J151" s="48">
        <f t="shared" si="24"/>
        <v>147</v>
      </c>
      <c r="K151" s="90">
        <v>26.6</v>
      </c>
      <c r="L151" s="90">
        <v>14</v>
      </c>
      <c r="M151" s="56">
        <f t="shared" si="19"/>
        <v>20.3</v>
      </c>
      <c r="N151" s="36">
        <v>59</v>
      </c>
      <c r="O151" s="57">
        <f t="shared" si="20"/>
        <v>20.612699535993841</v>
      </c>
      <c r="P151" s="58">
        <f t="shared" si="21"/>
        <v>20.777601132281795</v>
      </c>
      <c r="Q151" s="58">
        <v>11.706852</v>
      </c>
      <c r="R151" s="11">
        <f t="shared" si="22"/>
        <v>2.6159721739379997</v>
      </c>
      <c r="S151" s="35">
        <f t="shared" si="23"/>
        <v>4.0766519525623046</v>
      </c>
      <c r="AF151" s="34"/>
    </row>
    <row r="152" spans="7:32" ht="18.5">
      <c r="G152" s="61">
        <v>2009</v>
      </c>
      <c r="H152" s="61">
        <v>5</v>
      </c>
      <c r="I152" s="48">
        <f t="shared" si="24"/>
        <v>28</v>
      </c>
      <c r="J152" s="48">
        <f t="shared" si="24"/>
        <v>148</v>
      </c>
      <c r="K152" s="90">
        <v>28.2</v>
      </c>
      <c r="L152" s="90">
        <v>15</v>
      </c>
      <c r="M152" s="56">
        <f t="shared" si="19"/>
        <v>21.6</v>
      </c>
      <c r="N152" s="36">
        <v>63.5</v>
      </c>
      <c r="O152" s="57">
        <f t="shared" si="20"/>
        <v>18.842292975737394</v>
      </c>
      <c r="P152" s="58">
        <f t="shared" si="21"/>
        <v>19.89746138237869</v>
      </c>
      <c r="Q152" s="58">
        <v>10.953192</v>
      </c>
      <c r="R152" s="11">
        <f t="shared" si="22"/>
        <v>2.5310745605520002</v>
      </c>
      <c r="S152" s="35">
        <f t="shared" si="23"/>
        <v>4.0226240824155113</v>
      </c>
      <c r="AF152" s="34"/>
    </row>
    <row r="153" spans="7:32" ht="18.5">
      <c r="G153" s="61">
        <v>2009</v>
      </c>
      <c r="H153" s="61">
        <v>5</v>
      </c>
      <c r="I153" s="48">
        <f t="shared" si="24"/>
        <v>29</v>
      </c>
      <c r="J153" s="48">
        <f t="shared" si="24"/>
        <v>149</v>
      </c>
      <c r="K153" s="90">
        <v>30</v>
      </c>
      <c r="L153" s="90">
        <v>16</v>
      </c>
      <c r="M153" s="56">
        <f t="shared" si="19"/>
        <v>23</v>
      </c>
      <c r="N153" s="36">
        <v>61</v>
      </c>
      <c r="O153" s="57">
        <f t="shared" si="20"/>
        <v>15.400551558699252</v>
      </c>
      <c r="P153" s="58">
        <f t="shared" si="21"/>
        <v>17.248617745743164</v>
      </c>
      <c r="Q153" s="58">
        <v>9.2197739999999992</v>
      </c>
      <c r="R153" s="11">
        <f t="shared" si="22"/>
        <v>2.2062181600079995</v>
      </c>
      <c r="S153" s="35">
        <f t="shared" si="23"/>
        <v>3.6285353822933888</v>
      </c>
      <c r="AF153" s="34"/>
    </row>
    <row r="154" spans="7:32" ht="18.5">
      <c r="G154" s="61">
        <v>2009</v>
      </c>
      <c r="H154" s="61">
        <v>5</v>
      </c>
      <c r="I154" s="48">
        <f t="shared" si="24"/>
        <v>30</v>
      </c>
      <c r="J154" s="48">
        <f t="shared" si="24"/>
        <v>150</v>
      </c>
      <c r="K154" s="90">
        <v>33.5</v>
      </c>
      <c r="L154" s="90">
        <v>18.600000000000001</v>
      </c>
      <c r="M154" s="56">
        <f t="shared" si="19"/>
        <v>26.05</v>
      </c>
      <c r="N154" s="36">
        <v>57</v>
      </c>
      <c r="O154" s="57">
        <f t="shared" si="20"/>
        <v>17.653500082128367</v>
      </c>
      <c r="P154" s="58">
        <f t="shared" si="21"/>
        <v>21.042972097897014</v>
      </c>
      <c r="Q154" s="58">
        <v>10.902947999999999</v>
      </c>
      <c r="R154" s="11">
        <f t="shared" si="22"/>
        <v>2.8040228923769992</v>
      </c>
      <c r="S154" s="35">
        <f t="shared" si="23"/>
        <v>4.5507994196484125</v>
      </c>
      <c r="AF154" s="34"/>
    </row>
    <row r="155" spans="7:32" ht="18.5">
      <c r="G155" s="61">
        <v>2009</v>
      </c>
      <c r="H155" s="62">
        <v>5</v>
      </c>
      <c r="I155" s="62">
        <f t="shared" si="24"/>
        <v>31</v>
      </c>
      <c r="J155" s="48">
        <f t="shared" si="24"/>
        <v>151</v>
      </c>
      <c r="K155" s="90">
        <v>35</v>
      </c>
      <c r="L155" s="90">
        <v>16</v>
      </c>
      <c r="M155" s="56">
        <f t="shared" si="19"/>
        <v>25.5</v>
      </c>
      <c r="N155" s="36">
        <v>51</v>
      </c>
      <c r="O155" s="57">
        <f t="shared" si="20"/>
        <v>19.433403904792673</v>
      </c>
      <c r="P155" s="58">
        <f t="shared" si="21"/>
        <v>29.538773935284862</v>
      </c>
      <c r="Q155" s="58">
        <v>13.553318999999998</v>
      </c>
      <c r="R155" s="51">
        <f t="shared" si="22"/>
        <v>3.4419263499854988</v>
      </c>
      <c r="S155" s="50">
        <f t="shared" si="23"/>
        <v>6.173468097738934</v>
      </c>
      <c r="AF155" s="34"/>
    </row>
    <row r="156" spans="7:32" ht="18.5">
      <c r="G156" s="61">
        <v>2009</v>
      </c>
      <c r="H156" s="61">
        <v>6</v>
      </c>
      <c r="I156" s="48">
        <v>1</v>
      </c>
      <c r="J156" s="48">
        <f t="shared" si="24"/>
        <v>152</v>
      </c>
      <c r="K156" s="90">
        <v>34.5</v>
      </c>
      <c r="L156" s="90">
        <v>20.8</v>
      </c>
      <c r="M156" s="56">
        <f t="shared" si="19"/>
        <v>27.65</v>
      </c>
      <c r="N156" s="36">
        <v>63.5</v>
      </c>
      <c r="O156" s="57">
        <f t="shared" si="20"/>
        <v>19.322455970165411</v>
      </c>
      <c r="P156" s="58">
        <f t="shared" si="21"/>
        <v>21.177411743301288</v>
      </c>
      <c r="Q156" s="58">
        <v>11.443071</v>
      </c>
      <c r="R156" s="11">
        <f t="shared" si="22"/>
        <v>3.0503136388117493</v>
      </c>
      <c r="S156" s="35">
        <f t="shared" si="23"/>
        <v>4.6761223858782417</v>
      </c>
      <c r="AF156" s="34"/>
    </row>
    <row r="157" spans="7:32" ht="18.5">
      <c r="G157" s="61">
        <v>2009</v>
      </c>
      <c r="H157" s="61">
        <v>6</v>
      </c>
      <c r="I157" s="48">
        <f t="shared" ref="I157:J172" si="25">I156+1</f>
        <v>2</v>
      </c>
      <c r="J157" s="48">
        <f t="shared" si="24"/>
        <v>153</v>
      </c>
      <c r="K157" s="90">
        <v>36.5</v>
      </c>
      <c r="L157" s="90">
        <v>21.5</v>
      </c>
      <c r="M157" s="56">
        <f t="shared" si="19"/>
        <v>29</v>
      </c>
      <c r="N157" s="36">
        <v>58</v>
      </c>
      <c r="O157" s="57">
        <f t="shared" si="20"/>
        <v>19.499957977860969</v>
      </c>
      <c r="P157" s="58">
        <f t="shared" si="21"/>
        <v>23.399949573433162</v>
      </c>
      <c r="Q157" s="58">
        <v>12.083682</v>
      </c>
      <c r="R157" s="11">
        <f t="shared" si="22"/>
        <v>3.3167532027239988</v>
      </c>
      <c r="S157" s="35">
        <f t="shared" si="23"/>
        <v>5.2080601514810025</v>
      </c>
      <c r="AF157" s="34"/>
    </row>
    <row r="158" spans="7:32" ht="18.5">
      <c r="G158" s="61">
        <v>2009</v>
      </c>
      <c r="H158" s="61">
        <v>6</v>
      </c>
      <c r="I158" s="48">
        <f t="shared" si="25"/>
        <v>3</v>
      </c>
      <c r="J158" s="48">
        <f t="shared" si="25"/>
        <v>154</v>
      </c>
      <c r="K158" s="90">
        <v>36.5</v>
      </c>
      <c r="L158" s="90">
        <v>22</v>
      </c>
      <c r="M158" s="56">
        <f t="shared" si="19"/>
        <v>29.25</v>
      </c>
      <c r="N158" s="36">
        <v>50</v>
      </c>
      <c r="O158" s="57">
        <f t="shared" si="20"/>
        <v>16.658335041824849</v>
      </c>
      <c r="P158" s="58">
        <f t="shared" si="21"/>
        <v>19.323668648516822</v>
      </c>
      <c r="Q158" s="58">
        <v>10.149288</v>
      </c>
      <c r="R158" s="11">
        <f t="shared" si="22"/>
        <v>2.800678262346</v>
      </c>
      <c r="S158" s="35">
        <f t="shared" si="23"/>
        <v>4.3879873552638706</v>
      </c>
      <c r="AF158" s="34"/>
    </row>
    <row r="159" spans="7:32" ht="18.5">
      <c r="G159" s="61">
        <v>2009</v>
      </c>
      <c r="H159" s="61">
        <v>6</v>
      </c>
      <c r="I159" s="48">
        <f t="shared" si="25"/>
        <v>4</v>
      </c>
      <c r="J159" s="48">
        <f t="shared" si="25"/>
        <v>155</v>
      </c>
      <c r="K159" s="90">
        <v>33</v>
      </c>
      <c r="L159" s="90">
        <v>20.5</v>
      </c>
      <c r="M159" s="56">
        <f t="shared" si="19"/>
        <v>26.75</v>
      </c>
      <c r="N159" s="36">
        <v>62</v>
      </c>
      <c r="O159" s="57">
        <f t="shared" si="20"/>
        <v>18.230239891588869</v>
      </c>
      <c r="P159" s="58">
        <f t="shared" si="21"/>
        <v>18.230239891588869</v>
      </c>
      <c r="Q159" s="58">
        <v>10.312581</v>
      </c>
      <c r="R159" s="11">
        <f t="shared" si="22"/>
        <v>2.6945304610207494</v>
      </c>
      <c r="S159" s="35">
        <f t="shared" si="23"/>
        <v>4.0360620191856462</v>
      </c>
      <c r="AF159" s="34"/>
    </row>
    <row r="160" spans="7:32" ht="18.5">
      <c r="G160" s="61">
        <v>2009</v>
      </c>
      <c r="H160" s="61">
        <v>6</v>
      </c>
      <c r="I160" s="48">
        <f t="shared" si="25"/>
        <v>5</v>
      </c>
      <c r="J160" s="48">
        <f t="shared" si="25"/>
        <v>156</v>
      </c>
      <c r="K160" s="90">
        <v>28.2</v>
      </c>
      <c r="L160" s="90">
        <v>16.8</v>
      </c>
      <c r="M160" s="56">
        <f t="shared" si="19"/>
        <v>22.5</v>
      </c>
      <c r="N160" s="36">
        <v>34.5</v>
      </c>
      <c r="O160" s="57">
        <f t="shared" si="20"/>
        <v>20.042831395451714</v>
      </c>
      <c r="P160" s="58">
        <f t="shared" si="21"/>
        <v>18.27906223265196</v>
      </c>
      <c r="Q160" s="58">
        <v>10.827582</v>
      </c>
      <c r="R160" s="11">
        <f t="shared" si="22"/>
        <v>2.5592018677289992</v>
      </c>
      <c r="S160" s="35">
        <f t="shared" si="23"/>
        <v>4.6275599526552016</v>
      </c>
      <c r="AF160" s="34"/>
    </row>
    <row r="161" spans="7:32" ht="18.5">
      <c r="G161" s="61">
        <v>2009</v>
      </c>
      <c r="H161" s="61">
        <v>6</v>
      </c>
      <c r="I161" s="48">
        <f t="shared" si="25"/>
        <v>6</v>
      </c>
      <c r="J161" s="48">
        <f t="shared" si="25"/>
        <v>157</v>
      </c>
      <c r="K161" s="90">
        <v>31.5</v>
      </c>
      <c r="L161" s="90">
        <v>17.2</v>
      </c>
      <c r="M161" s="56">
        <f t="shared" si="19"/>
        <v>24.35</v>
      </c>
      <c r="N161" s="36">
        <v>44.5</v>
      </c>
      <c r="O161" s="57">
        <f t="shared" si="20"/>
        <v>13.733020322729493</v>
      </c>
      <c r="P161" s="58">
        <f t="shared" si="21"/>
        <v>15.710575249202542</v>
      </c>
      <c r="Q161" s="58">
        <v>8.3091014999999988</v>
      </c>
      <c r="R161" s="11">
        <f t="shared" si="22"/>
        <v>2.054090904539625</v>
      </c>
      <c r="S161" s="35">
        <f t="shared" si="23"/>
        <v>3.6829758545215854</v>
      </c>
      <c r="AF161" s="34"/>
    </row>
    <row r="162" spans="7:32" ht="18.5">
      <c r="G162" s="61">
        <v>2009</v>
      </c>
      <c r="H162" s="61">
        <v>6</v>
      </c>
      <c r="I162" s="48">
        <f t="shared" si="25"/>
        <v>7</v>
      </c>
      <c r="J162" s="48">
        <f t="shared" si="25"/>
        <v>158</v>
      </c>
      <c r="K162" s="90">
        <v>35</v>
      </c>
      <c r="L162" s="90">
        <v>17.2</v>
      </c>
      <c r="M162" s="56">
        <f t="shared" si="19"/>
        <v>26.1</v>
      </c>
      <c r="N162" s="36">
        <v>60</v>
      </c>
      <c r="O162" s="57">
        <f t="shared" si="20"/>
        <v>14.737350529690602</v>
      </c>
      <c r="P162" s="58">
        <f t="shared" si="21"/>
        <v>20.985987154279421</v>
      </c>
      <c r="Q162" s="58">
        <v>9.9483119999999996</v>
      </c>
      <c r="R162" s="11">
        <f t="shared" si="22"/>
        <v>2.5614267097319998</v>
      </c>
      <c r="S162" s="35">
        <f t="shared" si="23"/>
        <v>4.542769150006686</v>
      </c>
      <c r="AF162" s="34"/>
    </row>
    <row r="163" spans="7:32" ht="18.5">
      <c r="G163" s="61">
        <v>2009</v>
      </c>
      <c r="H163" s="61">
        <v>6</v>
      </c>
      <c r="I163" s="48">
        <f t="shared" si="25"/>
        <v>8</v>
      </c>
      <c r="J163" s="48">
        <f t="shared" si="25"/>
        <v>159</v>
      </c>
      <c r="K163" s="90">
        <v>35</v>
      </c>
      <c r="L163" s="90">
        <v>17</v>
      </c>
      <c r="M163" s="56">
        <f t="shared" si="19"/>
        <v>26</v>
      </c>
      <c r="N163" s="36">
        <v>70.5</v>
      </c>
      <c r="O163" s="57">
        <f t="shared" si="20"/>
        <v>11.01919189549449</v>
      </c>
      <c r="P163" s="58">
        <f t="shared" si="21"/>
        <v>15.867636329512065</v>
      </c>
      <c r="Q163" s="58">
        <v>7.4800754999999999</v>
      </c>
      <c r="R163" s="11">
        <f t="shared" si="22"/>
        <v>1.9215341549684999</v>
      </c>
      <c r="S163" s="35">
        <f t="shared" si="23"/>
        <v>3.5302085077040788</v>
      </c>
      <c r="AF163" s="34"/>
    </row>
    <row r="164" spans="7:32" ht="18.5">
      <c r="G164" s="61">
        <v>2009</v>
      </c>
      <c r="H164" s="61">
        <v>6</v>
      </c>
      <c r="I164" s="48">
        <f t="shared" si="25"/>
        <v>9</v>
      </c>
      <c r="J164" s="48">
        <f t="shared" si="25"/>
        <v>160</v>
      </c>
      <c r="K164" s="90">
        <v>36</v>
      </c>
      <c r="L164" s="90">
        <v>17</v>
      </c>
      <c r="M164" s="56">
        <f t="shared" si="19"/>
        <v>26.5</v>
      </c>
      <c r="N164" s="36">
        <v>72.5</v>
      </c>
      <c r="O164" s="57">
        <f t="shared" si="20"/>
        <v>19.091203094606335</v>
      </c>
      <c r="P164" s="58">
        <f t="shared" si="21"/>
        <v>29.018628703801632</v>
      </c>
      <c r="Q164" s="58">
        <v>13.31466</v>
      </c>
      <c r="R164" s="11">
        <f t="shared" si="22"/>
        <v>3.4594083038699996</v>
      </c>
      <c r="S164" s="35">
        <f t="shared" si="23"/>
        <v>6.1580092723308528</v>
      </c>
      <c r="AF164" s="34"/>
    </row>
    <row r="165" spans="7:32" ht="18.5">
      <c r="G165" s="61">
        <v>2009</v>
      </c>
      <c r="H165" s="61">
        <v>6</v>
      </c>
      <c r="I165" s="48">
        <f t="shared" si="25"/>
        <v>10</v>
      </c>
      <c r="J165" s="48">
        <f t="shared" si="25"/>
        <v>161</v>
      </c>
      <c r="K165" s="90">
        <v>38.5</v>
      </c>
      <c r="L165" s="90">
        <v>19.5</v>
      </c>
      <c r="M165" s="56">
        <f t="shared" si="19"/>
        <v>29</v>
      </c>
      <c r="N165" s="36">
        <v>56.5</v>
      </c>
      <c r="O165" s="57">
        <f t="shared" si="20"/>
        <v>19.091203094606335</v>
      </c>
      <c r="P165" s="58">
        <f t="shared" si="21"/>
        <v>29.018628703801632</v>
      </c>
      <c r="Q165" s="58">
        <v>13.31466</v>
      </c>
      <c r="R165" s="11">
        <f t="shared" si="22"/>
        <v>3.6546345061199994</v>
      </c>
      <c r="S165" s="35">
        <f t="shared" si="23"/>
        <v>6.356058455617652</v>
      </c>
      <c r="AF165" s="34"/>
    </row>
    <row r="166" spans="7:32" ht="18.5">
      <c r="G166" s="61">
        <v>2009</v>
      </c>
      <c r="H166" s="61">
        <v>6</v>
      </c>
      <c r="I166" s="48">
        <f t="shared" si="25"/>
        <v>11</v>
      </c>
      <c r="J166" s="48">
        <f t="shared" si="25"/>
        <v>162</v>
      </c>
      <c r="K166" s="90">
        <v>37</v>
      </c>
      <c r="L166" s="90">
        <v>21.4</v>
      </c>
      <c r="M166" s="56">
        <f t="shared" si="19"/>
        <v>29.2</v>
      </c>
      <c r="N166" s="36">
        <v>66.5</v>
      </c>
      <c r="O166" s="57">
        <f t="shared" si="20"/>
        <v>16.338559022076534</v>
      </c>
      <c r="P166" s="58">
        <f t="shared" si="21"/>
        <v>20.390521659551517</v>
      </c>
      <c r="Q166" s="58">
        <v>10.325142</v>
      </c>
      <c r="R166" s="11">
        <f t="shared" si="22"/>
        <v>2.8461770180099997</v>
      </c>
      <c r="S166" s="35">
        <f t="shared" si="23"/>
        <v>4.6039294584221793</v>
      </c>
      <c r="AF166" s="34"/>
    </row>
    <row r="167" spans="7:32" ht="18.5">
      <c r="G167" s="61">
        <v>2009</v>
      </c>
      <c r="H167" s="61">
        <v>6</v>
      </c>
      <c r="I167" s="48">
        <f t="shared" si="25"/>
        <v>12</v>
      </c>
      <c r="J167" s="48">
        <f t="shared" si="25"/>
        <v>163</v>
      </c>
      <c r="K167" s="90">
        <v>37</v>
      </c>
      <c r="L167" s="90">
        <v>20.5</v>
      </c>
      <c r="M167" s="56">
        <f t="shared" si="19"/>
        <v>28.75</v>
      </c>
      <c r="N167" s="36">
        <v>66.5</v>
      </c>
      <c r="O167" s="57">
        <f t="shared" si="20"/>
        <v>13.934696866449977</v>
      </c>
      <c r="P167" s="58">
        <f t="shared" si="21"/>
        <v>18.393799863713969</v>
      </c>
      <c r="Q167" s="58">
        <v>9.0564809999999998</v>
      </c>
      <c r="R167" s="11">
        <f t="shared" si="22"/>
        <v>2.4725619525757492</v>
      </c>
      <c r="S167" s="35">
        <f t="shared" si="23"/>
        <v>4.1728426579508744</v>
      </c>
      <c r="AF167" s="34"/>
    </row>
    <row r="168" spans="7:32" ht="18.5">
      <c r="G168" s="61">
        <v>2009</v>
      </c>
      <c r="H168" s="61">
        <v>6</v>
      </c>
      <c r="I168" s="48">
        <f t="shared" si="25"/>
        <v>13</v>
      </c>
      <c r="J168" s="48">
        <f t="shared" si="25"/>
        <v>164</v>
      </c>
      <c r="K168" s="90">
        <v>34</v>
      </c>
      <c r="L168" s="90">
        <v>19</v>
      </c>
      <c r="M168" s="56">
        <f t="shared" si="19"/>
        <v>26.5</v>
      </c>
      <c r="N168" s="36">
        <v>55</v>
      </c>
      <c r="O168" s="57">
        <f t="shared" si="20"/>
        <v>17.624962018451264</v>
      </c>
      <c r="P168" s="58">
        <f t="shared" si="21"/>
        <v>21.149954422141516</v>
      </c>
      <c r="Q168" s="58">
        <v>10.921789500000001</v>
      </c>
      <c r="R168" s="11">
        <f t="shared" si="22"/>
        <v>2.8376938869952499</v>
      </c>
      <c r="S168" s="35">
        <f t="shared" si="23"/>
        <v>4.6003909777805436</v>
      </c>
      <c r="AF168" s="34"/>
    </row>
    <row r="169" spans="7:32" ht="18.5">
      <c r="G169" s="61">
        <v>2009</v>
      </c>
      <c r="H169" s="61">
        <v>6</v>
      </c>
      <c r="I169" s="48">
        <f t="shared" si="25"/>
        <v>14</v>
      </c>
      <c r="J169" s="48">
        <f t="shared" si="25"/>
        <v>165</v>
      </c>
      <c r="K169" s="90">
        <v>35</v>
      </c>
      <c r="L169" s="90">
        <v>19.600000000000001</v>
      </c>
      <c r="M169" s="56">
        <f t="shared" si="19"/>
        <v>27.3</v>
      </c>
      <c r="N169" s="36">
        <v>54</v>
      </c>
      <c r="O169" s="57">
        <f t="shared" si="20"/>
        <v>19.405087564058043</v>
      </c>
      <c r="P169" s="58">
        <f t="shared" si="21"/>
        <v>23.907067878919509</v>
      </c>
      <c r="Q169" s="58">
        <v>12.18417</v>
      </c>
      <c r="R169" s="11">
        <f t="shared" si="22"/>
        <v>3.2228530829549995</v>
      </c>
      <c r="S169" s="35">
        <f t="shared" si="23"/>
        <v>5.2012573394632575</v>
      </c>
      <c r="AF169" s="34"/>
    </row>
    <row r="170" spans="7:32" ht="18.5">
      <c r="G170" s="61">
        <v>2009</v>
      </c>
      <c r="H170" s="61">
        <v>6</v>
      </c>
      <c r="I170" s="48">
        <f t="shared" si="25"/>
        <v>15</v>
      </c>
      <c r="J170" s="48">
        <f t="shared" si="25"/>
        <v>166</v>
      </c>
      <c r="K170" s="90">
        <v>35</v>
      </c>
      <c r="L170" s="90">
        <v>19.399999999999999</v>
      </c>
      <c r="M170" s="56">
        <f t="shared" si="19"/>
        <v>27.2</v>
      </c>
      <c r="N170" s="36">
        <v>44.5</v>
      </c>
      <c r="O170" s="57">
        <f t="shared" si="20"/>
        <v>16.020533542328089</v>
      </c>
      <c r="P170" s="58">
        <f t="shared" si="21"/>
        <v>19.993625860825457</v>
      </c>
      <c r="Q170" s="58">
        <v>10.124166000000001</v>
      </c>
      <c r="R170" s="11">
        <f t="shared" si="22"/>
        <v>2.67202051155</v>
      </c>
      <c r="S170" s="35">
        <f t="shared" si="23"/>
        <v>4.759238172313899</v>
      </c>
      <c r="AF170" s="34"/>
    </row>
    <row r="171" spans="7:32" ht="18.5">
      <c r="G171" s="61">
        <v>2009</v>
      </c>
      <c r="H171" s="61">
        <v>6</v>
      </c>
      <c r="I171" s="48">
        <f t="shared" si="25"/>
        <v>16</v>
      </c>
      <c r="J171" s="48">
        <f t="shared" si="25"/>
        <v>167</v>
      </c>
      <c r="K171" s="90">
        <v>35</v>
      </c>
      <c r="L171" s="90">
        <v>19</v>
      </c>
      <c r="M171" s="56">
        <f t="shared" si="19"/>
        <v>27</v>
      </c>
      <c r="N171" s="36">
        <v>41</v>
      </c>
      <c r="O171" s="57">
        <f t="shared" si="20"/>
        <v>17.415303124999998</v>
      </c>
      <c r="P171" s="58">
        <f t="shared" si="21"/>
        <v>22.291587999999997</v>
      </c>
      <c r="Q171" s="58">
        <v>11.145793999999999</v>
      </c>
      <c r="R171" s="11">
        <f t="shared" si="22"/>
        <v>2.9285796650879989</v>
      </c>
      <c r="S171" s="35">
        <f t="shared" si="23"/>
        <v>5.4836181745714283</v>
      </c>
      <c r="AF171" s="34"/>
    </row>
    <row r="172" spans="7:32" ht="18.5">
      <c r="G172" s="61">
        <v>2009</v>
      </c>
      <c r="H172" s="61">
        <v>6</v>
      </c>
      <c r="I172" s="48">
        <f t="shared" si="25"/>
        <v>17</v>
      </c>
      <c r="J172" s="48">
        <f t="shared" si="25"/>
        <v>168</v>
      </c>
      <c r="K172" s="90">
        <v>30.5</v>
      </c>
      <c r="L172" s="90">
        <v>18.600000000000001</v>
      </c>
      <c r="M172" s="56">
        <f t="shared" si="19"/>
        <v>24.55</v>
      </c>
      <c r="N172" s="36">
        <v>38</v>
      </c>
      <c r="O172" s="57">
        <f t="shared" si="20"/>
        <v>18.775205570422138</v>
      </c>
      <c r="P172" s="58">
        <f t="shared" si="21"/>
        <v>17.873995703041874</v>
      </c>
      <c r="Q172" s="58">
        <v>10.362824999999999</v>
      </c>
      <c r="R172" s="11">
        <f t="shared" si="22"/>
        <v>2.5739469712687497</v>
      </c>
      <c r="S172" s="35">
        <f t="shared" si="23"/>
        <v>4.5001810086458427</v>
      </c>
      <c r="AF172" s="34"/>
    </row>
    <row r="173" spans="7:32" ht="18.5">
      <c r="G173" s="61">
        <v>2009</v>
      </c>
      <c r="H173" s="61">
        <v>6</v>
      </c>
      <c r="I173" s="48">
        <f t="shared" ref="I173:J188" si="26">I172+1</f>
        <v>18</v>
      </c>
      <c r="J173" s="48">
        <f t="shared" si="26"/>
        <v>169</v>
      </c>
      <c r="K173" s="90">
        <v>37</v>
      </c>
      <c r="L173" s="90">
        <v>19.5</v>
      </c>
      <c r="M173" s="56">
        <f t="shared" si="19"/>
        <v>28.25</v>
      </c>
      <c r="N173" s="36">
        <v>38.5</v>
      </c>
      <c r="O173" s="57">
        <f t="shared" si="20"/>
        <v>13.88727156971062</v>
      </c>
      <c r="P173" s="58">
        <f t="shared" si="21"/>
        <v>19.442180197594869</v>
      </c>
      <c r="Q173" s="58">
        <v>9.29514</v>
      </c>
      <c r="R173" s="11">
        <f t="shared" si="22"/>
        <v>2.5104616204049996</v>
      </c>
      <c r="S173" s="35">
        <f t="shared" si="23"/>
        <v>5.0762337072025163</v>
      </c>
      <c r="AF173" s="34"/>
    </row>
    <row r="174" spans="7:32" ht="18.5">
      <c r="G174" s="61">
        <v>2009</v>
      </c>
      <c r="H174" s="61">
        <v>6</v>
      </c>
      <c r="I174" s="48">
        <f t="shared" si="26"/>
        <v>19</v>
      </c>
      <c r="J174" s="48">
        <f t="shared" si="26"/>
        <v>170</v>
      </c>
      <c r="K174" s="90">
        <v>36.200000000000003</v>
      </c>
      <c r="L174" s="90">
        <v>20</v>
      </c>
      <c r="M174" s="56">
        <f t="shared" si="19"/>
        <v>28.1</v>
      </c>
      <c r="N174" s="36">
        <v>36</v>
      </c>
      <c r="O174" s="57">
        <f t="shared" si="20"/>
        <v>12.405202023873894</v>
      </c>
      <c r="P174" s="58">
        <f t="shared" si="21"/>
        <v>16.077141822940568</v>
      </c>
      <c r="Q174" s="58">
        <v>7.9887959999999998</v>
      </c>
      <c r="R174" s="11">
        <f t="shared" si="22"/>
        <v>2.1506118439860002</v>
      </c>
      <c r="S174" s="35">
        <f t="shared" si="23"/>
        <v>4.4061430836093356</v>
      </c>
      <c r="AF174" s="34"/>
    </row>
    <row r="175" spans="7:32" ht="18.5">
      <c r="G175" s="61">
        <v>2009</v>
      </c>
      <c r="H175" s="61">
        <v>6</v>
      </c>
      <c r="I175" s="48">
        <f t="shared" si="26"/>
        <v>20</v>
      </c>
      <c r="J175" s="48">
        <f t="shared" si="26"/>
        <v>171</v>
      </c>
      <c r="K175" s="90">
        <v>38</v>
      </c>
      <c r="L175" s="90">
        <v>20.5</v>
      </c>
      <c r="M175" s="56">
        <f t="shared" si="19"/>
        <v>29.25</v>
      </c>
      <c r="N175" s="36">
        <v>39</v>
      </c>
      <c r="O175" s="57">
        <f t="shared" si="20"/>
        <v>15.263487671213474</v>
      </c>
      <c r="P175" s="58">
        <f t="shared" si="21"/>
        <v>21.368882739698865</v>
      </c>
      <c r="Q175" s="58">
        <v>10.216279999999999</v>
      </c>
      <c r="R175" s="11">
        <f t="shared" si="22"/>
        <v>2.8191645875099995</v>
      </c>
      <c r="S175" s="35">
        <f t="shared" si="23"/>
        <v>5.5624816654139702</v>
      </c>
      <c r="AF175" s="34"/>
    </row>
    <row r="176" spans="7:32" ht="18.5">
      <c r="G176" s="61">
        <v>2009</v>
      </c>
      <c r="H176" s="61">
        <v>6</v>
      </c>
      <c r="I176" s="48">
        <f t="shared" si="26"/>
        <v>21</v>
      </c>
      <c r="J176" s="48">
        <f t="shared" si="26"/>
        <v>172</v>
      </c>
      <c r="K176" s="90">
        <v>35.200000000000003</v>
      </c>
      <c r="L176" s="90">
        <v>20</v>
      </c>
      <c r="M176" s="56">
        <f t="shared" si="19"/>
        <v>27.6</v>
      </c>
      <c r="N176" s="36">
        <v>34</v>
      </c>
      <c r="O176" s="57">
        <f t="shared" si="20"/>
        <v>17.216646154473569</v>
      </c>
      <c r="P176" s="58">
        <f t="shared" si="21"/>
        <v>20.935441723839862</v>
      </c>
      <c r="Q176" s="58">
        <v>10.739654999999999</v>
      </c>
      <c r="R176" s="11">
        <f t="shared" si="22"/>
        <v>2.8596586765050001</v>
      </c>
      <c r="S176" s="35">
        <f t="shared" si="23"/>
        <v>5.6815856564282203</v>
      </c>
      <c r="AF176" s="34"/>
    </row>
    <row r="177" spans="7:32" ht="18.5">
      <c r="G177" s="61">
        <v>2009</v>
      </c>
      <c r="H177" s="61">
        <v>6</v>
      </c>
      <c r="I177" s="48">
        <f t="shared" si="26"/>
        <v>22</v>
      </c>
      <c r="J177" s="48">
        <f t="shared" si="26"/>
        <v>173</v>
      </c>
      <c r="K177" s="90">
        <v>36</v>
      </c>
      <c r="L177" s="90">
        <v>21</v>
      </c>
      <c r="M177" s="56">
        <f t="shared" si="19"/>
        <v>28.5</v>
      </c>
      <c r="N177" s="36">
        <v>24</v>
      </c>
      <c r="O177" s="57">
        <f t="shared" si="20"/>
        <v>17.189152146804684</v>
      </c>
      <c r="P177" s="58">
        <f t="shared" si="21"/>
        <v>20.62698257616562</v>
      </c>
      <c r="Q177" s="58">
        <v>10.651728</v>
      </c>
      <c r="R177" s="11">
        <f t="shared" si="22"/>
        <v>2.892471412536</v>
      </c>
      <c r="S177" s="35">
        <f t="shared" si="23"/>
        <v>6.3276308511660533</v>
      </c>
      <c r="AF177" s="34"/>
    </row>
    <row r="178" spans="7:32" ht="18.5">
      <c r="G178" s="61">
        <v>2009</v>
      </c>
      <c r="H178" s="61">
        <v>6</v>
      </c>
      <c r="I178" s="48">
        <f t="shared" si="26"/>
        <v>23</v>
      </c>
      <c r="J178" s="48">
        <f t="shared" si="26"/>
        <v>174</v>
      </c>
      <c r="K178" s="90">
        <v>37.799999999999997</v>
      </c>
      <c r="L178" s="90">
        <v>19.2</v>
      </c>
      <c r="M178" s="56">
        <f t="shared" si="19"/>
        <v>28.5</v>
      </c>
      <c r="N178" s="36">
        <v>29.5</v>
      </c>
      <c r="O178" s="57">
        <f t="shared" si="20"/>
        <v>17.22022799713352</v>
      </c>
      <c r="P178" s="58">
        <f t="shared" si="21"/>
        <v>25.623699259734675</v>
      </c>
      <c r="Q178" s="58">
        <v>11.882705999999999</v>
      </c>
      <c r="R178" s="11">
        <f t="shared" si="22"/>
        <v>3.2267428729469998</v>
      </c>
      <c r="S178" s="35">
        <f t="shared" si="23"/>
        <v>7.2771669073424974</v>
      </c>
      <c r="AF178" s="34"/>
    </row>
    <row r="179" spans="7:32" ht="18.5">
      <c r="G179" s="61">
        <v>2009</v>
      </c>
      <c r="H179" s="61">
        <v>6</v>
      </c>
      <c r="I179" s="48">
        <f t="shared" si="26"/>
        <v>24</v>
      </c>
      <c r="J179" s="48">
        <f t="shared" si="26"/>
        <v>175</v>
      </c>
      <c r="K179" s="90">
        <v>40</v>
      </c>
      <c r="L179" s="90">
        <v>20.2</v>
      </c>
      <c r="M179" s="56">
        <f t="shared" si="19"/>
        <v>30.1</v>
      </c>
      <c r="N179" s="36">
        <v>22.5</v>
      </c>
      <c r="O179" s="57">
        <f t="shared" si="20"/>
        <v>16.15507737894788</v>
      </c>
      <c r="P179" s="58">
        <f t="shared" si="21"/>
        <v>25.589642568253442</v>
      </c>
      <c r="Q179" s="58">
        <v>11.501688999999999</v>
      </c>
      <c r="R179" s="11">
        <f t="shared" si="22"/>
        <v>3.2312097466814995</v>
      </c>
      <c r="S179" s="35">
        <f t="shared" si="23"/>
        <v>7.9766162871163608</v>
      </c>
      <c r="AF179" s="34"/>
    </row>
    <row r="180" spans="7:32" ht="18.5">
      <c r="G180" s="61">
        <v>2009</v>
      </c>
      <c r="H180" s="61">
        <v>6</v>
      </c>
      <c r="I180" s="48">
        <f t="shared" si="26"/>
        <v>25</v>
      </c>
      <c r="J180" s="48">
        <f t="shared" si="26"/>
        <v>176</v>
      </c>
      <c r="K180" s="90">
        <v>39.5</v>
      </c>
      <c r="L180" s="90">
        <v>22</v>
      </c>
      <c r="M180" s="56">
        <f t="shared" si="19"/>
        <v>30.75</v>
      </c>
      <c r="N180" s="36">
        <v>32</v>
      </c>
      <c r="O180" s="57">
        <f t="shared" si="20"/>
        <v>15.904679263959121</v>
      </c>
      <c r="P180" s="58">
        <f t="shared" si="21"/>
        <v>22.26655096954277</v>
      </c>
      <c r="Q180" s="58">
        <v>10.6454475</v>
      </c>
      <c r="R180" s="11">
        <f t="shared" si="22"/>
        <v>3.0312459324731247</v>
      </c>
      <c r="S180" s="35">
        <f t="shared" si="23"/>
        <v>6.3799332853429025</v>
      </c>
      <c r="AF180" s="34"/>
    </row>
    <row r="181" spans="7:32" ht="18.5">
      <c r="G181" s="61">
        <v>2009</v>
      </c>
      <c r="H181" s="61">
        <v>6</v>
      </c>
      <c r="I181" s="48">
        <f t="shared" si="26"/>
        <v>26</v>
      </c>
      <c r="J181" s="48">
        <f t="shared" si="26"/>
        <v>177</v>
      </c>
      <c r="K181" s="90">
        <v>39</v>
      </c>
      <c r="L181" s="90">
        <v>20</v>
      </c>
      <c r="M181" s="56">
        <f t="shared" si="19"/>
        <v>29.5</v>
      </c>
      <c r="N181" s="36">
        <v>27.5</v>
      </c>
      <c r="O181" s="57">
        <f t="shared" si="20"/>
        <v>16.245533199372559</v>
      </c>
      <c r="P181" s="58">
        <f t="shared" si="21"/>
        <v>24.693210463046292</v>
      </c>
      <c r="Q181" s="58">
        <v>11.330022</v>
      </c>
      <c r="R181" s="11">
        <f t="shared" si="22"/>
        <v>3.1431123881189991</v>
      </c>
      <c r="S181" s="35">
        <f t="shared" si="23"/>
        <v>7.2732752875831919</v>
      </c>
      <c r="AF181" s="34"/>
    </row>
    <row r="182" spans="7:32" ht="18.5">
      <c r="G182" s="61">
        <v>2009</v>
      </c>
      <c r="H182" s="61">
        <v>6</v>
      </c>
      <c r="I182" s="48">
        <f t="shared" si="26"/>
        <v>27</v>
      </c>
      <c r="J182" s="48">
        <f t="shared" si="26"/>
        <v>178</v>
      </c>
      <c r="K182" s="90">
        <v>33.5</v>
      </c>
      <c r="L182" s="90">
        <v>20.6</v>
      </c>
      <c r="M182" s="56">
        <f t="shared" si="19"/>
        <v>27.05</v>
      </c>
      <c r="N182" s="36">
        <v>27</v>
      </c>
      <c r="O182" s="57">
        <f t="shared" si="20"/>
        <v>19.453573243574876</v>
      </c>
      <c r="P182" s="58">
        <f t="shared" si="21"/>
        <v>20.076087587369269</v>
      </c>
      <c r="Q182" s="58">
        <v>11.17929</v>
      </c>
      <c r="R182" s="11">
        <f t="shared" si="22"/>
        <v>2.9406591328724998</v>
      </c>
      <c r="S182" s="35">
        <f t="shared" si="23"/>
        <v>5.8726878390152217</v>
      </c>
      <c r="AF182" s="34"/>
    </row>
    <row r="183" spans="7:32" ht="18.5">
      <c r="G183" s="61">
        <v>2009</v>
      </c>
      <c r="H183" s="61">
        <v>6</v>
      </c>
      <c r="I183" s="48">
        <f t="shared" si="26"/>
        <v>28</v>
      </c>
      <c r="J183" s="48">
        <f t="shared" si="26"/>
        <v>179</v>
      </c>
      <c r="K183" s="90">
        <v>34.5</v>
      </c>
      <c r="L183" s="90">
        <v>19</v>
      </c>
      <c r="M183" s="56">
        <f t="shared" si="19"/>
        <v>26.75</v>
      </c>
      <c r="N183" s="36">
        <v>24</v>
      </c>
      <c r="O183" s="57">
        <f t="shared" si="20"/>
        <v>17.587615762624555</v>
      </c>
      <c r="P183" s="58">
        <f t="shared" si="21"/>
        <v>21.808643545654448</v>
      </c>
      <c r="Q183" s="58">
        <v>11.078802</v>
      </c>
      <c r="R183" s="11">
        <f t="shared" si="22"/>
        <v>2.8947330896714996</v>
      </c>
      <c r="S183" s="35">
        <f t="shared" si="23"/>
        <v>6.5099169046448573</v>
      </c>
      <c r="AF183" s="34"/>
    </row>
    <row r="184" spans="7:32" ht="18.5">
      <c r="G184" s="61">
        <v>2009</v>
      </c>
      <c r="H184" s="61">
        <v>6</v>
      </c>
      <c r="I184" s="48">
        <f t="shared" si="26"/>
        <v>29</v>
      </c>
      <c r="J184" s="48">
        <f t="shared" si="26"/>
        <v>180</v>
      </c>
      <c r="K184" s="90">
        <v>34.799999999999997</v>
      </c>
      <c r="L184" s="90">
        <v>19.2</v>
      </c>
      <c r="M184" s="56">
        <f t="shared" si="19"/>
        <v>27</v>
      </c>
      <c r="N184" s="36">
        <v>27.5</v>
      </c>
      <c r="O184" s="57">
        <f t="shared" si="20"/>
        <v>17.312512053806159</v>
      </c>
      <c r="P184" s="58">
        <f t="shared" si="21"/>
        <v>21.606015043150084</v>
      </c>
      <c r="Q184" s="58">
        <v>10.940631</v>
      </c>
      <c r="R184" s="11">
        <f t="shared" si="22"/>
        <v>2.8746726765119996</v>
      </c>
      <c r="S184" s="35">
        <f t="shared" si="23"/>
        <v>6.2401521247560794</v>
      </c>
      <c r="AF184" s="34"/>
    </row>
    <row r="185" spans="7:32" ht="18.5">
      <c r="G185" s="61">
        <v>2009</v>
      </c>
      <c r="H185" s="62">
        <v>6</v>
      </c>
      <c r="I185" s="62">
        <f t="shared" si="26"/>
        <v>30</v>
      </c>
      <c r="J185" s="48">
        <f t="shared" si="26"/>
        <v>181</v>
      </c>
      <c r="K185" s="90">
        <v>37</v>
      </c>
      <c r="L185" s="90">
        <v>19</v>
      </c>
      <c r="M185" s="56">
        <f t="shared" si="19"/>
        <v>28</v>
      </c>
      <c r="N185" s="36">
        <v>39</v>
      </c>
      <c r="O185" s="57">
        <f t="shared" si="20"/>
        <v>14.747768162399845</v>
      </c>
      <c r="P185" s="58">
        <f t="shared" si="21"/>
        <v>21.236786153855775</v>
      </c>
      <c r="Q185" s="58">
        <v>10.011116999999999</v>
      </c>
      <c r="R185" s="51">
        <f t="shared" si="22"/>
        <v>2.6891562151889996</v>
      </c>
      <c r="S185" s="50">
        <f t="shared" si="23"/>
        <v>5.4487032588215669</v>
      </c>
      <c r="AF185" s="34"/>
    </row>
    <row r="186" spans="7:32" ht="18.5">
      <c r="G186" s="61">
        <v>2009</v>
      </c>
      <c r="H186" s="61">
        <v>7</v>
      </c>
      <c r="I186" s="48">
        <v>1</v>
      </c>
      <c r="J186" s="48">
        <f t="shared" si="26"/>
        <v>182</v>
      </c>
      <c r="K186" s="90">
        <v>38.799999999999997</v>
      </c>
      <c r="L186" s="90">
        <v>20</v>
      </c>
      <c r="M186" s="56">
        <f t="shared" si="19"/>
        <v>29.4</v>
      </c>
      <c r="N186" s="36">
        <v>34</v>
      </c>
      <c r="O186" s="57">
        <f t="shared" si="20"/>
        <v>14.539211479301269</v>
      </c>
      <c r="P186" s="58">
        <f t="shared" si="21"/>
        <v>21.866974064869105</v>
      </c>
      <c r="Q186" s="58">
        <v>10.086482999999999</v>
      </c>
      <c r="R186" s="11">
        <f t="shared" si="22"/>
        <v>2.7922209159239997</v>
      </c>
      <c r="S186" s="35">
        <f t="shared" si="23"/>
        <v>6.0416898648457744</v>
      </c>
      <c r="AF186" s="34"/>
    </row>
    <row r="187" spans="7:32" ht="18.5">
      <c r="G187" s="61">
        <v>2009</v>
      </c>
      <c r="H187" s="61">
        <v>7</v>
      </c>
      <c r="I187" s="48">
        <f t="shared" ref="I187:J202" si="27">I186+1</f>
        <v>2</v>
      </c>
      <c r="J187" s="48">
        <f t="shared" si="26"/>
        <v>183</v>
      </c>
      <c r="K187" s="90">
        <v>37.799999999999997</v>
      </c>
      <c r="L187" s="90">
        <v>17.600000000000001</v>
      </c>
      <c r="M187" s="56">
        <f t="shared" si="19"/>
        <v>27.7</v>
      </c>
      <c r="N187" s="36">
        <v>43</v>
      </c>
      <c r="O187" s="57">
        <f t="shared" si="20"/>
        <v>3.7554934438470169</v>
      </c>
      <c r="P187" s="58">
        <f t="shared" si="21"/>
        <v>6.068877405256778</v>
      </c>
      <c r="Q187" s="58">
        <v>2.700615</v>
      </c>
      <c r="R187" s="11">
        <f t="shared" si="22"/>
        <v>0.72067936736249982</v>
      </c>
      <c r="S187" s="35">
        <f t="shared" si="23"/>
        <v>1.8048315762724578</v>
      </c>
      <c r="AF187" s="34"/>
    </row>
    <row r="188" spans="7:32" ht="18.5">
      <c r="G188" s="61">
        <v>2009</v>
      </c>
      <c r="H188" s="61">
        <v>7</v>
      </c>
      <c r="I188" s="48">
        <f t="shared" si="27"/>
        <v>3</v>
      </c>
      <c r="J188" s="48">
        <f t="shared" si="26"/>
        <v>184</v>
      </c>
      <c r="K188" s="90">
        <v>36.5</v>
      </c>
      <c r="L188" s="90">
        <v>18</v>
      </c>
      <c r="M188" s="56">
        <f t="shared" si="19"/>
        <v>27.25</v>
      </c>
      <c r="N188" s="36">
        <v>43.5</v>
      </c>
      <c r="O188" s="57">
        <f t="shared" si="20"/>
        <v>7.7389889283839048</v>
      </c>
      <c r="P188" s="58">
        <f t="shared" si="21"/>
        <v>11.453703614008178</v>
      </c>
      <c r="Q188" s="58">
        <v>5.3258640000000002</v>
      </c>
      <c r="R188" s="11">
        <f t="shared" si="22"/>
        <v>1.4071904658179999</v>
      </c>
      <c r="S188" s="35">
        <f t="shared" si="23"/>
        <v>2.959390828527154</v>
      </c>
      <c r="AF188" s="34"/>
    </row>
    <row r="189" spans="7:32" ht="18.5">
      <c r="G189" s="61">
        <v>2009</v>
      </c>
      <c r="H189" s="61">
        <v>7</v>
      </c>
      <c r="I189" s="48">
        <f t="shared" si="27"/>
        <v>4</v>
      </c>
      <c r="J189" s="48">
        <f t="shared" si="27"/>
        <v>185</v>
      </c>
      <c r="K189" s="90">
        <v>34</v>
      </c>
      <c r="L189" s="90">
        <v>17.8</v>
      </c>
      <c r="M189" s="56">
        <f t="shared" si="19"/>
        <v>25.9</v>
      </c>
      <c r="N189" s="36">
        <v>36</v>
      </c>
      <c r="O189" s="57">
        <f t="shared" si="20"/>
        <v>2.9842702981960785</v>
      </c>
      <c r="P189" s="58">
        <f t="shared" si="21"/>
        <v>3.867614306462118</v>
      </c>
      <c r="Q189" s="58">
        <v>1.9218329999999999</v>
      </c>
      <c r="R189" s="11">
        <f t="shared" si="22"/>
        <v>0.49256675881649997</v>
      </c>
      <c r="S189" s="35">
        <f t="shared" si="23"/>
        <v>1.4034333085550419</v>
      </c>
      <c r="AF189" s="34"/>
    </row>
    <row r="190" spans="7:32" ht="18.5">
      <c r="G190" s="61">
        <v>2009</v>
      </c>
      <c r="H190" s="61">
        <v>7</v>
      </c>
      <c r="I190" s="48">
        <f t="shared" si="27"/>
        <v>5</v>
      </c>
      <c r="J190" s="48">
        <f t="shared" si="27"/>
        <v>186</v>
      </c>
      <c r="K190" s="90">
        <v>32.6</v>
      </c>
      <c r="L190" s="90">
        <v>19.600000000000001</v>
      </c>
      <c r="M190" s="56">
        <f t="shared" si="19"/>
        <v>26.1</v>
      </c>
      <c r="N190" s="36">
        <v>46.5</v>
      </c>
      <c r="O190" s="57">
        <f t="shared" si="20"/>
        <v>4.5289329571103174</v>
      </c>
      <c r="P190" s="58">
        <f t="shared" si="21"/>
        <v>4.7100902753947302</v>
      </c>
      <c r="Q190" s="58">
        <v>2.6126879999999999</v>
      </c>
      <c r="R190" s="11">
        <f t="shared" si="22"/>
        <v>0.67269792376799997</v>
      </c>
      <c r="S190" s="35">
        <f t="shared" si="23"/>
        <v>1.4056084413413554</v>
      </c>
      <c r="AF190" s="34"/>
    </row>
    <row r="191" spans="7:32" ht="18.5">
      <c r="G191" s="61">
        <v>2009</v>
      </c>
      <c r="H191" s="61">
        <v>7</v>
      </c>
      <c r="I191" s="48">
        <f t="shared" si="27"/>
        <v>6</v>
      </c>
      <c r="J191" s="48">
        <f t="shared" si="27"/>
        <v>187</v>
      </c>
      <c r="K191" s="90">
        <v>34.200000000000003</v>
      </c>
      <c r="L191" s="90">
        <v>20.399999999999999</v>
      </c>
      <c r="M191" s="56">
        <f t="shared" si="19"/>
        <v>27.3</v>
      </c>
      <c r="N191" s="36">
        <v>37</v>
      </c>
      <c r="O191" s="57">
        <f t="shared" si="20"/>
        <v>3.3418589479577507</v>
      </c>
      <c r="P191" s="58">
        <f t="shared" si="21"/>
        <v>3.6894122785453578</v>
      </c>
      <c r="Q191" s="58">
        <v>1.9863127999999999</v>
      </c>
      <c r="R191" s="11">
        <f t="shared" si="22"/>
        <v>0.52540257819719993</v>
      </c>
      <c r="S191" s="35">
        <f t="shared" si="23"/>
        <v>1.3710323496813028</v>
      </c>
      <c r="AF191" s="34"/>
    </row>
    <row r="192" spans="7:32" ht="18.5">
      <c r="G192" s="61">
        <v>2009</v>
      </c>
      <c r="H192" s="61">
        <v>7</v>
      </c>
      <c r="I192" s="48">
        <f t="shared" si="27"/>
        <v>7</v>
      </c>
      <c r="J192" s="48">
        <f t="shared" si="27"/>
        <v>188</v>
      </c>
      <c r="K192" s="90">
        <v>36</v>
      </c>
      <c r="L192" s="90">
        <v>21.4</v>
      </c>
      <c r="M192" s="56">
        <f t="shared" si="19"/>
        <v>28.7</v>
      </c>
      <c r="N192" s="36">
        <v>56</v>
      </c>
      <c r="O192" s="57">
        <f t="shared" si="20"/>
        <v>3.1503904480850102</v>
      </c>
      <c r="P192" s="58">
        <f t="shared" si="21"/>
        <v>3.6796560433632926</v>
      </c>
      <c r="Q192" s="58">
        <v>1.9260199999999998</v>
      </c>
      <c r="R192" s="11">
        <f t="shared" si="22"/>
        <v>0.52526898944999989</v>
      </c>
      <c r="S192" s="35">
        <f t="shared" si="23"/>
        <v>1.1746597212311949</v>
      </c>
      <c r="AF192" s="34"/>
    </row>
    <row r="193" spans="7:32" ht="18.5">
      <c r="G193" s="61">
        <v>2009</v>
      </c>
      <c r="H193" s="61">
        <v>7</v>
      </c>
      <c r="I193" s="48">
        <f t="shared" si="27"/>
        <v>8</v>
      </c>
      <c r="J193" s="48">
        <f t="shared" si="27"/>
        <v>189</v>
      </c>
      <c r="K193" s="90">
        <v>38</v>
      </c>
      <c r="L193" s="90">
        <v>21</v>
      </c>
      <c r="M193" s="56">
        <f t="shared" si="19"/>
        <v>29.5</v>
      </c>
      <c r="N193" s="36">
        <v>18.5</v>
      </c>
      <c r="O193" s="57">
        <f t="shared" si="20"/>
        <v>1.4216953268379762</v>
      </c>
      <c r="P193" s="58">
        <f t="shared" si="21"/>
        <v>1.9335056444996477</v>
      </c>
      <c r="Q193" s="58">
        <v>0.93788799999999983</v>
      </c>
      <c r="R193" s="11">
        <f t="shared" si="22"/>
        <v>0.26018373057599986</v>
      </c>
      <c r="S193" s="35">
        <f t="shared" si="23"/>
        <v>1.1989368701680101</v>
      </c>
      <c r="AF193" s="34"/>
    </row>
    <row r="194" spans="7:32" ht="18.5">
      <c r="G194" s="61">
        <v>2009</v>
      </c>
      <c r="H194" s="61">
        <v>7</v>
      </c>
      <c r="I194" s="48">
        <f t="shared" si="27"/>
        <v>9</v>
      </c>
      <c r="J194" s="48">
        <f t="shared" si="27"/>
        <v>190</v>
      </c>
      <c r="K194" s="90">
        <v>39.200000000000003</v>
      </c>
      <c r="L194" s="90">
        <v>23</v>
      </c>
      <c r="M194" s="56">
        <f t="shared" si="19"/>
        <v>31.1</v>
      </c>
      <c r="N194" s="36">
        <v>17</v>
      </c>
      <c r="O194" s="57">
        <f t="shared" si="20"/>
        <v>8.6602353751572458</v>
      </c>
      <c r="P194" s="58">
        <f t="shared" si="21"/>
        <v>11.223665046203793</v>
      </c>
      <c r="Q194" s="58">
        <v>5.5770839999999993</v>
      </c>
      <c r="R194" s="11">
        <f t="shared" si="22"/>
        <v>1.5994993255740002</v>
      </c>
      <c r="S194" s="35">
        <f t="shared" si="23"/>
        <v>4.0969245755117543</v>
      </c>
      <c r="AF194" s="34"/>
    </row>
    <row r="195" spans="7:32" ht="18.5">
      <c r="G195" s="61">
        <v>2009</v>
      </c>
      <c r="H195" s="61">
        <v>7</v>
      </c>
      <c r="I195" s="48">
        <f t="shared" si="27"/>
        <v>10</v>
      </c>
      <c r="J195" s="48">
        <f t="shared" si="27"/>
        <v>191</v>
      </c>
      <c r="K195" s="90">
        <v>40</v>
      </c>
      <c r="L195" s="90">
        <v>19.5</v>
      </c>
      <c r="M195" s="56">
        <f t="shared" si="19"/>
        <v>29.75</v>
      </c>
      <c r="N195" s="36">
        <v>25</v>
      </c>
      <c r="O195" s="57">
        <f t="shared" si="20"/>
        <v>1.179060839172225</v>
      </c>
      <c r="P195" s="58">
        <f t="shared" si="21"/>
        <v>1.9336597762424492</v>
      </c>
      <c r="Q195" s="58">
        <v>0.85414799999999991</v>
      </c>
      <c r="R195" s="11">
        <f t="shared" si="22"/>
        <v>0.23820543485099993</v>
      </c>
      <c r="S195" s="35">
        <f t="shared" si="23"/>
        <v>1.1253884173049062</v>
      </c>
      <c r="AF195" s="34"/>
    </row>
    <row r="196" spans="7:32" ht="18.5">
      <c r="G196" s="61">
        <v>2009</v>
      </c>
      <c r="H196" s="61">
        <v>7</v>
      </c>
      <c r="I196" s="48">
        <f t="shared" si="27"/>
        <v>11</v>
      </c>
      <c r="J196" s="48">
        <f t="shared" si="27"/>
        <v>192</v>
      </c>
      <c r="K196" s="90">
        <v>39</v>
      </c>
      <c r="L196" s="90">
        <v>21</v>
      </c>
      <c r="M196" s="56">
        <f t="shared" si="19"/>
        <v>30</v>
      </c>
      <c r="N196" s="36">
        <v>33</v>
      </c>
      <c r="O196" s="57">
        <f t="shared" si="20"/>
        <v>1.0547337330700015</v>
      </c>
      <c r="P196" s="58">
        <f t="shared" si="21"/>
        <v>1.5188165756208021</v>
      </c>
      <c r="Q196" s="58">
        <v>0.71597699999999997</v>
      </c>
      <c r="R196" s="11">
        <f t="shared" si="22"/>
        <v>0.20072200401899995</v>
      </c>
      <c r="S196" s="35">
        <f t="shared" si="23"/>
        <v>0.92695031470945732</v>
      </c>
      <c r="AF196" s="34"/>
    </row>
    <row r="197" spans="7:32" ht="18.5">
      <c r="G197" s="61">
        <v>2009</v>
      </c>
      <c r="H197" s="61">
        <v>7</v>
      </c>
      <c r="I197" s="48">
        <f t="shared" si="27"/>
        <v>12</v>
      </c>
      <c r="J197" s="48">
        <f t="shared" si="27"/>
        <v>193</v>
      </c>
      <c r="K197" s="90">
        <v>35</v>
      </c>
      <c r="L197" s="90">
        <v>21</v>
      </c>
      <c r="M197" s="56">
        <f t="shared" si="19"/>
        <v>28</v>
      </c>
      <c r="N197" s="36">
        <v>31.5</v>
      </c>
      <c r="O197" s="57">
        <f t="shared" si="20"/>
        <v>2.5597647004922459</v>
      </c>
      <c r="P197" s="58">
        <f t="shared" si="21"/>
        <v>2.8669364645513156</v>
      </c>
      <c r="Q197" s="58">
        <v>1.5324419999999999</v>
      </c>
      <c r="R197" s="11">
        <f t="shared" si="22"/>
        <v>0.41163997271399988</v>
      </c>
      <c r="S197" s="35">
        <f t="shared" si="23"/>
        <v>1.2650562967903753</v>
      </c>
      <c r="AF197" s="34"/>
    </row>
    <row r="198" spans="7:32" ht="18.5">
      <c r="G198" s="61">
        <v>2009</v>
      </c>
      <c r="H198" s="61">
        <v>7</v>
      </c>
      <c r="I198" s="48">
        <f t="shared" si="27"/>
        <v>13</v>
      </c>
      <c r="J198" s="48">
        <f t="shared" si="27"/>
        <v>194</v>
      </c>
      <c r="K198" s="90">
        <v>35</v>
      </c>
      <c r="L198" s="90">
        <v>20.6</v>
      </c>
      <c r="M198" s="56">
        <f t="shared" ref="M198:M261" si="28">(K198+L198)/2</f>
        <v>27.8</v>
      </c>
      <c r="N198" s="36">
        <v>41</v>
      </c>
      <c r="O198" s="57">
        <f t="shared" ref="O198:O261" si="29">((Q198)/(0.16*(K198-(L198))^0.5))</f>
        <v>2.6894677393847664</v>
      </c>
      <c r="P198" s="58">
        <f t="shared" ref="P198:P261" si="30">0.16*((K198-L198)^1/2)*O198</f>
        <v>3.0982668357712506</v>
      </c>
      <c r="Q198" s="58">
        <v>1.63293</v>
      </c>
      <c r="R198" s="11">
        <f t="shared" ref="R198:R261" si="31">0.0023*0.408*O198*(K198-L198)^0.5*(M198+17.8)</f>
        <v>0.43671733091999992</v>
      </c>
      <c r="S198" s="35">
        <f t="shared" ref="S198:S261" si="32">0.31*(IF(N198&gt;50,1,(1+(50-N198)/70)))*(P198+2.09)*((M198/(M198+15)))</f>
        <v>1.1790007355351984</v>
      </c>
      <c r="AF198" s="34"/>
    </row>
    <row r="199" spans="7:32" ht="18.5">
      <c r="G199" s="61">
        <v>2009</v>
      </c>
      <c r="H199" s="61">
        <v>7</v>
      </c>
      <c r="I199" s="48">
        <f t="shared" si="27"/>
        <v>14</v>
      </c>
      <c r="J199" s="48">
        <f t="shared" si="27"/>
        <v>195</v>
      </c>
      <c r="K199" s="90">
        <v>33.6</v>
      </c>
      <c r="L199" s="90">
        <v>19.600000000000001</v>
      </c>
      <c r="M199" s="56">
        <f t="shared" si="28"/>
        <v>26.6</v>
      </c>
      <c r="N199" s="36">
        <v>64.5</v>
      </c>
      <c r="O199" s="57">
        <f t="shared" si="29"/>
        <v>15.001899679114393</v>
      </c>
      <c r="P199" s="58">
        <f t="shared" si="30"/>
        <v>16.802127640608123</v>
      </c>
      <c r="Q199" s="58">
        <v>8.9811149999999991</v>
      </c>
      <c r="R199" s="11">
        <f t="shared" si="31"/>
        <v>2.3387362326899996</v>
      </c>
      <c r="S199" s="35">
        <f t="shared" si="32"/>
        <v>3.7448193395301588</v>
      </c>
      <c r="AF199" s="34"/>
    </row>
    <row r="200" spans="7:32" ht="18.5">
      <c r="G200" s="61">
        <v>2009</v>
      </c>
      <c r="H200" s="61">
        <v>7</v>
      </c>
      <c r="I200" s="48">
        <f t="shared" si="27"/>
        <v>15</v>
      </c>
      <c r="J200" s="48">
        <f t="shared" si="27"/>
        <v>196</v>
      </c>
      <c r="K200" s="90">
        <v>33</v>
      </c>
      <c r="L200" s="90">
        <v>19</v>
      </c>
      <c r="M200" s="56">
        <f t="shared" si="28"/>
        <v>26</v>
      </c>
      <c r="N200" s="36">
        <v>50</v>
      </c>
      <c r="O200" s="57">
        <f t="shared" si="29"/>
        <v>4.406152353306326</v>
      </c>
      <c r="P200" s="58">
        <f t="shared" si="30"/>
        <v>4.9348906357030859</v>
      </c>
      <c r="Q200" s="58">
        <v>2.63781</v>
      </c>
      <c r="R200" s="11">
        <f t="shared" si="31"/>
        <v>0.67761909746999982</v>
      </c>
      <c r="S200" s="35">
        <f t="shared" si="32"/>
        <v>1.3809906957016309</v>
      </c>
      <c r="AF200" s="34"/>
    </row>
    <row r="201" spans="7:32" ht="18.5">
      <c r="G201" s="61">
        <v>2009</v>
      </c>
      <c r="H201" s="61">
        <v>7</v>
      </c>
      <c r="I201" s="48">
        <f t="shared" si="27"/>
        <v>16</v>
      </c>
      <c r="J201" s="48">
        <f t="shared" si="27"/>
        <v>197</v>
      </c>
      <c r="K201" s="90">
        <v>34.4</v>
      </c>
      <c r="L201" s="90">
        <v>19</v>
      </c>
      <c r="M201" s="56">
        <f t="shared" si="28"/>
        <v>26.7</v>
      </c>
      <c r="N201" s="36">
        <v>26</v>
      </c>
      <c r="O201" s="57">
        <f t="shared" si="29"/>
        <v>4.7412430440018101</v>
      </c>
      <c r="P201" s="58">
        <f t="shared" si="30"/>
        <v>5.8412114302102296</v>
      </c>
      <c r="Q201" s="58">
        <v>2.9769569999999996</v>
      </c>
      <c r="R201" s="11">
        <f t="shared" si="31"/>
        <v>0.77696344982249976</v>
      </c>
      <c r="S201" s="35">
        <f t="shared" si="32"/>
        <v>2.114006124953034</v>
      </c>
      <c r="AF201" s="34"/>
    </row>
    <row r="202" spans="7:32" ht="18.5">
      <c r="G202" s="61">
        <v>2009</v>
      </c>
      <c r="H202" s="61">
        <v>7</v>
      </c>
      <c r="I202" s="48">
        <f t="shared" si="27"/>
        <v>17</v>
      </c>
      <c r="J202" s="48">
        <f t="shared" si="27"/>
        <v>198</v>
      </c>
      <c r="K202" s="90">
        <v>35.200000000000003</v>
      </c>
      <c r="L202" s="90">
        <v>21</v>
      </c>
      <c r="M202" s="56">
        <f t="shared" si="28"/>
        <v>28.1</v>
      </c>
      <c r="N202" s="36">
        <v>24.5</v>
      </c>
      <c r="O202" s="57">
        <f t="shared" si="29"/>
        <v>0.8055579634255875</v>
      </c>
      <c r="P202" s="58">
        <f t="shared" si="30"/>
        <v>0.91511384645146765</v>
      </c>
      <c r="Q202" s="58">
        <v>0.48569199999999996</v>
      </c>
      <c r="R202" s="11">
        <f t="shared" si="31"/>
        <v>0.13074998632200002</v>
      </c>
      <c r="S202" s="35">
        <f t="shared" si="32"/>
        <v>0.82862303991378827</v>
      </c>
      <c r="AF202" s="34"/>
    </row>
    <row r="203" spans="7:32" ht="18.5">
      <c r="G203" s="61">
        <v>2009</v>
      </c>
      <c r="H203" s="61">
        <v>7</v>
      </c>
      <c r="I203" s="48">
        <f t="shared" ref="I203:J218" si="33">I202+1</f>
        <v>18</v>
      </c>
      <c r="J203" s="48">
        <f t="shared" si="33"/>
        <v>199</v>
      </c>
      <c r="K203" s="90">
        <v>36.799999999999997</v>
      </c>
      <c r="L203" s="90">
        <v>21.2</v>
      </c>
      <c r="M203" s="56">
        <f t="shared" si="28"/>
        <v>29</v>
      </c>
      <c r="N203" s="36">
        <v>24</v>
      </c>
      <c r="O203" s="57">
        <f t="shared" si="29"/>
        <v>10.932125866352914</v>
      </c>
      <c r="P203" s="58">
        <f t="shared" si="30"/>
        <v>13.643293081208434</v>
      </c>
      <c r="Q203" s="58">
        <v>6.90855</v>
      </c>
      <c r="R203" s="11">
        <f t="shared" si="31"/>
        <v>1.8962726210999998</v>
      </c>
      <c r="S203" s="35">
        <f t="shared" si="32"/>
        <v>4.4085913184435475</v>
      </c>
      <c r="AF203" s="34"/>
    </row>
    <row r="204" spans="7:32" ht="18.5">
      <c r="G204" s="61">
        <v>2009</v>
      </c>
      <c r="H204" s="61">
        <v>7</v>
      </c>
      <c r="I204" s="48">
        <f t="shared" si="33"/>
        <v>19</v>
      </c>
      <c r="J204" s="48">
        <f t="shared" si="33"/>
        <v>200</v>
      </c>
      <c r="K204" s="90">
        <v>37.799999999999997</v>
      </c>
      <c r="L204" s="90">
        <v>23.4</v>
      </c>
      <c r="M204" s="56">
        <f t="shared" si="28"/>
        <v>30.599999999999998</v>
      </c>
      <c r="N204" s="36">
        <v>21</v>
      </c>
      <c r="O204" s="57">
        <f t="shared" si="29"/>
        <v>3.3928669943007828</v>
      </c>
      <c r="P204" s="58">
        <f t="shared" si="30"/>
        <v>3.9085827774345012</v>
      </c>
      <c r="Q204" s="58">
        <v>2.0600040000000002</v>
      </c>
      <c r="R204" s="11">
        <f t="shared" si="31"/>
        <v>0.58476509546400002</v>
      </c>
      <c r="S204" s="35">
        <f t="shared" si="32"/>
        <v>1.7648349205662985</v>
      </c>
      <c r="AF204" s="34"/>
    </row>
    <row r="205" spans="7:32" ht="18.5">
      <c r="G205" s="61">
        <v>2009</v>
      </c>
      <c r="H205" s="61">
        <v>7</v>
      </c>
      <c r="I205" s="48">
        <f t="shared" si="33"/>
        <v>20</v>
      </c>
      <c r="J205" s="48">
        <f t="shared" si="33"/>
        <v>201</v>
      </c>
      <c r="K205" s="90">
        <v>38.200000000000003</v>
      </c>
      <c r="L205" s="90">
        <v>22</v>
      </c>
      <c r="M205" s="56">
        <f t="shared" si="28"/>
        <v>30.1</v>
      </c>
      <c r="N205" s="36">
        <v>27.5</v>
      </c>
      <c r="O205" s="57">
        <f t="shared" si="29"/>
        <v>7.1778527433735748</v>
      </c>
      <c r="P205" s="58">
        <f t="shared" si="30"/>
        <v>9.3024971554121549</v>
      </c>
      <c r="Q205" s="58">
        <v>4.6224480000000003</v>
      </c>
      <c r="R205" s="11">
        <f t="shared" si="31"/>
        <v>1.2986004952080001</v>
      </c>
      <c r="S205" s="35">
        <f t="shared" si="32"/>
        <v>3.1146859878164239</v>
      </c>
      <c r="AF205" s="34"/>
    </row>
    <row r="206" spans="7:32" ht="18.5">
      <c r="G206" s="61">
        <v>2009</v>
      </c>
      <c r="H206" s="61">
        <v>7</v>
      </c>
      <c r="I206" s="48">
        <f t="shared" si="33"/>
        <v>21</v>
      </c>
      <c r="J206" s="48">
        <f t="shared" si="33"/>
        <v>202</v>
      </c>
      <c r="K206" s="90">
        <v>39.200000000000003</v>
      </c>
      <c r="L206" s="90">
        <v>23</v>
      </c>
      <c r="M206" s="56">
        <f t="shared" si="28"/>
        <v>31.1</v>
      </c>
      <c r="N206" s="36">
        <v>35.5</v>
      </c>
      <c r="O206" s="57">
        <f t="shared" si="29"/>
        <v>20.603818246151135</v>
      </c>
      <c r="P206" s="58">
        <f t="shared" si="30"/>
        <v>26.702548447011878</v>
      </c>
      <c r="Q206" s="58">
        <v>13.268602999999999</v>
      </c>
      <c r="R206" s="11">
        <f t="shared" si="31"/>
        <v>3.8054154374954998</v>
      </c>
      <c r="S206" s="35">
        <f t="shared" si="32"/>
        <v>7.2687533573940835</v>
      </c>
      <c r="AF206" s="34"/>
    </row>
    <row r="207" spans="7:32" ht="18.5">
      <c r="G207" s="61">
        <v>2009</v>
      </c>
      <c r="H207" s="61">
        <v>7</v>
      </c>
      <c r="I207" s="48">
        <f t="shared" si="33"/>
        <v>22</v>
      </c>
      <c r="J207" s="48">
        <f t="shared" si="33"/>
        <v>203</v>
      </c>
      <c r="K207" s="90">
        <v>39.6</v>
      </c>
      <c r="L207" s="90">
        <v>22</v>
      </c>
      <c r="M207" s="56">
        <f t="shared" si="28"/>
        <v>30.8</v>
      </c>
      <c r="N207" s="36">
        <v>36.5</v>
      </c>
      <c r="O207" s="57">
        <f t="shared" si="29"/>
        <v>17.421982775392852</v>
      </c>
      <c r="P207" s="58">
        <f t="shared" si="30"/>
        <v>24.530151747753138</v>
      </c>
      <c r="Q207" s="58">
        <v>11.694291</v>
      </c>
      <c r="R207" s="11">
        <f t="shared" si="31"/>
        <v>3.3333290123489996</v>
      </c>
      <c r="S207" s="35">
        <f t="shared" si="32"/>
        <v>6.6198156400842709</v>
      </c>
      <c r="AF207" s="34"/>
    </row>
    <row r="208" spans="7:32" ht="18.5">
      <c r="G208" s="61">
        <v>2009</v>
      </c>
      <c r="H208" s="61">
        <v>7</v>
      </c>
      <c r="I208" s="48">
        <f t="shared" si="33"/>
        <v>23</v>
      </c>
      <c r="J208" s="48">
        <f t="shared" si="33"/>
        <v>204</v>
      </c>
      <c r="K208" s="90">
        <v>38.200000000000003</v>
      </c>
      <c r="L208" s="90">
        <v>23.2</v>
      </c>
      <c r="M208" s="56">
        <f t="shared" si="28"/>
        <v>30.700000000000003</v>
      </c>
      <c r="N208" s="36">
        <v>25.5</v>
      </c>
      <c r="O208" s="57">
        <f t="shared" si="29"/>
        <v>19.246580145508307</v>
      </c>
      <c r="P208" s="58">
        <f t="shared" si="30"/>
        <v>23.095896174609976</v>
      </c>
      <c r="Q208" s="58">
        <v>11.926669500000001</v>
      </c>
      <c r="R208" s="11">
        <f t="shared" si="31"/>
        <v>3.39257095594875</v>
      </c>
      <c r="S208" s="35">
        <f t="shared" si="32"/>
        <v>7.0806812857019761</v>
      </c>
      <c r="AF208" s="34"/>
    </row>
    <row r="209" spans="7:32" ht="18.5">
      <c r="G209" s="61">
        <v>2009</v>
      </c>
      <c r="H209" s="61">
        <v>7</v>
      </c>
      <c r="I209" s="48">
        <f t="shared" si="33"/>
        <v>24</v>
      </c>
      <c r="J209" s="48">
        <f t="shared" si="33"/>
        <v>205</v>
      </c>
      <c r="K209" s="90">
        <v>38.4</v>
      </c>
      <c r="L209" s="90">
        <v>20.399999999999999</v>
      </c>
      <c r="M209" s="56">
        <f t="shared" si="28"/>
        <v>29.4</v>
      </c>
      <c r="N209" s="36">
        <v>24</v>
      </c>
      <c r="O209" s="57">
        <f t="shared" si="29"/>
        <v>15.43241988386634</v>
      </c>
      <c r="P209" s="58">
        <f t="shared" si="30"/>
        <v>22.222684632767528</v>
      </c>
      <c r="Q209" s="58">
        <v>10.475873999999999</v>
      </c>
      <c r="R209" s="11">
        <f t="shared" si="31"/>
        <v>2.900015247672</v>
      </c>
      <c r="S209" s="35">
        <f t="shared" si="32"/>
        <v>6.8443492739163938</v>
      </c>
      <c r="AF209" s="34"/>
    </row>
    <row r="210" spans="7:32" ht="18.5">
      <c r="G210" s="61">
        <v>2009</v>
      </c>
      <c r="H210" s="61">
        <v>7</v>
      </c>
      <c r="I210" s="48">
        <f t="shared" si="33"/>
        <v>25</v>
      </c>
      <c r="J210" s="48">
        <f t="shared" si="33"/>
        <v>206</v>
      </c>
      <c r="K210" s="90">
        <v>37</v>
      </c>
      <c r="L210" s="90">
        <v>21</v>
      </c>
      <c r="M210" s="56">
        <f t="shared" si="28"/>
        <v>29</v>
      </c>
      <c r="N210" s="36">
        <v>30.5</v>
      </c>
      <c r="O210" s="57">
        <f t="shared" si="29"/>
        <v>18.488221875000001</v>
      </c>
      <c r="P210" s="58">
        <f t="shared" si="30"/>
        <v>23.664924000000003</v>
      </c>
      <c r="Q210" s="58">
        <v>11.832462</v>
      </c>
      <c r="R210" s="11">
        <f t="shared" si="31"/>
        <v>3.247797834684</v>
      </c>
      <c r="S210" s="35">
        <f t="shared" si="32"/>
        <v>6.7280976055259734</v>
      </c>
      <c r="AF210" s="34"/>
    </row>
    <row r="211" spans="7:32" ht="18.5">
      <c r="G211" s="61">
        <v>2009</v>
      </c>
      <c r="H211" s="61">
        <v>7</v>
      </c>
      <c r="I211" s="48">
        <f t="shared" si="33"/>
        <v>26</v>
      </c>
      <c r="J211" s="48">
        <f t="shared" si="33"/>
        <v>207</v>
      </c>
      <c r="K211" s="90">
        <v>39</v>
      </c>
      <c r="L211" s="90">
        <v>21.4</v>
      </c>
      <c r="M211" s="56">
        <f t="shared" si="28"/>
        <v>30.2</v>
      </c>
      <c r="N211" s="36">
        <v>25</v>
      </c>
      <c r="O211" s="57">
        <f t="shared" si="29"/>
        <v>16.879300175514878</v>
      </c>
      <c r="P211" s="58">
        <f t="shared" si="30"/>
        <v>23.76605464712495</v>
      </c>
      <c r="Q211" s="58">
        <v>11.330022</v>
      </c>
      <c r="R211" s="11">
        <f t="shared" si="31"/>
        <v>3.1896277934399992</v>
      </c>
      <c r="S211" s="35">
        <f t="shared" si="32"/>
        <v>7.2680519730108903</v>
      </c>
      <c r="AF211" s="34"/>
    </row>
    <row r="212" spans="7:32" ht="18.5">
      <c r="G212" s="61">
        <v>2009</v>
      </c>
      <c r="H212" s="61">
        <v>7</v>
      </c>
      <c r="I212" s="48">
        <f t="shared" si="33"/>
        <v>27</v>
      </c>
      <c r="J212" s="48">
        <f t="shared" si="33"/>
        <v>208</v>
      </c>
      <c r="K212" s="90">
        <v>40.6</v>
      </c>
      <c r="L212" s="90">
        <v>23</v>
      </c>
      <c r="M212" s="56">
        <f t="shared" si="28"/>
        <v>31.8</v>
      </c>
      <c r="N212" s="36">
        <v>30</v>
      </c>
      <c r="O212" s="57">
        <f t="shared" si="29"/>
        <v>20.865210305653093</v>
      </c>
      <c r="P212" s="58">
        <f t="shared" si="30"/>
        <v>29.37821611035956</v>
      </c>
      <c r="Q212" s="58">
        <v>14.005514999999999</v>
      </c>
      <c r="R212" s="11">
        <f t="shared" si="31"/>
        <v>4.07426033556</v>
      </c>
      <c r="S212" s="35">
        <f t="shared" si="32"/>
        <v>8.5223536927451793</v>
      </c>
      <c r="AF212" s="34"/>
    </row>
    <row r="213" spans="7:32" ht="18.5">
      <c r="G213" s="61">
        <v>2009</v>
      </c>
      <c r="H213" s="61">
        <v>7</v>
      </c>
      <c r="I213" s="48">
        <f t="shared" si="33"/>
        <v>28</v>
      </c>
      <c r="J213" s="48">
        <f t="shared" si="33"/>
        <v>209</v>
      </c>
      <c r="K213" s="90">
        <v>40</v>
      </c>
      <c r="L213" s="90">
        <v>22</v>
      </c>
      <c r="M213" s="56">
        <f t="shared" si="28"/>
        <v>31</v>
      </c>
      <c r="N213" s="36">
        <v>27</v>
      </c>
      <c r="O213" s="57">
        <f t="shared" si="29"/>
        <v>18.430084177854763</v>
      </c>
      <c r="P213" s="58">
        <f t="shared" si="30"/>
        <v>26.539321216110856</v>
      </c>
      <c r="Q213" s="58">
        <v>12.510755999999999</v>
      </c>
      <c r="R213" s="11">
        <f t="shared" si="31"/>
        <v>3.5807284962719987</v>
      </c>
      <c r="S213" s="35">
        <f t="shared" si="32"/>
        <v>7.9462370343089299</v>
      </c>
      <c r="AF213" s="34"/>
    </row>
    <row r="214" spans="7:32" ht="18.5">
      <c r="G214" s="61">
        <v>2009</v>
      </c>
      <c r="H214" s="61">
        <v>7</v>
      </c>
      <c r="I214" s="48">
        <f t="shared" si="33"/>
        <v>29</v>
      </c>
      <c r="J214" s="48">
        <f t="shared" si="33"/>
        <v>210</v>
      </c>
      <c r="K214" s="90">
        <v>37.5</v>
      </c>
      <c r="L214" s="90">
        <v>21</v>
      </c>
      <c r="M214" s="56">
        <f t="shared" si="28"/>
        <v>29.25</v>
      </c>
      <c r="N214" s="36">
        <v>19.5</v>
      </c>
      <c r="O214" s="57">
        <f t="shared" si="29"/>
        <v>18.553826618296782</v>
      </c>
      <c r="P214" s="58">
        <f t="shared" si="30"/>
        <v>24.491051136151754</v>
      </c>
      <c r="Q214" s="58">
        <v>12.05856</v>
      </c>
      <c r="R214" s="11">
        <f t="shared" si="31"/>
        <v>3.3275385295199995</v>
      </c>
      <c r="S214" s="35">
        <f t="shared" si="32"/>
        <v>7.8201388081659822</v>
      </c>
      <c r="AF214" s="34"/>
    </row>
    <row r="215" spans="7:32" ht="18.5">
      <c r="G215" s="61">
        <v>2009</v>
      </c>
      <c r="H215" s="61">
        <v>7</v>
      </c>
      <c r="I215" s="48">
        <f t="shared" si="33"/>
        <v>30</v>
      </c>
      <c r="J215" s="48">
        <f t="shared" si="33"/>
        <v>211</v>
      </c>
      <c r="K215" s="90">
        <v>38</v>
      </c>
      <c r="L215" s="90">
        <v>21.2</v>
      </c>
      <c r="M215" s="56">
        <f t="shared" si="28"/>
        <v>29.6</v>
      </c>
      <c r="N215" s="36">
        <v>29</v>
      </c>
      <c r="O215" s="57">
        <f t="shared" si="29"/>
        <v>19.191870903029901</v>
      </c>
      <c r="P215" s="58">
        <f t="shared" si="30"/>
        <v>25.793874493672188</v>
      </c>
      <c r="Q215" s="58">
        <v>12.586122</v>
      </c>
      <c r="R215" s="11">
        <f t="shared" si="31"/>
        <v>3.4989545021220003</v>
      </c>
      <c r="S215" s="35">
        <f t="shared" si="32"/>
        <v>7.4578735887918572</v>
      </c>
      <c r="AF215" s="34"/>
    </row>
    <row r="216" spans="7:32" ht="18.5">
      <c r="G216" s="61">
        <v>2009</v>
      </c>
      <c r="H216" s="62">
        <v>7</v>
      </c>
      <c r="I216" s="62">
        <f t="shared" si="33"/>
        <v>31</v>
      </c>
      <c r="J216" s="48">
        <f t="shared" si="33"/>
        <v>212</v>
      </c>
      <c r="K216" s="90">
        <v>37.4</v>
      </c>
      <c r="L216" s="90">
        <v>21</v>
      </c>
      <c r="M216" s="56">
        <f t="shared" si="28"/>
        <v>29.2</v>
      </c>
      <c r="N216" s="36">
        <v>26.5</v>
      </c>
      <c r="O216" s="57">
        <f t="shared" si="29"/>
        <v>18.474607038641039</v>
      </c>
      <c r="P216" s="58">
        <f t="shared" si="30"/>
        <v>24.238684434697042</v>
      </c>
      <c r="Q216" s="58">
        <v>11.970632999999998</v>
      </c>
      <c r="R216" s="51">
        <f t="shared" si="31"/>
        <v>3.299764839614999</v>
      </c>
      <c r="S216" s="50">
        <f t="shared" si="32"/>
        <v>7.2021971608012452</v>
      </c>
      <c r="AF216" s="34"/>
    </row>
    <row r="217" spans="7:32" ht="18.5">
      <c r="G217" s="61">
        <v>2009</v>
      </c>
      <c r="H217" s="61">
        <v>8</v>
      </c>
      <c r="I217" s="48">
        <v>1</v>
      </c>
      <c r="J217" s="48">
        <f t="shared" si="33"/>
        <v>213</v>
      </c>
      <c r="K217" s="90">
        <v>36.200000000000003</v>
      </c>
      <c r="L217" s="90">
        <v>22</v>
      </c>
      <c r="M217" s="56">
        <f t="shared" si="28"/>
        <v>29.1</v>
      </c>
      <c r="N217" s="36">
        <v>30</v>
      </c>
      <c r="O217" s="57">
        <f t="shared" si="29"/>
        <v>17.930609151421265</v>
      </c>
      <c r="P217" s="58">
        <f t="shared" si="30"/>
        <v>20.369171996014565</v>
      </c>
      <c r="Q217" s="58">
        <v>10.810833999999998</v>
      </c>
      <c r="R217" s="11">
        <f t="shared" si="31"/>
        <v>2.9737198921290005</v>
      </c>
      <c r="S217" s="35">
        <f t="shared" si="32"/>
        <v>5.9068277135873872</v>
      </c>
      <c r="AF217" s="34"/>
    </row>
    <row r="218" spans="7:32" ht="18.5">
      <c r="G218" s="61">
        <v>2009</v>
      </c>
      <c r="H218" s="61">
        <v>8</v>
      </c>
      <c r="I218" s="48">
        <f t="shared" ref="I218:J233" si="34">I217+1</f>
        <v>2</v>
      </c>
      <c r="J218" s="48">
        <f t="shared" si="33"/>
        <v>214</v>
      </c>
      <c r="K218" s="90">
        <v>35.200000000000003</v>
      </c>
      <c r="L218" s="90">
        <v>21</v>
      </c>
      <c r="M218" s="56">
        <f t="shared" si="28"/>
        <v>28.1</v>
      </c>
      <c r="N218" s="36">
        <v>51</v>
      </c>
      <c r="O218" s="57">
        <f t="shared" si="29"/>
        <v>21.000062770680831</v>
      </c>
      <c r="P218" s="58">
        <f t="shared" si="30"/>
        <v>23.85607130749343</v>
      </c>
      <c r="Q218" s="58">
        <v>12.661487999999999</v>
      </c>
      <c r="R218" s="11">
        <f t="shared" si="31"/>
        <v>3.4085168848079999</v>
      </c>
      <c r="S218" s="35">
        <f t="shared" si="32"/>
        <v>5.2439959897813289</v>
      </c>
      <c r="AF218" s="34"/>
    </row>
    <row r="219" spans="7:32" ht="18.5">
      <c r="G219" s="61">
        <v>2009</v>
      </c>
      <c r="H219" s="61">
        <v>8</v>
      </c>
      <c r="I219" s="48">
        <f t="shared" si="34"/>
        <v>3</v>
      </c>
      <c r="J219" s="48">
        <f t="shared" si="34"/>
        <v>215</v>
      </c>
      <c r="K219" s="90">
        <v>37.4</v>
      </c>
      <c r="L219" s="90">
        <v>22</v>
      </c>
      <c r="M219" s="56">
        <f t="shared" si="28"/>
        <v>29.7</v>
      </c>
      <c r="N219" s="36">
        <v>43.5</v>
      </c>
      <c r="O219" s="57">
        <f t="shared" si="29"/>
        <v>19.965234421577243</v>
      </c>
      <c r="P219" s="58">
        <f t="shared" si="30"/>
        <v>24.597168807383163</v>
      </c>
      <c r="Q219" s="58">
        <v>12.535877999999999</v>
      </c>
      <c r="R219" s="11">
        <f t="shared" si="31"/>
        <v>3.4923389123249988</v>
      </c>
      <c r="S219" s="35">
        <f t="shared" si="32"/>
        <v>6.0072612289973222</v>
      </c>
      <c r="AF219" s="34"/>
    </row>
    <row r="220" spans="7:32" ht="18.5">
      <c r="G220" s="61">
        <v>2009</v>
      </c>
      <c r="H220" s="61">
        <v>8</v>
      </c>
      <c r="I220" s="48">
        <f t="shared" si="34"/>
        <v>4</v>
      </c>
      <c r="J220" s="48">
        <f t="shared" si="34"/>
        <v>216</v>
      </c>
      <c r="K220" s="90">
        <v>38</v>
      </c>
      <c r="L220" s="90">
        <v>24.4</v>
      </c>
      <c r="M220" s="56">
        <f t="shared" si="28"/>
        <v>31.2</v>
      </c>
      <c r="N220" s="36">
        <v>40</v>
      </c>
      <c r="O220" s="57">
        <f t="shared" si="29"/>
        <v>19.130812353801403</v>
      </c>
      <c r="P220" s="58">
        <f t="shared" si="30"/>
        <v>20.814323840935927</v>
      </c>
      <c r="Q220" s="58">
        <v>11.288152</v>
      </c>
      <c r="R220" s="11">
        <f t="shared" si="31"/>
        <v>3.2440455625200002</v>
      </c>
      <c r="S220" s="35">
        <f t="shared" si="32"/>
        <v>5.480040078899993</v>
      </c>
      <c r="AF220" s="34"/>
    </row>
    <row r="221" spans="7:32" ht="18.5">
      <c r="G221" s="61">
        <v>2009</v>
      </c>
      <c r="H221" s="61">
        <v>8</v>
      </c>
      <c r="I221" s="48">
        <f t="shared" si="34"/>
        <v>5</v>
      </c>
      <c r="J221" s="48">
        <f t="shared" si="34"/>
        <v>217</v>
      </c>
      <c r="K221" s="90">
        <v>40</v>
      </c>
      <c r="L221" s="90">
        <v>24.6</v>
      </c>
      <c r="M221" s="56">
        <f t="shared" si="28"/>
        <v>32.299999999999997</v>
      </c>
      <c r="N221" s="36">
        <v>47.5</v>
      </c>
      <c r="O221" s="57">
        <f t="shared" si="29"/>
        <v>18.151425549610305</v>
      </c>
      <c r="P221" s="58">
        <f t="shared" si="30"/>
        <v>22.362556277119896</v>
      </c>
      <c r="Q221" s="58">
        <v>11.397013999999999</v>
      </c>
      <c r="R221" s="11">
        <f t="shared" si="31"/>
        <v>3.3488587042109992</v>
      </c>
      <c r="S221" s="35">
        <f t="shared" si="32"/>
        <v>5.3612654289347965</v>
      </c>
      <c r="AF221" s="34"/>
    </row>
    <row r="222" spans="7:32" ht="18.5">
      <c r="G222" s="61">
        <v>2009</v>
      </c>
      <c r="H222" s="61">
        <v>8</v>
      </c>
      <c r="I222" s="48">
        <f t="shared" si="34"/>
        <v>6</v>
      </c>
      <c r="J222" s="48">
        <f t="shared" si="34"/>
        <v>218</v>
      </c>
      <c r="K222" s="90">
        <v>38</v>
      </c>
      <c r="L222" s="90">
        <v>23</v>
      </c>
      <c r="M222" s="56">
        <f t="shared" si="28"/>
        <v>30.5</v>
      </c>
      <c r="N222" s="36">
        <v>63</v>
      </c>
      <c r="O222" s="57">
        <f t="shared" si="29"/>
        <v>18.89185118021458</v>
      </c>
      <c r="P222" s="58">
        <f t="shared" si="30"/>
        <v>22.670221416257494</v>
      </c>
      <c r="Q222" s="58">
        <v>11.706852</v>
      </c>
      <c r="R222" s="11">
        <f t="shared" si="31"/>
        <v>3.3163111811339996</v>
      </c>
      <c r="S222" s="35">
        <f t="shared" si="32"/>
        <v>5.1452284283673535</v>
      </c>
      <c r="AF222" s="34"/>
    </row>
    <row r="223" spans="7:32" ht="18.5">
      <c r="G223" s="61">
        <v>2009</v>
      </c>
      <c r="H223" s="61">
        <v>8</v>
      </c>
      <c r="I223" s="48">
        <f t="shared" si="34"/>
        <v>7</v>
      </c>
      <c r="J223" s="48">
        <f t="shared" si="34"/>
        <v>219</v>
      </c>
      <c r="K223" s="90">
        <v>36.200000000000003</v>
      </c>
      <c r="L223" s="90">
        <v>22.4</v>
      </c>
      <c r="M223" s="56">
        <f t="shared" si="28"/>
        <v>29.3</v>
      </c>
      <c r="N223" s="36">
        <v>65.5</v>
      </c>
      <c r="O223" s="57">
        <f t="shared" si="29"/>
        <v>18.428126070525877</v>
      </c>
      <c r="P223" s="58">
        <f t="shared" si="30"/>
        <v>20.344651181860574</v>
      </c>
      <c r="Q223" s="58">
        <v>10.953192</v>
      </c>
      <c r="R223" s="11">
        <f t="shared" si="31"/>
        <v>3.0257261878679995</v>
      </c>
      <c r="S223" s="35">
        <f t="shared" si="32"/>
        <v>4.5998631305832864</v>
      </c>
      <c r="AF223" s="34"/>
    </row>
    <row r="224" spans="7:32" ht="18.5">
      <c r="G224" s="61">
        <v>2009</v>
      </c>
      <c r="H224" s="61">
        <v>8</v>
      </c>
      <c r="I224" s="48">
        <f t="shared" si="34"/>
        <v>8</v>
      </c>
      <c r="J224" s="48">
        <f t="shared" si="34"/>
        <v>220</v>
      </c>
      <c r="K224" s="90">
        <v>36.4</v>
      </c>
      <c r="L224" s="90">
        <v>22</v>
      </c>
      <c r="M224" s="56">
        <f t="shared" si="28"/>
        <v>29.2</v>
      </c>
      <c r="N224" s="36">
        <v>63</v>
      </c>
      <c r="O224" s="57">
        <f t="shared" si="29"/>
        <v>15.185148620833989</v>
      </c>
      <c r="P224" s="58">
        <f t="shared" si="30"/>
        <v>17.493291211200752</v>
      </c>
      <c r="Q224" s="58">
        <v>9.2197739999999992</v>
      </c>
      <c r="R224" s="11">
        <f t="shared" si="31"/>
        <v>2.5414768019699996</v>
      </c>
      <c r="S224" s="35">
        <f t="shared" si="32"/>
        <v>4.0105871503119728</v>
      </c>
      <c r="AF224" s="34"/>
    </row>
    <row r="225" spans="7:32" ht="18.5">
      <c r="G225" s="61">
        <v>2009</v>
      </c>
      <c r="H225" s="61">
        <v>8</v>
      </c>
      <c r="I225" s="48">
        <f t="shared" si="34"/>
        <v>9</v>
      </c>
      <c r="J225" s="48">
        <f t="shared" si="34"/>
        <v>221</v>
      </c>
      <c r="K225" s="90">
        <v>37</v>
      </c>
      <c r="L225" s="90">
        <v>23</v>
      </c>
      <c r="M225" s="56">
        <f t="shared" si="28"/>
        <v>30</v>
      </c>
      <c r="N225" s="36">
        <v>52</v>
      </c>
      <c r="O225" s="57">
        <f t="shared" si="29"/>
        <v>18.212096393666144</v>
      </c>
      <c r="P225" s="58">
        <f t="shared" si="30"/>
        <v>20.397547960906085</v>
      </c>
      <c r="Q225" s="58">
        <v>10.902947999999999</v>
      </c>
      <c r="R225" s="11">
        <f t="shared" si="31"/>
        <v>3.0566087629559995</v>
      </c>
      <c r="S225" s="35">
        <f t="shared" si="32"/>
        <v>4.6474265785872575</v>
      </c>
      <c r="AF225" s="34"/>
    </row>
    <row r="226" spans="7:32" ht="18.5">
      <c r="G226" s="61">
        <v>2009</v>
      </c>
      <c r="H226" s="61">
        <v>8</v>
      </c>
      <c r="I226" s="48">
        <f t="shared" si="34"/>
        <v>10</v>
      </c>
      <c r="J226" s="48">
        <f t="shared" si="34"/>
        <v>222</v>
      </c>
      <c r="K226" s="90">
        <v>34.4</v>
      </c>
      <c r="L226" s="90">
        <v>22</v>
      </c>
      <c r="M226" s="56">
        <f t="shared" si="28"/>
        <v>28.2</v>
      </c>
      <c r="N226" s="36">
        <v>45</v>
      </c>
      <c r="O226" s="57">
        <f t="shared" si="29"/>
        <v>24.055524748048729</v>
      </c>
      <c r="P226" s="58">
        <f t="shared" si="30"/>
        <v>23.863080550064335</v>
      </c>
      <c r="Q226" s="58">
        <v>13.553318999999998</v>
      </c>
      <c r="R226" s="11">
        <f t="shared" si="31"/>
        <v>3.6565499330099991</v>
      </c>
      <c r="S226" s="35">
        <f t="shared" si="32"/>
        <v>5.6270295180719838</v>
      </c>
      <c r="AF226" s="34"/>
    </row>
    <row r="227" spans="7:32" ht="18.5">
      <c r="G227" s="61">
        <v>2009</v>
      </c>
      <c r="H227" s="61">
        <v>8</v>
      </c>
      <c r="I227" s="48">
        <f t="shared" si="34"/>
        <v>11</v>
      </c>
      <c r="J227" s="48">
        <f t="shared" si="34"/>
        <v>223</v>
      </c>
      <c r="K227" s="90">
        <v>34.200000000000003</v>
      </c>
      <c r="L227" s="90">
        <v>20.8</v>
      </c>
      <c r="M227" s="56">
        <f t="shared" si="28"/>
        <v>27.5</v>
      </c>
      <c r="N227" s="36">
        <v>39</v>
      </c>
      <c r="O227" s="57">
        <f t="shared" si="29"/>
        <v>19.537554871247778</v>
      </c>
      <c r="P227" s="58">
        <f t="shared" si="30"/>
        <v>20.944258821977623</v>
      </c>
      <c r="Q227" s="58">
        <v>11.443071</v>
      </c>
      <c r="R227" s="11">
        <f t="shared" si="31"/>
        <v>3.040246597099499</v>
      </c>
      <c r="S227" s="35">
        <f t="shared" si="32"/>
        <v>5.3464643943012087</v>
      </c>
      <c r="AF227" s="34"/>
    </row>
    <row r="228" spans="7:32" ht="18.5">
      <c r="G228" s="61">
        <v>2009</v>
      </c>
      <c r="H228" s="61">
        <v>8</v>
      </c>
      <c r="I228" s="48">
        <f t="shared" si="34"/>
        <v>12</v>
      </c>
      <c r="J228" s="48">
        <f t="shared" si="34"/>
        <v>224</v>
      </c>
      <c r="K228" s="90">
        <v>34</v>
      </c>
      <c r="L228" s="90">
        <v>20.8</v>
      </c>
      <c r="M228" s="56">
        <f t="shared" si="28"/>
        <v>27.4</v>
      </c>
      <c r="N228" s="36">
        <v>46.5</v>
      </c>
      <c r="O228" s="57">
        <f t="shared" si="29"/>
        <v>20.787025048921297</v>
      </c>
      <c r="P228" s="58">
        <f t="shared" si="30"/>
        <v>21.95109845166089</v>
      </c>
      <c r="Q228" s="58">
        <v>12.083682</v>
      </c>
      <c r="R228" s="11">
        <f t="shared" si="31"/>
        <v>3.2033599308360001</v>
      </c>
      <c r="S228" s="35">
        <f t="shared" si="32"/>
        <v>5.056965678321415</v>
      </c>
      <c r="AF228" s="34"/>
    </row>
    <row r="229" spans="7:32" ht="18.5">
      <c r="G229" s="61">
        <v>2009</v>
      </c>
      <c r="H229" s="61">
        <v>8</v>
      </c>
      <c r="I229" s="48">
        <f t="shared" si="34"/>
        <v>13</v>
      </c>
      <c r="J229" s="48">
        <f t="shared" si="34"/>
        <v>225</v>
      </c>
      <c r="K229" s="90">
        <v>36.4</v>
      </c>
      <c r="L229" s="90">
        <v>21.6</v>
      </c>
      <c r="M229" s="56">
        <f t="shared" si="28"/>
        <v>29</v>
      </c>
      <c r="N229" s="36">
        <v>70</v>
      </c>
      <c r="O229" s="57">
        <f t="shared" si="29"/>
        <v>16.488636202070293</v>
      </c>
      <c r="P229" s="58">
        <f t="shared" si="30"/>
        <v>19.522545263251221</v>
      </c>
      <c r="Q229" s="58">
        <v>10.149288</v>
      </c>
      <c r="R229" s="11">
        <f t="shared" si="31"/>
        <v>2.785796868816</v>
      </c>
      <c r="S229" s="35">
        <f t="shared" si="32"/>
        <v>4.4158359526506468</v>
      </c>
      <c r="AF229" s="34"/>
    </row>
    <row r="230" spans="7:32" ht="18.5">
      <c r="G230" s="61">
        <v>2009</v>
      </c>
      <c r="H230" s="61">
        <v>8</v>
      </c>
      <c r="I230" s="48">
        <f t="shared" si="34"/>
        <v>14</v>
      </c>
      <c r="J230" s="48">
        <f t="shared" si="34"/>
        <v>226</v>
      </c>
      <c r="K230" s="90">
        <v>37</v>
      </c>
      <c r="L230" s="90">
        <v>21.2</v>
      </c>
      <c r="M230" s="56">
        <f t="shared" si="28"/>
        <v>29.1</v>
      </c>
      <c r="N230" s="36">
        <v>54.5</v>
      </c>
      <c r="O230" s="57">
        <f t="shared" si="29"/>
        <v>16.21507069995355</v>
      </c>
      <c r="P230" s="58">
        <f t="shared" si="30"/>
        <v>20.495849364741286</v>
      </c>
      <c r="Q230" s="58">
        <v>10.312581</v>
      </c>
      <c r="R230" s="11">
        <f t="shared" si="31"/>
        <v>2.8366661867984999</v>
      </c>
      <c r="S230" s="35">
        <f t="shared" si="32"/>
        <v>4.6201121795766698</v>
      </c>
      <c r="AF230" s="34"/>
    </row>
    <row r="231" spans="7:32" ht="18.5">
      <c r="G231" s="61">
        <v>2009</v>
      </c>
      <c r="H231" s="61">
        <v>8</v>
      </c>
      <c r="I231" s="48">
        <f t="shared" si="34"/>
        <v>15</v>
      </c>
      <c r="J231" s="48">
        <f t="shared" si="34"/>
        <v>227</v>
      </c>
      <c r="K231" s="90">
        <v>39</v>
      </c>
      <c r="L231" s="90">
        <v>22</v>
      </c>
      <c r="M231" s="56">
        <f t="shared" si="28"/>
        <v>30.5</v>
      </c>
      <c r="N231" s="36">
        <v>62.5</v>
      </c>
      <c r="O231" s="57">
        <f t="shared" si="29"/>
        <v>16.412964800013423</v>
      </c>
      <c r="P231" s="58">
        <f t="shared" si="30"/>
        <v>22.321632128018258</v>
      </c>
      <c r="Q231" s="58">
        <v>10.827582</v>
      </c>
      <c r="R231" s="11">
        <f t="shared" si="31"/>
        <v>3.0672320151689991</v>
      </c>
      <c r="S231" s="35">
        <f t="shared" si="32"/>
        <v>5.0727908081409367</v>
      </c>
      <c r="AF231" s="34"/>
    </row>
    <row r="232" spans="7:32" ht="18.5">
      <c r="G232" s="61">
        <v>2009</v>
      </c>
      <c r="H232" s="61">
        <v>8</v>
      </c>
      <c r="I232" s="48">
        <f t="shared" si="34"/>
        <v>16</v>
      </c>
      <c r="J232" s="48">
        <f t="shared" si="34"/>
        <v>228</v>
      </c>
      <c r="K232" s="90">
        <v>40.799999999999997</v>
      </c>
      <c r="L232" s="90">
        <v>22</v>
      </c>
      <c r="M232" s="56">
        <f t="shared" si="28"/>
        <v>31.4</v>
      </c>
      <c r="N232" s="36">
        <v>70.5</v>
      </c>
      <c r="O232" s="57">
        <f t="shared" si="29"/>
        <v>11.977196006921281</v>
      </c>
      <c r="P232" s="58">
        <f t="shared" si="30"/>
        <v>18.013702794409603</v>
      </c>
      <c r="Q232" s="58">
        <v>8.3091014999999988</v>
      </c>
      <c r="R232" s="11">
        <f t="shared" si="31"/>
        <v>2.3976577106369996</v>
      </c>
      <c r="S232" s="35">
        <f t="shared" si="32"/>
        <v>4.2174448922582561</v>
      </c>
      <c r="AF232" s="34"/>
    </row>
    <row r="233" spans="7:32" ht="18.5">
      <c r="G233" s="61">
        <v>2009</v>
      </c>
      <c r="H233" s="61">
        <v>8</v>
      </c>
      <c r="I233" s="48">
        <f t="shared" si="34"/>
        <v>17</v>
      </c>
      <c r="J233" s="48">
        <f t="shared" si="34"/>
        <v>229</v>
      </c>
      <c r="K233" s="90">
        <v>40</v>
      </c>
      <c r="L233" s="90">
        <v>22</v>
      </c>
      <c r="M233" s="56">
        <f t="shared" si="28"/>
        <v>31</v>
      </c>
      <c r="N233" s="36">
        <v>62</v>
      </c>
      <c r="O233" s="57">
        <f t="shared" si="29"/>
        <v>14.65524765949897</v>
      </c>
      <c r="P233" s="58">
        <f t="shared" si="30"/>
        <v>21.103556629678515</v>
      </c>
      <c r="Q233" s="58">
        <v>9.9483119999999996</v>
      </c>
      <c r="R233" s="11">
        <f t="shared" si="31"/>
        <v>2.8473262741439997</v>
      </c>
      <c r="S233" s="35">
        <f t="shared" si="32"/>
        <v>4.8454365045915333</v>
      </c>
      <c r="AF233" s="34"/>
    </row>
    <row r="234" spans="7:32" ht="18.5">
      <c r="G234" s="61">
        <v>2009</v>
      </c>
      <c r="H234" s="61">
        <v>8</v>
      </c>
      <c r="I234" s="48">
        <f t="shared" ref="I234:J249" si="35">I233+1</f>
        <v>18</v>
      </c>
      <c r="J234" s="48">
        <f t="shared" si="35"/>
        <v>230</v>
      </c>
      <c r="K234" s="90">
        <v>39.200000000000003</v>
      </c>
      <c r="L234" s="90">
        <v>21.6</v>
      </c>
      <c r="M234" s="56">
        <f t="shared" si="28"/>
        <v>30.400000000000002</v>
      </c>
      <c r="N234" s="36">
        <v>69</v>
      </c>
      <c r="O234" s="57">
        <f t="shared" si="29"/>
        <v>11.143706490597683</v>
      </c>
      <c r="P234" s="58">
        <f t="shared" si="30"/>
        <v>15.69033873876154</v>
      </c>
      <c r="Q234" s="58">
        <v>7.4800754999999999</v>
      </c>
      <c r="R234" s="11">
        <f t="shared" si="31"/>
        <v>2.1145649833214999</v>
      </c>
      <c r="S234" s="35">
        <f t="shared" si="32"/>
        <v>3.690791019253056</v>
      </c>
      <c r="AF234" s="34"/>
    </row>
    <row r="235" spans="7:32" ht="18.5">
      <c r="G235" s="61">
        <v>2009</v>
      </c>
      <c r="H235" s="61">
        <v>8</v>
      </c>
      <c r="I235" s="48">
        <f t="shared" si="35"/>
        <v>19</v>
      </c>
      <c r="J235" s="48">
        <f t="shared" si="35"/>
        <v>231</v>
      </c>
      <c r="K235" s="90">
        <v>42</v>
      </c>
      <c r="L235" s="90">
        <v>19.8</v>
      </c>
      <c r="M235" s="56">
        <f t="shared" si="28"/>
        <v>30.9</v>
      </c>
      <c r="N235" s="36">
        <v>75</v>
      </c>
      <c r="O235" s="57">
        <f t="shared" si="29"/>
        <v>17.661745034827486</v>
      </c>
      <c r="P235" s="58">
        <f t="shared" si="30"/>
        <v>31.367259181853616</v>
      </c>
      <c r="Q235" s="58">
        <v>13.31466</v>
      </c>
      <c r="R235" s="11">
        <f t="shared" si="31"/>
        <v>3.80300641983</v>
      </c>
      <c r="S235" s="35">
        <f t="shared" si="32"/>
        <v>6.9822894488665739</v>
      </c>
      <c r="AF235" s="34"/>
    </row>
    <row r="236" spans="7:32" ht="18.5">
      <c r="G236" s="61">
        <v>2009</v>
      </c>
      <c r="H236" s="61">
        <v>8</v>
      </c>
      <c r="I236" s="48">
        <f t="shared" si="35"/>
        <v>20</v>
      </c>
      <c r="J236" s="48">
        <f t="shared" si="35"/>
        <v>232</v>
      </c>
      <c r="K236" s="90">
        <v>39.200000000000003</v>
      </c>
      <c r="L236" s="90">
        <v>23</v>
      </c>
      <c r="M236" s="56">
        <f t="shared" si="28"/>
        <v>31.1</v>
      </c>
      <c r="N236" s="36">
        <v>91</v>
      </c>
      <c r="O236" s="57">
        <f t="shared" si="29"/>
        <v>20.675336706456491</v>
      </c>
      <c r="P236" s="58">
        <f t="shared" si="30"/>
        <v>26.795236371567619</v>
      </c>
      <c r="Q236" s="58">
        <v>13.31466</v>
      </c>
      <c r="R236" s="11">
        <f t="shared" si="31"/>
        <v>3.8186245160100007</v>
      </c>
      <c r="S236" s="35">
        <f t="shared" si="32"/>
        <v>6.0408365262100521</v>
      </c>
      <c r="AF236" s="34"/>
    </row>
    <row r="237" spans="7:32" ht="18.5">
      <c r="G237" s="61">
        <v>2009</v>
      </c>
      <c r="H237" s="61">
        <v>8</v>
      </c>
      <c r="I237" s="48">
        <f t="shared" si="35"/>
        <v>21</v>
      </c>
      <c r="J237" s="48">
        <f t="shared" si="35"/>
        <v>233</v>
      </c>
      <c r="K237" s="90">
        <v>39</v>
      </c>
      <c r="L237" s="90">
        <v>21.8</v>
      </c>
      <c r="M237" s="56">
        <f t="shared" si="28"/>
        <v>30.4</v>
      </c>
      <c r="N237" s="36">
        <v>67</v>
      </c>
      <c r="O237" s="57">
        <f t="shared" si="29"/>
        <v>15.560080054344542</v>
      </c>
      <c r="P237" s="58">
        <f t="shared" si="30"/>
        <v>21.410670154778089</v>
      </c>
      <c r="Q237" s="58">
        <v>10.325142</v>
      </c>
      <c r="R237" s="11">
        <f t="shared" si="31"/>
        <v>2.918845367406</v>
      </c>
      <c r="S237" s="35">
        <f t="shared" si="32"/>
        <v>4.878200782789178</v>
      </c>
      <c r="AF237" s="34"/>
    </row>
    <row r="238" spans="7:32" ht="18.5">
      <c r="G238" s="61">
        <v>2009</v>
      </c>
      <c r="H238" s="61">
        <v>8</v>
      </c>
      <c r="I238" s="48">
        <f t="shared" si="35"/>
        <v>22</v>
      </c>
      <c r="J238" s="48">
        <f t="shared" si="35"/>
        <v>234</v>
      </c>
      <c r="K238" s="90">
        <v>38</v>
      </c>
      <c r="L238" s="90">
        <v>22</v>
      </c>
      <c r="M238" s="56">
        <f t="shared" si="28"/>
        <v>30</v>
      </c>
      <c r="N238" s="36">
        <v>67.5</v>
      </c>
      <c r="O238" s="57">
        <f t="shared" si="29"/>
        <v>14.1507515625</v>
      </c>
      <c r="P238" s="58">
        <f t="shared" si="30"/>
        <v>18.112962</v>
      </c>
      <c r="Q238" s="58">
        <v>9.0564809999999998</v>
      </c>
      <c r="R238" s="11">
        <f t="shared" si="31"/>
        <v>2.5389572789069996</v>
      </c>
      <c r="S238" s="35">
        <f t="shared" si="32"/>
        <v>4.1752788133333327</v>
      </c>
      <c r="AF238" s="34"/>
    </row>
    <row r="239" spans="7:32" ht="18.5">
      <c r="G239" s="61">
        <v>2009</v>
      </c>
      <c r="H239" s="61">
        <v>8</v>
      </c>
      <c r="I239" s="48">
        <f t="shared" si="35"/>
        <v>23</v>
      </c>
      <c r="J239" s="48">
        <f t="shared" si="35"/>
        <v>235</v>
      </c>
      <c r="K239" s="90">
        <v>38</v>
      </c>
      <c r="L239" s="90">
        <v>21</v>
      </c>
      <c r="M239" s="56">
        <f t="shared" si="28"/>
        <v>29.5</v>
      </c>
      <c r="N239" s="36">
        <v>55</v>
      </c>
      <c r="O239" s="57">
        <f t="shared" si="29"/>
        <v>16.55576901811099</v>
      </c>
      <c r="P239" s="58">
        <f t="shared" si="30"/>
        <v>22.515845864630947</v>
      </c>
      <c r="Q239" s="58">
        <v>10.921789500000001</v>
      </c>
      <c r="R239" s="11">
        <f t="shared" si="31"/>
        <v>3.0298627732477494</v>
      </c>
      <c r="S239" s="35">
        <f t="shared" si="32"/>
        <v>5.0566395602707868</v>
      </c>
      <c r="AF239" s="34"/>
    </row>
    <row r="240" spans="7:32" ht="18.5">
      <c r="G240" s="61">
        <v>2009</v>
      </c>
      <c r="H240" s="61">
        <v>8</v>
      </c>
      <c r="I240" s="48">
        <f t="shared" si="35"/>
        <v>24</v>
      </c>
      <c r="J240" s="48">
        <f t="shared" si="35"/>
        <v>236</v>
      </c>
      <c r="K240" s="90">
        <v>37.5</v>
      </c>
      <c r="L240" s="90">
        <v>20</v>
      </c>
      <c r="M240" s="56">
        <f t="shared" si="28"/>
        <v>28.75</v>
      </c>
      <c r="N240" s="36">
        <v>62.5</v>
      </c>
      <c r="O240" s="57">
        <f t="shared" si="29"/>
        <v>18.203585706242301</v>
      </c>
      <c r="P240" s="58">
        <f t="shared" si="30"/>
        <v>25.485019988739221</v>
      </c>
      <c r="Q240" s="58">
        <v>12.18417</v>
      </c>
      <c r="R240" s="11">
        <f t="shared" si="31"/>
        <v>3.3264703106774998</v>
      </c>
      <c r="S240" s="35">
        <f t="shared" si="32"/>
        <v>5.6174255005631606</v>
      </c>
      <c r="AF240" s="34"/>
    </row>
    <row r="241" spans="7:32" ht="18.5">
      <c r="G241" s="61">
        <v>2009</v>
      </c>
      <c r="H241" s="61">
        <v>8</v>
      </c>
      <c r="I241" s="48">
        <f t="shared" si="35"/>
        <v>25</v>
      </c>
      <c r="J241" s="48">
        <f t="shared" si="35"/>
        <v>237</v>
      </c>
      <c r="K241" s="90">
        <v>36.4</v>
      </c>
      <c r="L241" s="90">
        <v>21</v>
      </c>
      <c r="M241" s="56">
        <f t="shared" si="28"/>
        <v>28.7</v>
      </c>
      <c r="N241" s="36">
        <v>75</v>
      </c>
      <c r="O241" s="57">
        <f t="shared" si="29"/>
        <v>16.124227398588438</v>
      </c>
      <c r="P241" s="58">
        <f t="shared" si="30"/>
        <v>19.865048155060954</v>
      </c>
      <c r="Q241" s="58">
        <v>10.124166000000001</v>
      </c>
      <c r="R241" s="11">
        <f t="shared" si="31"/>
        <v>2.7610878619350001</v>
      </c>
      <c r="S241" s="35">
        <f t="shared" si="32"/>
        <v>4.4698870351390685</v>
      </c>
      <c r="AF241" s="34"/>
    </row>
    <row r="242" spans="7:32" ht="18.5">
      <c r="G242" s="61">
        <v>2009</v>
      </c>
      <c r="H242" s="61">
        <v>8</v>
      </c>
      <c r="I242" s="48">
        <f t="shared" si="35"/>
        <v>26</v>
      </c>
      <c r="J242" s="48">
        <f t="shared" si="35"/>
        <v>238</v>
      </c>
      <c r="K242" s="90">
        <v>36.799999999999997</v>
      </c>
      <c r="L242" s="90">
        <v>21.4</v>
      </c>
      <c r="M242" s="56">
        <f t="shared" si="28"/>
        <v>29.099999999999998</v>
      </c>
      <c r="N242" s="36">
        <v>73</v>
      </c>
      <c r="O242" s="57">
        <f t="shared" si="29"/>
        <v>17.751320651382304</v>
      </c>
      <c r="P242" s="58">
        <f t="shared" si="30"/>
        <v>21.869627042502998</v>
      </c>
      <c r="Q242" s="58">
        <v>11.145793999999999</v>
      </c>
      <c r="R242" s="11">
        <f t="shared" si="31"/>
        <v>3.0658568368889996</v>
      </c>
      <c r="S242" s="35">
        <f t="shared" si="32"/>
        <v>4.9011291508031647</v>
      </c>
      <c r="AF242" s="34"/>
    </row>
    <row r="243" spans="7:32" ht="18.5">
      <c r="G243" s="61">
        <v>2009</v>
      </c>
      <c r="H243" s="61">
        <v>8</v>
      </c>
      <c r="I243" s="48">
        <f t="shared" si="35"/>
        <v>27</v>
      </c>
      <c r="J243" s="48">
        <f t="shared" si="35"/>
        <v>239</v>
      </c>
      <c r="K243" s="90">
        <v>36.200000000000003</v>
      </c>
      <c r="L243" s="90">
        <v>22</v>
      </c>
      <c r="M243" s="56">
        <f t="shared" si="28"/>
        <v>29.1</v>
      </c>
      <c r="N243" s="36">
        <v>77</v>
      </c>
      <c r="O243" s="57">
        <f t="shared" si="29"/>
        <v>17.187551374813179</v>
      </c>
      <c r="P243" s="58">
        <f t="shared" si="30"/>
        <v>19.525058361787778</v>
      </c>
      <c r="Q243" s="58">
        <v>10.362824999999999</v>
      </c>
      <c r="R243" s="11">
        <f t="shared" si="31"/>
        <v>2.8504867285124997</v>
      </c>
      <c r="S243" s="35">
        <f t="shared" si="32"/>
        <v>4.4215292852990373</v>
      </c>
      <c r="AF243" s="34"/>
    </row>
    <row r="244" spans="7:32" ht="18.5">
      <c r="G244" s="61">
        <v>2009</v>
      </c>
      <c r="H244" s="61">
        <v>8</v>
      </c>
      <c r="I244" s="48">
        <f t="shared" si="35"/>
        <v>28</v>
      </c>
      <c r="J244" s="48">
        <f t="shared" si="35"/>
        <v>240</v>
      </c>
      <c r="K244" s="90">
        <v>36.799999999999997</v>
      </c>
      <c r="L244" s="90">
        <v>21.6</v>
      </c>
      <c r="M244" s="56">
        <f t="shared" si="28"/>
        <v>29.2</v>
      </c>
      <c r="N244" s="36">
        <v>78.5</v>
      </c>
      <c r="O244" s="57">
        <f t="shared" si="29"/>
        <v>14.900956905626252</v>
      </c>
      <c r="P244" s="58">
        <f t="shared" si="30"/>
        <v>18.11956359724152</v>
      </c>
      <c r="Q244" s="58">
        <v>9.29514</v>
      </c>
      <c r="R244" s="11">
        <f t="shared" si="31"/>
        <v>2.5622518166999999</v>
      </c>
      <c r="S244" s="35">
        <f t="shared" si="32"/>
        <v>4.138845467923761</v>
      </c>
      <c r="AF244" s="34"/>
    </row>
    <row r="245" spans="7:32" ht="18.5">
      <c r="G245" s="61">
        <v>2009</v>
      </c>
      <c r="H245" s="61">
        <v>8</v>
      </c>
      <c r="I245" s="48">
        <f t="shared" si="35"/>
        <v>29</v>
      </c>
      <c r="J245" s="48">
        <f t="shared" si="35"/>
        <v>241</v>
      </c>
      <c r="K245" s="90">
        <v>36.4</v>
      </c>
      <c r="L245" s="90">
        <v>19.600000000000001</v>
      </c>
      <c r="M245" s="56">
        <f t="shared" si="28"/>
        <v>28</v>
      </c>
      <c r="N245" s="36">
        <v>73.5</v>
      </c>
      <c r="O245" s="57">
        <f t="shared" si="29"/>
        <v>12.18166656120461</v>
      </c>
      <c r="P245" s="58">
        <f t="shared" si="30"/>
        <v>16.372159858258993</v>
      </c>
      <c r="Q245" s="58">
        <v>7.9887959999999998</v>
      </c>
      <c r="R245" s="11">
        <f t="shared" si="31"/>
        <v>2.1459264151319992</v>
      </c>
      <c r="S245" s="35">
        <f t="shared" si="32"/>
        <v>3.7267801760392576</v>
      </c>
      <c r="AF245" s="34"/>
    </row>
    <row r="246" spans="7:32" ht="18.5">
      <c r="G246" s="61">
        <v>2009</v>
      </c>
      <c r="H246" s="61">
        <v>8</v>
      </c>
      <c r="I246" s="48">
        <f t="shared" si="35"/>
        <v>30</v>
      </c>
      <c r="J246" s="48">
        <f t="shared" si="35"/>
        <v>242</v>
      </c>
      <c r="K246" s="90">
        <v>35.5</v>
      </c>
      <c r="L246" s="90">
        <v>20</v>
      </c>
      <c r="M246" s="56">
        <f t="shared" si="28"/>
        <v>27.75</v>
      </c>
      <c r="N246" s="36">
        <v>75</v>
      </c>
      <c r="O246" s="57">
        <f t="shared" si="29"/>
        <v>16.218360718368828</v>
      </c>
      <c r="P246" s="58">
        <f t="shared" si="30"/>
        <v>20.110767290777346</v>
      </c>
      <c r="Q246" s="58">
        <v>10.216279999999999</v>
      </c>
      <c r="R246" s="11">
        <f t="shared" si="31"/>
        <v>2.7292868642099997</v>
      </c>
      <c r="S246" s="35">
        <f t="shared" si="32"/>
        <v>4.4674175583371252</v>
      </c>
      <c r="AF246" s="34"/>
    </row>
    <row r="247" spans="7:32" ht="18.5">
      <c r="G247" s="61">
        <v>2009</v>
      </c>
      <c r="H247" s="62">
        <v>8</v>
      </c>
      <c r="I247" s="62">
        <f t="shared" si="35"/>
        <v>31</v>
      </c>
      <c r="J247" s="48">
        <f t="shared" si="35"/>
        <v>243</v>
      </c>
      <c r="K247" s="90">
        <v>37</v>
      </c>
      <c r="L247" s="90">
        <v>21</v>
      </c>
      <c r="M247" s="56">
        <f t="shared" si="28"/>
        <v>29</v>
      </c>
      <c r="N247" s="36">
        <v>71</v>
      </c>
      <c r="O247" s="57">
        <f t="shared" si="29"/>
        <v>16.780710937499997</v>
      </c>
      <c r="P247" s="58">
        <f t="shared" si="30"/>
        <v>21.479309999999995</v>
      </c>
      <c r="Q247" s="58">
        <v>10.739654999999999</v>
      </c>
      <c r="R247" s="51">
        <f t="shared" si="31"/>
        <v>2.9478419837099992</v>
      </c>
      <c r="S247" s="50">
        <f t="shared" si="32"/>
        <v>4.8156385659090892</v>
      </c>
      <c r="AF247" s="34"/>
    </row>
    <row r="248" spans="7:32" ht="18.5">
      <c r="G248" s="61">
        <v>2009</v>
      </c>
      <c r="H248" s="61">
        <v>9</v>
      </c>
      <c r="I248" s="48">
        <v>1</v>
      </c>
      <c r="J248" s="48">
        <f t="shared" si="35"/>
        <v>244</v>
      </c>
      <c r="K248" s="90">
        <v>37</v>
      </c>
      <c r="L248" s="90">
        <v>20</v>
      </c>
      <c r="M248" s="56">
        <f t="shared" si="28"/>
        <v>28.5</v>
      </c>
      <c r="N248" s="36">
        <v>48.5</v>
      </c>
      <c r="O248" s="57">
        <f t="shared" si="29"/>
        <v>16.146396926231304</v>
      </c>
      <c r="P248" s="58">
        <f t="shared" si="30"/>
        <v>21.959099819674574</v>
      </c>
      <c r="Q248" s="58">
        <v>10.651728</v>
      </c>
      <c r="R248" s="11">
        <f t="shared" si="31"/>
        <v>2.8924714125359992</v>
      </c>
      <c r="S248" s="35">
        <f t="shared" si="32"/>
        <v>4.9891219963343101</v>
      </c>
      <c r="AF248" s="34"/>
    </row>
    <row r="249" spans="7:32" ht="18.5">
      <c r="G249" s="61">
        <v>2009</v>
      </c>
      <c r="H249" s="61">
        <v>9</v>
      </c>
      <c r="I249" s="48">
        <f t="shared" ref="I249:J264" si="36">I248+1</f>
        <v>2</v>
      </c>
      <c r="J249" s="48">
        <f t="shared" si="35"/>
        <v>245</v>
      </c>
      <c r="K249" s="90">
        <v>36.200000000000003</v>
      </c>
      <c r="L249" s="90">
        <v>21.2</v>
      </c>
      <c r="M249" s="56">
        <f t="shared" si="28"/>
        <v>28.700000000000003</v>
      </c>
      <c r="N249" s="36">
        <v>51.5</v>
      </c>
      <c r="O249" s="57">
        <f t="shared" si="29"/>
        <v>19.175634352449556</v>
      </c>
      <c r="P249" s="58">
        <f t="shared" si="30"/>
        <v>23.010761222939475</v>
      </c>
      <c r="Q249" s="58">
        <v>11.882705999999999</v>
      </c>
      <c r="R249" s="11">
        <f t="shared" si="31"/>
        <v>3.2406812870849993</v>
      </c>
      <c r="S249" s="35">
        <f t="shared" si="32"/>
        <v>5.1103311807893022</v>
      </c>
      <c r="AF249" s="34"/>
    </row>
    <row r="250" spans="7:32" ht="18.5">
      <c r="G250" s="61">
        <v>2009</v>
      </c>
      <c r="H250" s="61">
        <v>9</v>
      </c>
      <c r="I250" s="48">
        <f t="shared" si="36"/>
        <v>3</v>
      </c>
      <c r="J250" s="48">
        <f t="shared" si="36"/>
        <v>246</v>
      </c>
      <c r="K250" s="90">
        <v>36.799999999999997</v>
      </c>
      <c r="L250" s="90">
        <v>21.4</v>
      </c>
      <c r="M250" s="56">
        <f t="shared" si="28"/>
        <v>29.099999999999998</v>
      </c>
      <c r="N250" s="36">
        <v>54</v>
      </c>
      <c r="O250" s="57">
        <f t="shared" si="29"/>
        <v>18.318135923871971</v>
      </c>
      <c r="P250" s="58">
        <f t="shared" si="30"/>
        <v>22.567943458210269</v>
      </c>
      <c r="Q250" s="58">
        <v>11.501688999999999</v>
      </c>
      <c r="R250" s="11">
        <f t="shared" si="31"/>
        <v>3.1637523406964991</v>
      </c>
      <c r="S250" s="35">
        <f t="shared" si="32"/>
        <v>5.0439752366556663</v>
      </c>
      <c r="AF250" s="34"/>
    </row>
    <row r="251" spans="7:32" ht="18.5">
      <c r="G251" s="61">
        <v>2009</v>
      </c>
      <c r="H251" s="61">
        <v>9</v>
      </c>
      <c r="I251" s="48">
        <f t="shared" si="36"/>
        <v>4</v>
      </c>
      <c r="J251" s="48">
        <f t="shared" si="36"/>
        <v>247</v>
      </c>
      <c r="K251" s="90">
        <v>38.6</v>
      </c>
      <c r="L251" s="90">
        <v>21.6</v>
      </c>
      <c r="M251" s="56">
        <f t="shared" si="28"/>
        <v>30.1</v>
      </c>
      <c r="N251" s="36">
        <v>66.5</v>
      </c>
      <c r="O251" s="57">
        <f t="shared" si="29"/>
        <v>16.136876645024799</v>
      </c>
      <c r="P251" s="58">
        <f t="shared" si="30"/>
        <v>21.946152237233729</v>
      </c>
      <c r="Q251" s="58">
        <v>10.6454475</v>
      </c>
      <c r="R251" s="11">
        <f t="shared" si="31"/>
        <v>2.9906628252412495</v>
      </c>
      <c r="S251" s="35">
        <f t="shared" si="32"/>
        <v>4.9729786369318827</v>
      </c>
      <c r="AF251" s="34"/>
    </row>
    <row r="252" spans="7:32" ht="18.5">
      <c r="G252" s="61">
        <v>2009</v>
      </c>
      <c r="H252" s="61">
        <v>9</v>
      </c>
      <c r="I252" s="48">
        <f t="shared" si="36"/>
        <v>5</v>
      </c>
      <c r="J252" s="48">
        <f t="shared" si="36"/>
        <v>248</v>
      </c>
      <c r="K252" s="90">
        <v>39.5</v>
      </c>
      <c r="L252" s="90">
        <v>21</v>
      </c>
      <c r="M252" s="56">
        <f t="shared" si="28"/>
        <v>30.25</v>
      </c>
      <c r="N252" s="36">
        <v>68.5</v>
      </c>
      <c r="O252" s="57">
        <f t="shared" si="29"/>
        <v>16.463603805194062</v>
      </c>
      <c r="P252" s="58">
        <f t="shared" si="30"/>
        <v>24.366133631687212</v>
      </c>
      <c r="Q252" s="58">
        <v>11.330022</v>
      </c>
      <c r="R252" s="11">
        <f t="shared" si="31"/>
        <v>3.1929503223914999</v>
      </c>
      <c r="S252" s="35">
        <f t="shared" si="32"/>
        <v>5.4827048205778306</v>
      </c>
      <c r="AF252" s="34"/>
    </row>
    <row r="253" spans="7:32" ht="18.5">
      <c r="G253" s="61">
        <v>2009</v>
      </c>
      <c r="H253" s="61">
        <v>9</v>
      </c>
      <c r="I253" s="48">
        <f t="shared" si="36"/>
        <v>6</v>
      </c>
      <c r="J253" s="48">
        <f t="shared" si="36"/>
        <v>249</v>
      </c>
      <c r="K253" s="90">
        <v>37.6</v>
      </c>
      <c r="L253" s="90">
        <v>21</v>
      </c>
      <c r="M253" s="56">
        <f t="shared" si="28"/>
        <v>29.3</v>
      </c>
      <c r="N253" s="36">
        <v>71.5</v>
      </c>
      <c r="O253" s="57">
        <f t="shared" si="29"/>
        <v>17.149055093689856</v>
      </c>
      <c r="P253" s="58">
        <f t="shared" si="30"/>
        <v>22.77394516442013</v>
      </c>
      <c r="Q253" s="58">
        <v>11.17929</v>
      </c>
      <c r="R253" s="11">
        <f t="shared" si="31"/>
        <v>3.088183838535</v>
      </c>
      <c r="S253" s="35">
        <f t="shared" si="32"/>
        <v>5.0979506530119201</v>
      </c>
      <c r="AF253" s="34"/>
    </row>
    <row r="254" spans="7:32" ht="18.5">
      <c r="G254" s="61">
        <v>2009</v>
      </c>
      <c r="H254" s="61">
        <v>9</v>
      </c>
      <c r="I254" s="48">
        <f t="shared" si="36"/>
        <v>7</v>
      </c>
      <c r="J254" s="48">
        <f t="shared" si="36"/>
        <v>250</v>
      </c>
      <c r="K254" s="90">
        <v>35</v>
      </c>
      <c r="L254" s="90">
        <v>22</v>
      </c>
      <c r="M254" s="56">
        <f t="shared" si="28"/>
        <v>28.5</v>
      </c>
      <c r="N254" s="36">
        <v>72</v>
      </c>
      <c r="O254" s="57">
        <f t="shared" si="29"/>
        <v>19.20441763543894</v>
      </c>
      <c r="P254" s="58">
        <f t="shared" si="30"/>
        <v>19.972594340856499</v>
      </c>
      <c r="Q254" s="58">
        <v>11.078802</v>
      </c>
      <c r="R254" s="11">
        <f t="shared" si="31"/>
        <v>3.008443143699</v>
      </c>
      <c r="S254" s="35">
        <f t="shared" si="32"/>
        <v>4.4809889885394751</v>
      </c>
      <c r="AF254" s="34"/>
    </row>
    <row r="255" spans="7:32" ht="18.5">
      <c r="G255" s="61">
        <v>2009</v>
      </c>
      <c r="H255" s="61">
        <v>9</v>
      </c>
      <c r="I255" s="48">
        <f t="shared" si="36"/>
        <v>8</v>
      </c>
      <c r="J255" s="48">
        <f t="shared" si="36"/>
        <v>251</v>
      </c>
      <c r="K255" s="90">
        <v>35.200000000000003</v>
      </c>
      <c r="L255" s="90">
        <v>19.8</v>
      </c>
      <c r="M255" s="56">
        <f t="shared" si="28"/>
        <v>27.5</v>
      </c>
      <c r="N255" s="36">
        <v>87</v>
      </c>
      <c r="O255" s="57">
        <f t="shared" si="29"/>
        <v>17.42456831782944</v>
      </c>
      <c r="P255" s="58">
        <f t="shared" si="30"/>
        <v>21.467068167565873</v>
      </c>
      <c r="Q255" s="58">
        <v>10.940631</v>
      </c>
      <c r="R255" s="11">
        <f t="shared" si="31"/>
        <v>2.9067560769195002</v>
      </c>
      <c r="S255" s="35">
        <f t="shared" si="32"/>
        <v>4.7252707324352725</v>
      </c>
      <c r="AF255" s="34"/>
    </row>
    <row r="256" spans="7:32" ht="18.5">
      <c r="G256" s="61">
        <v>2009</v>
      </c>
      <c r="H256" s="61">
        <v>9</v>
      </c>
      <c r="I256" s="48">
        <f t="shared" si="36"/>
        <v>9</v>
      </c>
      <c r="J256" s="48">
        <f t="shared" si="36"/>
        <v>252</v>
      </c>
      <c r="K256" s="90">
        <v>32.5</v>
      </c>
      <c r="L256" s="90">
        <v>19.600000000000001</v>
      </c>
      <c r="M256" s="56">
        <f t="shared" si="28"/>
        <v>26.05</v>
      </c>
      <c r="N256" s="36">
        <v>88.5</v>
      </c>
      <c r="O256" s="57">
        <f t="shared" si="29"/>
        <v>17.420784129358623</v>
      </c>
      <c r="P256" s="58">
        <f t="shared" si="30"/>
        <v>17.978249221498096</v>
      </c>
      <c r="Q256" s="58">
        <v>10.011116999999999</v>
      </c>
      <c r="R256" s="11">
        <f t="shared" si="31"/>
        <v>2.5746615728392497</v>
      </c>
      <c r="S256" s="35">
        <f t="shared" si="32"/>
        <v>3.9478963846092054</v>
      </c>
      <c r="AF256" s="34"/>
    </row>
    <row r="257" spans="7:32" ht="18.5">
      <c r="G257" s="61">
        <v>2009</v>
      </c>
      <c r="H257" s="61">
        <v>9</v>
      </c>
      <c r="I257" s="48">
        <f t="shared" si="36"/>
        <v>10</v>
      </c>
      <c r="J257" s="48">
        <f t="shared" si="36"/>
        <v>253</v>
      </c>
      <c r="K257" s="90">
        <v>33</v>
      </c>
      <c r="L257" s="90">
        <v>17.600000000000001</v>
      </c>
      <c r="M257" s="56">
        <f t="shared" si="28"/>
        <v>25.3</v>
      </c>
      <c r="N257" s="36">
        <v>80</v>
      </c>
      <c r="O257" s="57">
        <f t="shared" si="29"/>
        <v>16.064211663854234</v>
      </c>
      <c r="P257" s="58">
        <f t="shared" si="30"/>
        <v>19.791108769868416</v>
      </c>
      <c r="Q257" s="58">
        <v>10.086482999999999</v>
      </c>
      <c r="R257" s="11">
        <f t="shared" si="31"/>
        <v>2.5496763024644995</v>
      </c>
      <c r="S257" s="35">
        <f t="shared" si="32"/>
        <v>4.2584003990590071</v>
      </c>
      <c r="AF257" s="34"/>
    </row>
    <row r="258" spans="7:32" ht="18.5">
      <c r="G258" s="61">
        <v>2009</v>
      </c>
      <c r="H258" s="61">
        <v>9</v>
      </c>
      <c r="I258" s="48">
        <f t="shared" si="36"/>
        <v>11</v>
      </c>
      <c r="J258" s="48">
        <f t="shared" si="36"/>
        <v>254</v>
      </c>
      <c r="K258" s="90">
        <v>35</v>
      </c>
      <c r="L258" s="90">
        <v>19.399999999999999</v>
      </c>
      <c r="M258" s="56">
        <f t="shared" si="28"/>
        <v>27.2</v>
      </c>
      <c r="N258" s="36">
        <v>80.5</v>
      </c>
      <c r="O258" s="57">
        <f t="shared" si="29"/>
        <v>4.2734673841197752</v>
      </c>
      <c r="P258" s="58">
        <f t="shared" si="30"/>
        <v>5.3332872953814805</v>
      </c>
      <c r="Q258" s="58">
        <v>2.700615</v>
      </c>
      <c r="R258" s="11">
        <f t="shared" si="31"/>
        <v>0.71275981387499998</v>
      </c>
      <c r="S258" s="35">
        <f t="shared" si="32"/>
        <v>1.4832502008212476</v>
      </c>
      <c r="AF258" s="34"/>
    </row>
    <row r="259" spans="7:32" ht="18.5">
      <c r="G259" s="61">
        <v>2009</v>
      </c>
      <c r="H259" s="61">
        <v>9</v>
      </c>
      <c r="I259" s="48">
        <f t="shared" si="36"/>
        <v>12</v>
      </c>
      <c r="J259" s="48">
        <f t="shared" si="36"/>
        <v>255</v>
      </c>
      <c r="K259" s="90">
        <v>35.200000000000003</v>
      </c>
      <c r="L259" s="90">
        <v>19.399999999999999</v>
      </c>
      <c r="M259" s="56">
        <f t="shared" si="28"/>
        <v>27.3</v>
      </c>
      <c r="N259" s="36">
        <v>80</v>
      </c>
      <c r="O259" s="57">
        <f t="shared" si="29"/>
        <v>8.374165623362126</v>
      </c>
      <c r="P259" s="58">
        <f t="shared" si="30"/>
        <v>10.584945347929731</v>
      </c>
      <c r="Q259" s="58">
        <v>5.3258640000000002</v>
      </c>
      <c r="R259" s="11">
        <f t="shared" si="31"/>
        <v>1.408752275436</v>
      </c>
      <c r="S259" s="35">
        <f t="shared" si="32"/>
        <v>2.5358880018801258</v>
      </c>
      <c r="AF259" s="34"/>
    </row>
    <row r="260" spans="7:32" ht="18.5">
      <c r="G260" s="61">
        <v>2009</v>
      </c>
      <c r="H260" s="61">
        <v>9</v>
      </c>
      <c r="I260" s="48">
        <f t="shared" si="36"/>
        <v>13</v>
      </c>
      <c r="J260" s="48">
        <f t="shared" si="36"/>
        <v>256</v>
      </c>
      <c r="K260" s="90">
        <v>30.8</v>
      </c>
      <c r="L260" s="90">
        <v>21</v>
      </c>
      <c r="M260" s="56">
        <f t="shared" si="28"/>
        <v>25.9</v>
      </c>
      <c r="N260" s="36">
        <v>58</v>
      </c>
      <c r="O260" s="57">
        <f t="shared" si="29"/>
        <v>3.8369189548235294</v>
      </c>
      <c r="P260" s="58">
        <f t="shared" si="30"/>
        <v>3.0081444605816472</v>
      </c>
      <c r="Q260" s="58">
        <v>1.9218329999999999</v>
      </c>
      <c r="R260" s="11">
        <f t="shared" si="31"/>
        <v>0.49256675881649997</v>
      </c>
      <c r="S260" s="35">
        <f t="shared" si="32"/>
        <v>1.0008068917850867</v>
      </c>
      <c r="AF260" s="34"/>
    </row>
    <row r="261" spans="7:32" ht="18.5">
      <c r="G261" s="61">
        <v>2009</v>
      </c>
      <c r="H261" s="61">
        <v>9</v>
      </c>
      <c r="I261" s="48">
        <f t="shared" si="36"/>
        <v>14</v>
      </c>
      <c r="J261" s="48">
        <f t="shared" si="36"/>
        <v>257</v>
      </c>
      <c r="K261" s="90">
        <v>32.5</v>
      </c>
      <c r="L261" s="90">
        <v>20</v>
      </c>
      <c r="M261" s="56">
        <f t="shared" si="28"/>
        <v>26.25</v>
      </c>
      <c r="N261" s="36">
        <v>35</v>
      </c>
      <c r="O261" s="57">
        <f t="shared" si="29"/>
        <v>4.6186235048117963</v>
      </c>
      <c r="P261" s="58">
        <f t="shared" si="30"/>
        <v>4.6186235048117963</v>
      </c>
      <c r="Q261" s="58">
        <v>2.6126879999999999</v>
      </c>
      <c r="R261" s="11">
        <f t="shared" si="31"/>
        <v>0.67499643603600001</v>
      </c>
      <c r="S261" s="35">
        <f t="shared" si="32"/>
        <v>1.6070202668344618</v>
      </c>
      <c r="AF261" s="34"/>
    </row>
    <row r="262" spans="7:32" ht="18.5">
      <c r="G262" s="61">
        <v>2009</v>
      </c>
      <c r="H262" s="61">
        <v>9</v>
      </c>
      <c r="I262" s="48">
        <f t="shared" si="36"/>
        <v>15</v>
      </c>
      <c r="J262" s="48">
        <f t="shared" si="36"/>
        <v>258</v>
      </c>
      <c r="K262" s="90">
        <v>34</v>
      </c>
      <c r="L262" s="90">
        <v>20.3</v>
      </c>
      <c r="M262" s="56">
        <f t="shared" ref="M262:M325" si="37">(K262+L262)/2</f>
        <v>27.15</v>
      </c>
      <c r="N262" s="36">
        <v>30</v>
      </c>
      <c r="O262" s="57">
        <f t="shared" ref="O262:O325" si="38">((Q262)/(0.16*(K262-(L262))^0.5))</f>
        <v>3.3540333378142959</v>
      </c>
      <c r="P262" s="58">
        <f t="shared" ref="P262:P325" si="39">0.16*((K262-L262)^1/2)*O262</f>
        <v>3.676020538244468</v>
      </c>
      <c r="Q262" s="58">
        <v>1.9863127999999999</v>
      </c>
      <c r="R262" s="11">
        <f t="shared" ref="R262:R325" si="40">0.0023*0.408*O262*(K262-L262)^0.5*(M262+17.8)</f>
        <v>0.52365511951139998</v>
      </c>
      <c r="S262" s="35">
        <f t="shared" ref="S262:S325" si="41">0.31*(IF(N262&gt;50,1,(1+(50-N262)/70)))*(P262+2.09)*((M262/(M262+15)))</f>
        <v>1.4803165793635351</v>
      </c>
      <c r="AF262" s="34"/>
    </row>
    <row r="263" spans="7:32" ht="18.5">
      <c r="G263" s="61">
        <v>2009</v>
      </c>
      <c r="H263" s="61">
        <v>9</v>
      </c>
      <c r="I263" s="48">
        <f t="shared" si="36"/>
        <v>16</v>
      </c>
      <c r="J263" s="48">
        <f t="shared" si="36"/>
        <v>259</v>
      </c>
      <c r="K263" s="90">
        <v>32.5</v>
      </c>
      <c r="L263" s="90">
        <v>20.7</v>
      </c>
      <c r="M263" s="56">
        <f t="shared" si="37"/>
        <v>26.6</v>
      </c>
      <c r="N263" s="36">
        <v>22.5</v>
      </c>
      <c r="O263" s="57">
        <f t="shared" si="38"/>
        <v>3.5042881194019677</v>
      </c>
      <c r="P263" s="58">
        <f t="shared" si="39"/>
        <v>3.3080479847154578</v>
      </c>
      <c r="Q263" s="58">
        <v>1.9260199999999998</v>
      </c>
      <c r="R263" s="11">
        <f t="shared" si="40"/>
        <v>0.50154716412000011</v>
      </c>
      <c r="S263" s="35">
        <f t="shared" si="41"/>
        <v>1.4903673107800335</v>
      </c>
      <c r="AF263" s="34"/>
    </row>
    <row r="264" spans="7:32" ht="18.5">
      <c r="G264" s="61">
        <v>2009</v>
      </c>
      <c r="H264" s="61">
        <v>9</v>
      </c>
      <c r="I264" s="48">
        <f t="shared" si="36"/>
        <v>17</v>
      </c>
      <c r="J264" s="48">
        <f t="shared" si="36"/>
        <v>260</v>
      </c>
      <c r="K264" s="90">
        <v>32</v>
      </c>
      <c r="L264" s="90">
        <v>18.899999999999999</v>
      </c>
      <c r="M264" s="56">
        <f t="shared" si="37"/>
        <v>25.45</v>
      </c>
      <c r="N264" s="36">
        <v>19.5</v>
      </c>
      <c r="O264" s="57">
        <f t="shared" si="38"/>
        <v>1.6195536855745207</v>
      </c>
      <c r="P264" s="58">
        <f t="shared" si="39"/>
        <v>1.6972922624820979</v>
      </c>
      <c r="Q264" s="58">
        <v>0.93788799999999983</v>
      </c>
      <c r="R264" s="11">
        <f t="shared" si="40"/>
        <v>0.2379058424399999</v>
      </c>
      <c r="S264" s="35">
        <f t="shared" si="41"/>
        <v>1.0605418158706259</v>
      </c>
      <c r="AF264" s="34"/>
    </row>
    <row r="265" spans="7:32" ht="18.5">
      <c r="G265" s="61">
        <v>2009</v>
      </c>
      <c r="H265" s="61">
        <v>9</v>
      </c>
      <c r="I265" s="48">
        <f t="shared" ref="I265:J280" si="42">I264+1</f>
        <v>18</v>
      </c>
      <c r="J265" s="48">
        <f t="shared" si="42"/>
        <v>261</v>
      </c>
      <c r="K265" s="90">
        <v>29.1</v>
      </c>
      <c r="L265" s="90">
        <v>20.100000000000001</v>
      </c>
      <c r="M265" s="56">
        <f t="shared" si="37"/>
        <v>24.6</v>
      </c>
      <c r="N265" s="36">
        <v>16.5</v>
      </c>
      <c r="O265" s="57">
        <f t="shared" si="38"/>
        <v>11.618924999999999</v>
      </c>
      <c r="P265" s="58">
        <f t="shared" si="39"/>
        <v>8.3656259999999989</v>
      </c>
      <c r="Q265" s="58">
        <v>5.5770839999999993</v>
      </c>
      <c r="R265" s="11">
        <f t="shared" si="40"/>
        <v>1.3868869407839999</v>
      </c>
      <c r="S265" s="35">
        <f t="shared" si="41"/>
        <v>2.9771037161493505</v>
      </c>
      <c r="AF265" s="34"/>
    </row>
    <row r="266" spans="7:32" ht="18.5">
      <c r="G266" s="61">
        <v>2009</v>
      </c>
      <c r="H266" s="61">
        <v>9</v>
      </c>
      <c r="I266" s="48">
        <f t="shared" si="42"/>
        <v>19</v>
      </c>
      <c r="J266" s="48">
        <f t="shared" si="42"/>
        <v>262</v>
      </c>
      <c r="K266" s="90">
        <v>26.2</v>
      </c>
      <c r="L266" s="90">
        <v>17.5</v>
      </c>
      <c r="M266" s="56">
        <f t="shared" si="37"/>
        <v>21.85</v>
      </c>
      <c r="N266" s="36">
        <v>30.5</v>
      </c>
      <c r="O266" s="57">
        <f t="shared" si="38"/>
        <v>1.8098955796584622</v>
      </c>
      <c r="P266" s="58">
        <f t="shared" si="39"/>
        <v>1.2596873234422896</v>
      </c>
      <c r="Q266" s="58">
        <v>0.85414799999999991</v>
      </c>
      <c r="R266" s="11">
        <f t="shared" si="40"/>
        <v>0.19862976849299999</v>
      </c>
      <c r="S266" s="35">
        <f t="shared" si="41"/>
        <v>0.78723593104772349</v>
      </c>
      <c r="AF266" s="34"/>
    </row>
    <row r="267" spans="7:32" ht="18.5">
      <c r="G267" s="61">
        <v>2009</v>
      </c>
      <c r="H267" s="61">
        <v>9</v>
      </c>
      <c r="I267" s="48">
        <f t="shared" si="42"/>
        <v>20</v>
      </c>
      <c r="J267" s="48">
        <f t="shared" si="42"/>
        <v>263</v>
      </c>
      <c r="K267" s="90">
        <v>28.9</v>
      </c>
      <c r="L267" s="90">
        <v>14.8</v>
      </c>
      <c r="M267" s="56">
        <f t="shared" si="37"/>
        <v>21.85</v>
      </c>
      <c r="N267" s="36">
        <v>34.5</v>
      </c>
      <c r="O267" s="57">
        <f t="shared" si="38"/>
        <v>1.1917071150650826</v>
      </c>
      <c r="P267" s="58">
        <f t="shared" si="39"/>
        <v>1.344245625793413</v>
      </c>
      <c r="Q267" s="58">
        <v>0.71597699999999997</v>
      </c>
      <c r="R267" s="11">
        <f t="shared" si="40"/>
        <v>0.16649848241324999</v>
      </c>
      <c r="S267" s="35">
        <f t="shared" si="41"/>
        <v>0.77103673766607816</v>
      </c>
      <c r="AF267" s="34"/>
    </row>
    <row r="268" spans="7:32" ht="18.5">
      <c r="G268" s="61">
        <v>2009</v>
      </c>
      <c r="H268" s="61">
        <v>9</v>
      </c>
      <c r="I268" s="48">
        <f t="shared" si="42"/>
        <v>21</v>
      </c>
      <c r="J268" s="48">
        <f t="shared" si="42"/>
        <v>264</v>
      </c>
      <c r="K268" s="90">
        <v>25.5</v>
      </c>
      <c r="L268" s="90">
        <v>14.2</v>
      </c>
      <c r="M268" s="56">
        <f t="shared" si="37"/>
        <v>19.850000000000001</v>
      </c>
      <c r="N268" s="36">
        <v>39.5</v>
      </c>
      <c r="O268" s="57">
        <f t="shared" si="38"/>
        <v>2.849212505802575</v>
      </c>
      <c r="P268" s="58">
        <f t="shared" si="39"/>
        <v>2.5756881052455278</v>
      </c>
      <c r="Q268" s="58">
        <v>1.5324419999999999</v>
      </c>
      <c r="R268" s="11">
        <f t="shared" si="40"/>
        <v>0.33838962822449997</v>
      </c>
      <c r="S268" s="35">
        <f t="shared" si="41"/>
        <v>0.94739909667066291</v>
      </c>
      <c r="AF268" s="34"/>
    </row>
    <row r="269" spans="7:32" ht="18.5">
      <c r="G269" s="61">
        <v>2009</v>
      </c>
      <c r="H269" s="61">
        <v>9</v>
      </c>
      <c r="I269" s="48">
        <f t="shared" si="42"/>
        <v>22</v>
      </c>
      <c r="J269" s="48">
        <f t="shared" si="42"/>
        <v>265</v>
      </c>
      <c r="K269" s="90">
        <v>26.6</v>
      </c>
      <c r="L269" s="90">
        <v>11</v>
      </c>
      <c r="M269" s="56">
        <f t="shared" si="37"/>
        <v>18.8</v>
      </c>
      <c r="N269" s="36">
        <v>44.5</v>
      </c>
      <c r="O269" s="57">
        <f t="shared" si="38"/>
        <v>2.583957022956143</v>
      </c>
      <c r="P269" s="58">
        <f t="shared" si="39"/>
        <v>3.2247783646492669</v>
      </c>
      <c r="Q269" s="58">
        <v>1.63293</v>
      </c>
      <c r="R269" s="11">
        <f t="shared" si="40"/>
        <v>0.35052312086999993</v>
      </c>
      <c r="S269" s="35">
        <f t="shared" si="41"/>
        <v>0.98840950437142128</v>
      </c>
      <c r="AF269" s="34"/>
    </row>
    <row r="270" spans="7:32" ht="18.5">
      <c r="G270" s="61">
        <v>2009</v>
      </c>
      <c r="H270" s="61">
        <v>9</v>
      </c>
      <c r="I270" s="48">
        <f t="shared" si="42"/>
        <v>23</v>
      </c>
      <c r="J270" s="48">
        <f t="shared" si="42"/>
        <v>266</v>
      </c>
      <c r="K270" s="90">
        <v>28.2</v>
      </c>
      <c r="L270" s="90">
        <v>17.2</v>
      </c>
      <c r="M270" s="56">
        <f t="shared" si="37"/>
        <v>22.7</v>
      </c>
      <c r="N270" s="36">
        <v>56.5</v>
      </c>
      <c r="O270" s="57">
        <f t="shared" si="38"/>
        <v>16.924425371609509</v>
      </c>
      <c r="P270" s="58">
        <f t="shared" si="39"/>
        <v>14.893494327016368</v>
      </c>
      <c r="Q270" s="58">
        <v>8.9811149999999991</v>
      </c>
      <c r="R270" s="11">
        <f t="shared" si="40"/>
        <v>2.1333066987374996</v>
      </c>
      <c r="S270" s="35">
        <f t="shared" si="41"/>
        <v>3.1701021108544869</v>
      </c>
      <c r="AF270" s="34"/>
    </row>
    <row r="271" spans="7:32" ht="18.5">
      <c r="G271" s="61">
        <v>2009</v>
      </c>
      <c r="H271" s="61">
        <v>9</v>
      </c>
      <c r="I271" s="48">
        <f t="shared" si="42"/>
        <v>24</v>
      </c>
      <c r="J271" s="48">
        <f t="shared" si="42"/>
        <v>267</v>
      </c>
      <c r="K271" s="90">
        <v>29.3</v>
      </c>
      <c r="L271" s="90">
        <v>16.399999999999999</v>
      </c>
      <c r="M271" s="56">
        <f t="shared" si="37"/>
        <v>22.85</v>
      </c>
      <c r="N271" s="36">
        <v>76.5</v>
      </c>
      <c r="O271" s="57">
        <f t="shared" si="38"/>
        <v>4.5901689675850825</v>
      </c>
      <c r="P271" s="58">
        <f t="shared" si="39"/>
        <v>4.7370543745478066</v>
      </c>
      <c r="Q271" s="58">
        <v>2.63781</v>
      </c>
      <c r="R271" s="11">
        <f t="shared" si="40"/>
        <v>0.62888621717250015</v>
      </c>
      <c r="S271" s="35">
        <f t="shared" si="41"/>
        <v>1.2776602288536165</v>
      </c>
      <c r="AF271" s="34"/>
    </row>
    <row r="272" spans="7:32" ht="18.5">
      <c r="G272" s="61">
        <v>2009</v>
      </c>
      <c r="H272" s="61">
        <v>9</v>
      </c>
      <c r="I272" s="48">
        <f t="shared" si="42"/>
        <v>25</v>
      </c>
      <c r="J272" s="48">
        <f t="shared" si="42"/>
        <v>268</v>
      </c>
      <c r="K272" s="90">
        <v>30.8</v>
      </c>
      <c r="L272" s="90">
        <v>18</v>
      </c>
      <c r="M272" s="56">
        <f t="shared" si="37"/>
        <v>24.4</v>
      </c>
      <c r="N272" s="36">
        <v>63.5</v>
      </c>
      <c r="O272" s="57">
        <f t="shared" si="38"/>
        <v>5.2005298578858126</v>
      </c>
      <c r="P272" s="58">
        <f t="shared" si="39"/>
        <v>5.325342574475072</v>
      </c>
      <c r="Q272" s="58">
        <v>2.9769569999999996</v>
      </c>
      <c r="R272" s="11">
        <f t="shared" si="40"/>
        <v>0.73680578837099986</v>
      </c>
      <c r="S272" s="35">
        <f t="shared" si="41"/>
        <v>1.4235952089677524</v>
      </c>
      <c r="AF272" s="34"/>
    </row>
    <row r="273" spans="7:32" ht="18.5">
      <c r="G273" s="61">
        <v>2009</v>
      </c>
      <c r="H273" s="61">
        <v>9</v>
      </c>
      <c r="I273" s="48">
        <f t="shared" si="42"/>
        <v>26</v>
      </c>
      <c r="J273" s="48">
        <f t="shared" si="42"/>
        <v>269</v>
      </c>
      <c r="K273" s="90">
        <v>31.2</v>
      </c>
      <c r="L273" s="90">
        <v>16.600000000000001</v>
      </c>
      <c r="M273" s="56">
        <f t="shared" si="37"/>
        <v>23.9</v>
      </c>
      <c r="N273" s="36">
        <v>62</v>
      </c>
      <c r="O273" s="57">
        <f t="shared" si="38"/>
        <v>0.79444628690839403</v>
      </c>
      <c r="P273" s="58">
        <f t="shared" si="39"/>
        <v>0.92791326310900413</v>
      </c>
      <c r="Q273" s="58">
        <v>0.48569199999999996</v>
      </c>
      <c r="R273" s="11">
        <f t="shared" si="40"/>
        <v>0.118785935286</v>
      </c>
      <c r="S273" s="35">
        <f t="shared" si="41"/>
        <v>0.57479998371142949</v>
      </c>
      <c r="AF273" s="34"/>
    </row>
    <row r="274" spans="7:32" ht="18.5">
      <c r="G274" s="61">
        <v>2009</v>
      </c>
      <c r="H274" s="61">
        <v>9</v>
      </c>
      <c r="I274" s="48">
        <f t="shared" si="42"/>
        <v>27</v>
      </c>
      <c r="J274" s="48">
        <f t="shared" si="42"/>
        <v>270</v>
      </c>
      <c r="K274" s="90">
        <v>30</v>
      </c>
      <c r="L274" s="90">
        <v>17.8</v>
      </c>
      <c r="M274" s="56">
        <f t="shared" si="37"/>
        <v>23.9</v>
      </c>
      <c r="N274" s="36">
        <v>58</v>
      </c>
      <c r="O274" s="57">
        <f t="shared" si="38"/>
        <v>12.361950695387732</v>
      </c>
      <c r="P274" s="58">
        <f t="shared" si="39"/>
        <v>12.065263878698426</v>
      </c>
      <c r="Q274" s="58">
        <v>6.90855</v>
      </c>
      <c r="R274" s="11">
        <f t="shared" si="40"/>
        <v>1.6896275277749997</v>
      </c>
      <c r="S274" s="35">
        <f t="shared" si="41"/>
        <v>2.6960501305212503</v>
      </c>
      <c r="AF274" s="34"/>
    </row>
    <row r="275" spans="7:32" ht="18.5">
      <c r="G275" s="61">
        <v>2009</v>
      </c>
      <c r="H275" s="61">
        <v>9</v>
      </c>
      <c r="I275" s="48">
        <f t="shared" si="42"/>
        <v>28</v>
      </c>
      <c r="J275" s="48">
        <f t="shared" si="42"/>
        <v>271</v>
      </c>
      <c r="K275" s="90">
        <v>24</v>
      </c>
      <c r="L275" s="90">
        <v>14</v>
      </c>
      <c r="M275" s="56">
        <f t="shared" si="37"/>
        <v>19</v>
      </c>
      <c r="N275" s="36">
        <v>37</v>
      </c>
      <c r="O275" s="57">
        <f t="shared" si="38"/>
        <v>4.0714403931609384</v>
      </c>
      <c r="P275" s="58">
        <f t="shared" si="39"/>
        <v>3.2571523145287511</v>
      </c>
      <c r="Q275" s="58">
        <v>2.0600040000000002</v>
      </c>
      <c r="R275" s="11">
        <f t="shared" si="40"/>
        <v>0.44461478332799997</v>
      </c>
      <c r="S275" s="35">
        <f t="shared" si="41"/>
        <v>1.0983455260519623</v>
      </c>
      <c r="AF275" s="34"/>
    </row>
    <row r="276" spans="7:32" ht="18.5">
      <c r="G276" s="61">
        <v>2009</v>
      </c>
      <c r="H276" s="61">
        <v>9</v>
      </c>
      <c r="I276" s="48">
        <f t="shared" si="42"/>
        <v>29</v>
      </c>
      <c r="J276" s="48">
        <f t="shared" si="42"/>
        <v>272</v>
      </c>
      <c r="K276" s="90">
        <v>24</v>
      </c>
      <c r="L276" s="90">
        <v>10.1</v>
      </c>
      <c r="M276" s="56">
        <f t="shared" si="37"/>
        <v>17.05</v>
      </c>
      <c r="N276" s="36">
        <v>27.5</v>
      </c>
      <c r="O276" s="57">
        <f t="shared" si="38"/>
        <v>7.7489819897182901</v>
      </c>
      <c r="P276" s="58">
        <f t="shared" si="39"/>
        <v>8.6168679725667392</v>
      </c>
      <c r="Q276" s="58">
        <v>4.6224480000000003</v>
      </c>
      <c r="R276" s="11">
        <f t="shared" si="40"/>
        <v>0.9448064145720001</v>
      </c>
      <c r="S276" s="35">
        <f t="shared" si="41"/>
        <v>2.3332656282071045</v>
      </c>
      <c r="AF276" s="34"/>
    </row>
    <row r="277" spans="7:32" ht="18.5">
      <c r="G277" s="61">
        <v>2009</v>
      </c>
      <c r="H277" s="62">
        <v>9</v>
      </c>
      <c r="I277" s="62">
        <f t="shared" si="42"/>
        <v>30</v>
      </c>
      <c r="J277" s="48">
        <f t="shared" si="42"/>
        <v>273</v>
      </c>
      <c r="K277" s="90">
        <v>26</v>
      </c>
      <c r="L277" s="90">
        <v>12.8</v>
      </c>
      <c r="M277" s="56">
        <f t="shared" si="37"/>
        <v>19.399999999999999</v>
      </c>
      <c r="N277" s="36">
        <v>44</v>
      </c>
      <c r="O277" s="57">
        <f t="shared" si="38"/>
        <v>22.825392370073313</v>
      </c>
      <c r="P277" s="58">
        <f t="shared" si="39"/>
        <v>24.103614342797421</v>
      </c>
      <c r="Q277" s="58">
        <v>13.268602999999999</v>
      </c>
      <c r="R277" s="51">
        <f t="shared" si="40"/>
        <v>2.8949172653339992</v>
      </c>
      <c r="S277" s="50">
        <f t="shared" si="41"/>
        <v>4.9718264725815446</v>
      </c>
      <c r="AF277" s="34"/>
    </row>
    <row r="278" spans="7:32" ht="18.5">
      <c r="G278" s="61">
        <v>2009</v>
      </c>
      <c r="H278" s="61">
        <v>10</v>
      </c>
      <c r="I278" s="48">
        <v>1</v>
      </c>
      <c r="J278" s="48">
        <f t="shared" si="42"/>
        <v>274</v>
      </c>
      <c r="K278" s="90">
        <v>29</v>
      </c>
      <c r="L278" s="90">
        <v>15.7</v>
      </c>
      <c r="M278" s="56">
        <f t="shared" si="37"/>
        <v>22.35</v>
      </c>
      <c r="N278" s="36">
        <v>53</v>
      </c>
      <c r="O278" s="57">
        <f t="shared" si="38"/>
        <v>20.041401725133973</v>
      </c>
      <c r="P278" s="58">
        <f t="shared" si="39"/>
        <v>21.324051435542547</v>
      </c>
      <c r="Q278" s="58">
        <v>11.694291</v>
      </c>
      <c r="R278" s="11">
        <f t="shared" si="40"/>
        <v>2.7537687211072499</v>
      </c>
      <c r="S278" s="35">
        <f t="shared" si="41"/>
        <v>4.3433535574606843</v>
      </c>
      <c r="AF278" s="34"/>
    </row>
    <row r="279" spans="7:32" ht="18.5">
      <c r="G279" s="61">
        <v>2009</v>
      </c>
      <c r="H279" s="61">
        <v>10</v>
      </c>
      <c r="I279" s="48">
        <f t="shared" ref="I279:J294" si="43">I278+1</f>
        <v>2</v>
      </c>
      <c r="J279" s="48">
        <f t="shared" si="42"/>
        <v>275</v>
      </c>
      <c r="K279" s="90">
        <v>31.5</v>
      </c>
      <c r="L279" s="90">
        <v>16.2</v>
      </c>
      <c r="M279" s="56">
        <f t="shared" si="37"/>
        <v>23.85</v>
      </c>
      <c r="N279" s="36">
        <v>53.5</v>
      </c>
      <c r="O279" s="57">
        <f t="shared" si="38"/>
        <v>19.056954041778695</v>
      </c>
      <c r="P279" s="58">
        <f t="shared" si="39"/>
        <v>23.325711747137124</v>
      </c>
      <c r="Q279" s="58">
        <v>11.926669500000001</v>
      </c>
      <c r="R279" s="11">
        <f t="shared" si="40"/>
        <v>2.913414027118876</v>
      </c>
      <c r="S279" s="35">
        <f t="shared" si="41"/>
        <v>4.8368356448509218</v>
      </c>
      <c r="AF279" s="34"/>
    </row>
    <row r="280" spans="7:32" ht="18.5">
      <c r="G280" s="61">
        <v>2009</v>
      </c>
      <c r="H280" s="61">
        <v>10</v>
      </c>
      <c r="I280" s="48">
        <f t="shared" si="43"/>
        <v>3</v>
      </c>
      <c r="J280" s="48">
        <f t="shared" si="42"/>
        <v>276</v>
      </c>
      <c r="K280" s="90">
        <v>32.6</v>
      </c>
      <c r="L280" s="90">
        <v>18.8</v>
      </c>
      <c r="M280" s="56">
        <f t="shared" si="37"/>
        <v>25.700000000000003</v>
      </c>
      <c r="N280" s="36">
        <v>49</v>
      </c>
      <c r="O280" s="57">
        <f t="shared" si="38"/>
        <v>17.625065530755258</v>
      </c>
      <c r="P280" s="58">
        <f t="shared" si="39"/>
        <v>19.458072345953806</v>
      </c>
      <c r="Q280" s="58">
        <v>10.475873999999999</v>
      </c>
      <c r="R280" s="11">
        <f t="shared" si="40"/>
        <v>2.6726835439349999</v>
      </c>
      <c r="S280" s="35">
        <f t="shared" si="41"/>
        <v>4.2782793818866942</v>
      </c>
      <c r="AF280" s="34"/>
    </row>
    <row r="281" spans="7:32" ht="18.5">
      <c r="G281" s="61">
        <v>2009</v>
      </c>
      <c r="H281" s="61">
        <v>10</v>
      </c>
      <c r="I281" s="48">
        <f t="shared" si="43"/>
        <v>4</v>
      </c>
      <c r="J281" s="48">
        <f t="shared" si="43"/>
        <v>277</v>
      </c>
      <c r="K281" s="90">
        <v>31</v>
      </c>
      <c r="L281" s="90">
        <v>18.5</v>
      </c>
      <c r="M281" s="56">
        <f t="shared" si="37"/>
        <v>24.75</v>
      </c>
      <c r="N281" s="36">
        <v>54</v>
      </c>
      <c r="O281" s="57">
        <f t="shared" si="38"/>
        <v>20.917035295830345</v>
      </c>
      <c r="P281" s="58">
        <f t="shared" si="39"/>
        <v>20.917035295830345</v>
      </c>
      <c r="Q281" s="58">
        <v>11.832462</v>
      </c>
      <c r="R281" s="11">
        <f t="shared" si="40"/>
        <v>2.9528589287564992</v>
      </c>
      <c r="S281" s="35">
        <f t="shared" si="41"/>
        <v>4.4407919071008379</v>
      </c>
      <c r="AF281" s="34"/>
    </row>
    <row r="282" spans="7:32" ht="18.5">
      <c r="G282" s="61">
        <v>2009</v>
      </c>
      <c r="H282" s="61">
        <v>10</v>
      </c>
      <c r="I282" s="48">
        <f t="shared" si="43"/>
        <v>5</v>
      </c>
      <c r="J282" s="48">
        <f t="shared" si="43"/>
        <v>278</v>
      </c>
      <c r="K282" s="90">
        <v>29</v>
      </c>
      <c r="L282" s="90">
        <v>16.100000000000001</v>
      </c>
      <c r="M282" s="56">
        <f t="shared" si="37"/>
        <v>22.55</v>
      </c>
      <c r="N282" s="36">
        <v>75</v>
      </c>
      <c r="O282" s="57">
        <f t="shared" si="38"/>
        <v>19.715868613151166</v>
      </c>
      <c r="P282" s="58">
        <f t="shared" si="39"/>
        <v>20.346776408771998</v>
      </c>
      <c r="Q282" s="58">
        <v>11.330022</v>
      </c>
      <c r="R282" s="11">
        <f t="shared" si="40"/>
        <v>2.6812808638605001</v>
      </c>
      <c r="S282" s="35">
        <f t="shared" si="41"/>
        <v>4.1769450195877678</v>
      </c>
      <c r="AF282" s="34"/>
    </row>
    <row r="283" spans="7:32" ht="18.5">
      <c r="G283" s="61">
        <v>2009</v>
      </c>
      <c r="H283" s="61">
        <v>10</v>
      </c>
      <c r="I283" s="48">
        <f t="shared" si="43"/>
        <v>6</v>
      </c>
      <c r="J283" s="48">
        <f t="shared" si="43"/>
        <v>279</v>
      </c>
      <c r="K283" s="90">
        <v>28</v>
      </c>
      <c r="L283" s="90">
        <v>17.100000000000001</v>
      </c>
      <c r="M283" s="56">
        <f t="shared" si="37"/>
        <v>22.55</v>
      </c>
      <c r="N283" s="36">
        <v>80</v>
      </c>
      <c r="O283" s="57">
        <f t="shared" si="38"/>
        <v>26.513426094011979</v>
      </c>
      <c r="P283" s="58">
        <f t="shared" si="39"/>
        <v>23.119707553978444</v>
      </c>
      <c r="Q283" s="58">
        <v>14.005514999999999</v>
      </c>
      <c r="R283" s="11">
        <f t="shared" si="40"/>
        <v>3.3144436399162496</v>
      </c>
      <c r="S283" s="35">
        <f t="shared" si="41"/>
        <v>4.6931680600821926</v>
      </c>
      <c r="AF283" s="34"/>
    </row>
    <row r="284" spans="7:32" ht="18.5">
      <c r="G284" s="61">
        <v>2009</v>
      </c>
      <c r="H284" s="61">
        <v>10</v>
      </c>
      <c r="I284" s="48">
        <f t="shared" si="43"/>
        <v>7</v>
      </c>
      <c r="J284" s="48">
        <f t="shared" si="43"/>
        <v>280</v>
      </c>
      <c r="K284" s="90">
        <v>30</v>
      </c>
      <c r="L284" s="90">
        <v>17.5</v>
      </c>
      <c r="M284" s="56">
        <f t="shared" si="37"/>
        <v>23.75</v>
      </c>
      <c r="N284" s="36">
        <v>65.5</v>
      </c>
      <c r="O284" s="57">
        <f t="shared" si="38"/>
        <v>22.116101013425716</v>
      </c>
      <c r="P284" s="58">
        <f t="shared" si="39"/>
        <v>22.116101013425716</v>
      </c>
      <c r="Q284" s="58">
        <v>12.510755999999999</v>
      </c>
      <c r="R284" s="11">
        <f t="shared" si="40"/>
        <v>3.0487555127069998</v>
      </c>
      <c r="S284" s="35">
        <f t="shared" si="41"/>
        <v>4.5991591925508866</v>
      </c>
      <c r="AF284" s="34"/>
    </row>
    <row r="285" spans="7:32" ht="18.5">
      <c r="G285" s="61">
        <v>2009</v>
      </c>
      <c r="H285" s="61">
        <v>10</v>
      </c>
      <c r="I285" s="48">
        <f t="shared" si="43"/>
        <v>8</v>
      </c>
      <c r="J285" s="48">
        <f t="shared" si="43"/>
        <v>281</v>
      </c>
      <c r="K285" s="90">
        <v>27.6</v>
      </c>
      <c r="L285" s="90">
        <v>18.3</v>
      </c>
      <c r="M285" s="56">
        <f t="shared" si="37"/>
        <v>22.950000000000003</v>
      </c>
      <c r="N285" s="36">
        <v>66.5</v>
      </c>
      <c r="O285" s="57">
        <f t="shared" si="38"/>
        <v>24.713484969846697</v>
      </c>
      <c r="P285" s="58">
        <f t="shared" si="39"/>
        <v>18.386832817565946</v>
      </c>
      <c r="Q285" s="58">
        <v>12.05856</v>
      </c>
      <c r="R285" s="11">
        <f t="shared" si="40"/>
        <v>2.8819807667999995</v>
      </c>
      <c r="S285" s="35">
        <f t="shared" si="41"/>
        <v>3.8387991325579165</v>
      </c>
      <c r="AF285" s="34"/>
    </row>
    <row r="286" spans="7:32" ht="18.5">
      <c r="G286" s="61">
        <v>2009</v>
      </c>
      <c r="H286" s="61">
        <v>10</v>
      </c>
      <c r="I286" s="48">
        <f t="shared" si="43"/>
        <v>9</v>
      </c>
      <c r="J286" s="48">
        <f t="shared" si="43"/>
        <v>282</v>
      </c>
      <c r="K286" s="90">
        <v>29.5</v>
      </c>
      <c r="L286" s="90">
        <v>17.3</v>
      </c>
      <c r="M286" s="56">
        <f t="shared" si="37"/>
        <v>23.4</v>
      </c>
      <c r="N286" s="36">
        <v>61</v>
      </c>
      <c r="O286" s="57">
        <f t="shared" si="38"/>
        <v>22.521226539597286</v>
      </c>
      <c r="P286" s="58">
        <f t="shared" si="39"/>
        <v>21.980717102646953</v>
      </c>
      <c r="Q286" s="58">
        <v>12.586122</v>
      </c>
      <c r="R286" s="11">
        <f t="shared" si="40"/>
        <v>3.0412853478360002</v>
      </c>
      <c r="S286" s="35">
        <f t="shared" si="41"/>
        <v>4.5471089026719014</v>
      </c>
      <c r="AF286" s="34"/>
    </row>
    <row r="287" spans="7:32" ht="18.5">
      <c r="G287" s="61">
        <v>2009</v>
      </c>
      <c r="H287" s="61">
        <v>10</v>
      </c>
      <c r="I287" s="48">
        <f t="shared" si="43"/>
        <v>10</v>
      </c>
      <c r="J287" s="48">
        <f t="shared" si="43"/>
        <v>283</v>
      </c>
      <c r="K287" s="90">
        <v>29.8</v>
      </c>
      <c r="L287" s="90">
        <v>19.399999999999999</v>
      </c>
      <c r="M287" s="56">
        <f t="shared" si="37"/>
        <v>24.6</v>
      </c>
      <c r="N287" s="36">
        <v>66</v>
      </c>
      <c r="O287" s="57">
        <f t="shared" si="38"/>
        <v>23.199598234684686</v>
      </c>
      <c r="P287" s="58">
        <f t="shared" si="39"/>
        <v>19.302065731257663</v>
      </c>
      <c r="Q287" s="58">
        <v>11.970632999999998</v>
      </c>
      <c r="R287" s="11">
        <f t="shared" si="40"/>
        <v>2.9768091319079995</v>
      </c>
      <c r="S287" s="35">
        <f t="shared" si="41"/>
        <v>4.1195932643073467</v>
      </c>
      <c r="AF287" s="34"/>
    </row>
    <row r="288" spans="7:32" ht="18.5">
      <c r="G288" s="61">
        <v>2009</v>
      </c>
      <c r="H288" s="61">
        <v>10</v>
      </c>
      <c r="I288" s="48">
        <f t="shared" si="43"/>
        <v>11</v>
      </c>
      <c r="J288" s="48">
        <f t="shared" si="43"/>
        <v>284</v>
      </c>
      <c r="K288" s="90">
        <v>30.7</v>
      </c>
      <c r="L288" s="90">
        <v>16.2</v>
      </c>
      <c r="M288" s="56">
        <f t="shared" si="37"/>
        <v>23.45</v>
      </c>
      <c r="N288" s="36">
        <v>71</v>
      </c>
      <c r="O288" s="57">
        <f t="shared" si="38"/>
        <v>17.744150609732568</v>
      </c>
      <c r="P288" s="58">
        <f t="shared" si="39"/>
        <v>20.583214707289777</v>
      </c>
      <c r="Q288" s="58">
        <v>10.810833999999998</v>
      </c>
      <c r="R288" s="11">
        <f t="shared" si="40"/>
        <v>2.6154785831624991</v>
      </c>
      <c r="S288" s="35">
        <f t="shared" si="41"/>
        <v>4.2866822968697793</v>
      </c>
      <c r="AF288" s="34"/>
    </row>
    <row r="289" spans="7:32" ht="18.5">
      <c r="G289" s="61">
        <v>2009</v>
      </c>
      <c r="H289" s="61">
        <v>10</v>
      </c>
      <c r="I289" s="48">
        <f t="shared" si="43"/>
        <v>12</v>
      </c>
      <c r="J289" s="48">
        <f t="shared" si="43"/>
        <v>285</v>
      </c>
      <c r="K289" s="90">
        <v>30.4</v>
      </c>
      <c r="L289" s="90">
        <v>19.5</v>
      </c>
      <c r="M289" s="56">
        <f t="shared" si="37"/>
        <v>24.95</v>
      </c>
      <c r="N289" s="36">
        <v>68.5</v>
      </c>
      <c r="O289" s="57">
        <f t="shared" si="38"/>
        <v>23.969088343286163</v>
      </c>
      <c r="P289" s="58">
        <f t="shared" si="39"/>
        <v>20.901045035345533</v>
      </c>
      <c r="Q289" s="58">
        <v>12.661487999999999</v>
      </c>
      <c r="R289" s="11">
        <f t="shared" si="40"/>
        <v>3.1745990593799989</v>
      </c>
      <c r="S289" s="35">
        <f t="shared" si="41"/>
        <v>4.4511699080320399</v>
      </c>
      <c r="AF289" s="34"/>
    </row>
    <row r="290" spans="7:32" ht="18.5">
      <c r="G290" s="61">
        <v>2009</v>
      </c>
      <c r="H290" s="61">
        <v>10</v>
      </c>
      <c r="I290" s="48">
        <f t="shared" si="43"/>
        <v>13</v>
      </c>
      <c r="J290" s="48">
        <f t="shared" si="43"/>
        <v>286</v>
      </c>
      <c r="K290" s="90">
        <v>29</v>
      </c>
      <c r="L290" s="90">
        <v>18.3</v>
      </c>
      <c r="M290" s="56">
        <f t="shared" si="37"/>
        <v>23.65</v>
      </c>
      <c r="N290" s="36">
        <v>72.5</v>
      </c>
      <c r="O290" s="57">
        <f t="shared" si="38"/>
        <v>23.952060799152537</v>
      </c>
      <c r="P290" s="58">
        <f t="shared" si="39"/>
        <v>20.50296404407457</v>
      </c>
      <c r="Q290" s="58">
        <v>12.535877999999999</v>
      </c>
      <c r="R290" s="11">
        <f t="shared" si="40"/>
        <v>3.0475252192814994</v>
      </c>
      <c r="S290" s="35">
        <f t="shared" si="41"/>
        <v>4.2856485352945075</v>
      </c>
      <c r="AF290" s="34"/>
    </row>
    <row r="291" spans="7:32" ht="18.5">
      <c r="G291" s="61">
        <v>2009</v>
      </c>
      <c r="H291" s="61">
        <v>10</v>
      </c>
      <c r="I291" s="48">
        <f t="shared" si="43"/>
        <v>14</v>
      </c>
      <c r="J291" s="48">
        <f t="shared" si="43"/>
        <v>287</v>
      </c>
      <c r="K291" s="90">
        <v>27.8</v>
      </c>
      <c r="L291" s="90">
        <v>13.5</v>
      </c>
      <c r="M291" s="56">
        <f t="shared" si="37"/>
        <v>20.65</v>
      </c>
      <c r="N291" s="36">
        <v>80.5</v>
      </c>
      <c r="O291" s="57">
        <f t="shared" si="38"/>
        <v>18.656700826444304</v>
      </c>
      <c r="P291" s="58">
        <f t="shared" si="39"/>
        <v>21.343265745452285</v>
      </c>
      <c r="Q291" s="58">
        <v>11.288152</v>
      </c>
      <c r="R291" s="11">
        <f t="shared" si="40"/>
        <v>2.5455826914060005</v>
      </c>
      <c r="S291" s="35">
        <f t="shared" si="41"/>
        <v>4.2077994577703457</v>
      </c>
      <c r="AF291" s="34"/>
    </row>
    <row r="292" spans="7:32" ht="18.5">
      <c r="G292" s="61">
        <v>2009</v>
      </c>
      <c r="H292" s="61">
        <v>10</v>
      </c>
      <c r="I292" s="48">
        <f t="shared" si="43"/>
        <v>15</v>
      </c>
      <c r="J292" s="48">
        <f t="shared" si="43"/>
        <v>288</v>
      </c>
      <c r="K292" s="90">
        <v>30.3</v>
      </c>
      <c r="L292" s="90">
        <v>15.4</v>
      </c>
      <c r="M292" s="56">
        <f t="shared" si="37"/>
        <v>22.85</v>
      </c>
      <c r="N292" s="36">
        <v>76</v>
      </c>
      <c r="O292" s="57">
        <f t="shared" si="38"/>
        <v>18.453466675711756</v>
      </c>
      <c r="P292" s="58">
        <f t="shared" si="39"/>
        <v>21.996532277448413</v>
      </c>
      <c r="Q292" s="58">
        <v>11.397013999999999</v>
      </c>
      <c r="R292" s="11">
        <f t="shared" si="40"/>
        <v>2.7171877510214992</v>
      </c>
      <c r="S292" s="35">
        <f t="shared" si="41"/>
        <v>4.5077133787927561</v>
      </c>
      <c r="AF292" s="34"/>
    </row>
    <row r="293" spans="7:32" ht="18.5">
      <c r="G293" s="61">
        <v>2009</v>
      </c>
      <c r="H293" s="61">
        <v>10</v>
      </c>
      <c r="I293" s="48">
        <f t="shared" si="43"/>
        <v>16</v>
      </c>
      <c r="J293" s="48">
        <f t="shared" si="43"/>
        <v>289</v>
      </c>
      <c r="K293" s="90">
        <v>31.5</v>
      </c>
      <c r="L293" s="90">
        <v>20.8</v>
      </c>
      <c r="M293" s="56">
        <f t="shared" si="37"/>
        <v>26.15</v>
      </c>
      <c r="N293" s="36">
        <v>66</v>
      </c>
      <c r="O293" s="57">
        <f t="shared" si="38"/>
        <v>22.368056778366899</v>
      </c>
      <c r="P293" s="58">
        <f t="shared" si="39"/>
        <v>19.147056602282067</v>
      </c>
      <c r="Q293" s="58">
        <v>11.706852</v>
      </c>
      <c r="R293" s="11">
        <f t="shared" si="40"/>
        <v>3.0176371927710002</v>
      </c>
      <c r="S293" s="35">
        <f t="shared" si="41"/>
        <v>4.1836743462065513</v>
      </c>
      <c r="AF293" s="34"/>
    </row>
    <row r="294" spans="7:32" ht="18.5">
      <c r="G294" s="61">
        <v>2009</v>
      </c>
      <c r="H294" s="61">
        <v>10</v>
      </c>
      <c r="I294" s="48">
        <f t="shared" si="43"/>
        <v>17</v>
      </c>
      <c r="J294" s="48">
        <f t="shared" si="43"/>
        <v>290</v>
      </c>
      <c r="K294" s="90">
        <v>34</v>
      </c>
      <c r="L294" s="90">
        <v>20.100000000000001</v>
      </c>
      <c r="M294" s="56">
        <f t="shared" si="37"/>
        <v>27.05</v>
      </c>
      <c r="N294" s="36">
        <v>27.5</v>
      </c>
      <c r="O294" s="57">
        <f t="shared" si="38"/>
        <v>18.361718193028121</v>
      </c>
      <c r="P294" s="58">
        <f t="shared" si="39"/>
        <v>20.418230630647269</v>
      </c>
      <c r="Q294" s="58">
        <v>10.953192</v>
      </c>
      <c r="R294" s="11">
        <f t="shared" si="40"/>
        <v>2.8811851279379996</v>
      </c>
      <c r="S294" s="35">
        <f t="shared" si="41"/>
        <v>5.9312743453981902</v>
      </c>
      <c r="AF294" s="34"/>
    </row>
    <row r="295" spans="7:32" ht="18.5">
      <c r="G295" s="61">
        <v>2009</v>
      </c>
      <c r="H295" s="61">
        <v>10</v>
      </c>
      <c r="I295" s="48">
        <f t="shared" ref="I295:J310" si="44">I294+1</f>
        <v>18</v>
      </c>
      <c r="J295" s="48">
        <f t="shared" si="44"/>
        <v>291</v>
      </c>
      <c r="K295" s="90">
        <v>33</v>
      </c>
      <c r="L295" s="90">
        <v>21</v>
      </c>
      <c r="M295" s="56">
        <f t="shared" si="37"/>
        <v>27</v>
      </c>
      <c r="N295" s="36">
        <v>37.5</v>
      </c>
      <c r="O295" s="57">
        <f t="shared" si="38"/>
        <v>16.634496877398476</v>
      </c>
      <c r="P295" s="58">
        <f t="shared" si="39"/>
        <v>15.969117002302536</v>
      </c>
      <c r="Q295" s="58">
        <v>9.2197739999999992</v>
      </c>
      <c r="R295" s="11">
        <f t="shared" si="40"/>
        <v>2.4225140580479994</v>
      </c>
      <c r="S295" s="35">
        <f t="shared" si="41"/>
        <v>4.2415890367397822</v>
      </c>
      <c r="AF295" s="34"/>
    </row>
    <row r="296" spans="7:32" ht="18.5">
      <c r="G296" s="61">
        <v>2009</v>
      </c>
      <c r="H296" s="61">
        <v>10</v>
      </c>
      <c r="I296" s="48">
        <f t="shared" si="44"/>
        <v>19</v>
      </c>
      <c r="J296" s="48">
        <f t="shared" si="44"/>
        <v>292</v>
      </c>
      <c r="K296" s="90">
        <v>33.1</v>
      </c>
      <c r="L296" s="90">
        <v>21.2</v>
      </c>
      <c r="M296" s="56">
        <f t="shared" si="37"/>
        <v>27.15</v>
      </c>
      <c r="N296" s="36">
        <v>42.5</v>
      </c>
      <c r="O296" s="57">
        <f t="shared" si="38"/>
        <v>19.753792042577466</v>
      </c>
      <c r="P296" s="58">
        <f t="shared" si="39"/>
        <v>18.805610024533753</v>
      </c>
      <c r="Q296" s="58">
        <v>10.902947999999999</v>
      </c>
      <c r="R296" s="11">
        <f t="shared" si="40"/>
        <v>2.8743632613989996</v>
      </c>
      <c r="S296" s="35">
        <f t="shared" si="41"/>
        <v>4.6194754744247915</v>
      </c>
      <c r="AF296" s="34"/>
    </row>
    <row r="297" spans="7:32" ht="18.5">
      <c r="G297" s="61">
        <v>2009</v>
      </c>
      <c r="H297" s="61">
        <v>10</v>
      </c>
      <c r="I297" s="48">
        <f t="shared" si="44"/>
        <v>20</v>
      </c>
      <c r="J297" s="48">
        <f t="shared" si="44"/>
        <v>293</v>
      </c>
      <c r="K297" s="90">
        <v>31.8</v>
      </c>
      <c r="L297" s="90">
        <v>20.399999999999999</v>
      </c>
      <c r="M297" s="56">
        <f t="shared" si="37"/>
        <v>26.1</v>
      </c>
      <c r="N297" s="36">
        <v>84</v>
      </c>
      <c r="O297" s="57">
        <f t="shared" si="38"/>
        <v>25.088416561128071</v>
      </c>
      <c r="P297" s="58">
        <f t="shared" si="39"/>
        <v>22.880635903748804</v>
      </c>
      <c r="Q297" s="58">
        <v>13.553318999999998</v>
      </c>
      <c r="R297" s="11">
        <f t="shared" si="40"/>
        <v>3.4896204795464998</v>
      </c>
      <c r="S297" s="35">
        <f t="shared" si="41"/>
        <v>4.915752192146754</v>
      </c>
      <c r="AF297" s="34"/>
    </row>
    <row r="298" spans="7:32" ht="18.5">
      <c r="G298" s="61">
        <v>2009</v>
      </c>
      <c r="H298" s="61">
        <v>10</v>
      </c>
      <c r="I298" s="48">
        <f t="shared" si="44"/>
        <v>21</v>
      </c>
      <c r="J298" s="48">
        <f t="shared" si="44"/>
        <v>294</v>
      </c>
      <c r="K298" s="90">
        <v>29.5</v>
      </c>
      <c r="L298" s="90">
        <v>20.9</v>
      </c>
      <c r="M298" s="56">
        <f t="shared" si="37"/>
        <v>25.2</v>
      </c>
      <c r="N298" s="36">
        <v>73</v>
      </c>
      <c r="O298" s="57">
        <f t="shared" si="38"/>
        <v>24.387842650496033</v>
      </c>
      <c r="P298" s="58">
        <f t="shared" si="39"/>
        <v>16.778835743541276</v>
      </c>
      <c r="Q298" s="58">
        <v>11.443071</v>
      </c>
      <c r="R298" s="11">
        <f t="shared" si="40"/>
        <v>2.8858852908449997</v>
      </c>
      <c r="S298" s="35">
        <f t="shared" si="41"/>
        <v>3.6667498713568265</v>
      </c>
      <c r="AF298" s="34"/>
    </row>
    <row r="299" spans="7:32" ht="18.5">
      <c r="G299" s="61">
        <v>2009</v>
      </c>
      <c r="H299" s="61">
        <v>10</v>
      </c>
      <c r="I299" s="48">
        <f t="shared" si="44"/>
        <v>22</v>
      </c>
      <c r="J299" s="48">
        <f t="shared" si="44"/>
        <v>295</v>
      </c>
      <c r="K299" s="90">
        <v>29.5</v>
      </c>
      <c r="L299" s="90">
        <v>17</v>
      </c>
      <c r="M299" s="56">
        <f t="shared" si="37"/>
        <v>23.25</v>
      </c>
      <c r="N299" s="36">
        <v>61.5</v>
      </c>
      <c r="O299" s="57">
        <f t="shared" si="38"/>
        <v>21.361133709754558</v>
      </c>
      <c r="P299" s="58">
        <f t="shared" si="39"/>
        <v>21.361133709754558</v>
      </c>
      <c r="Q299" s="58">
        <v>12.083682</v>
      </c>
      <c r="R299" s="11">
        <f t="shared" si="40"/>
        <v>2.9092461318764995</v>
      </c>
      <c r="S299" s="35">
        <f t="shared" si="41"/>
        <v>4.4189293127596336</v>
      </c>
      <c r="AF299" s="34"/>
    </row>
    <row r="300" spans="7:32" ht="18.5">
      <c r="G300" s="61">
        <v>2009</v>
      </c>
      <c r="H300" s="61">
        <v>10</v>
      </c>
      <c r="I300" s="48">
        <f t="shared" si="44"/>
        <v>23</v>
      </c>
      <c r="J300" s="48">
        <f t="shared" si="44"/>
        <v>296</v>
      </c>
      <c r="K300" s="90">
        <v>29.5</v>
      </c>
      <c r="L300" s="90">
        <v>19.8</v>
      </c>
      <c r="M300" s="56">
        <f t="shared" si="37"/>
        <v>24.65</v>
      </c>
      <c r="N300" s="36">
        <v>45</v>
      </c>
      <c r="O300" s="57">
        <f t="shared" si="38"/>
        <v>20.367124895920654</v>
      </c>
      <c r="P300" s="58">
        <f t="shared" si="39"/>
        <v>15.804888919234426</v>
      </c>
      <c r="Q300" s="58">
        <v>10.149288</v>
      </c>
      <c r="R300" s="11">
        <f t="shared" si="40"/>
        <v>2.5268606213939995</v>
      </c>
      <c r="S300" s="35">
        <f t="shared" si="41"/>
        <v>3.6951124214464923</v>
      </c>
      <c r="AF300" s="34"/>
    </row>
    <row r="301" spans="7:32" ht="18.5">
      <c r="G301" s="61">
        <v>2009</v>
      </c>
      <c r="H301" s="61">
        <v>10</v>
      </c>
      <c r="I301" s="48">
        <f t="shared" si="44"/>
        <v>24</v>
      </c>
      <c r="J301" s="48">
        <f t="shared" si="44"/>
        <v>297</v>
      </c>
      <c r="K301" s="90">
        <v>29</v>
      </c>
      <c r="L301" s="90">
        <v>19.8</v>
      </c>
      <c r="M301" s="56">
        <f t="shared" si="37"/>
        <v>24.4</v>
      </c>
      <c r="N301" s="36">
        <v>53</v>
      </c>
      <c r="O301" s="57">
        <f t="shared" si="38"/>
        <v>21.249732942851246</v>
      </c>
      <c r="P301" s="58">
        <f t="shared" si="39"/>
        <v>15.639803445938517</v>
      </c>
      <c r="Q301" s="58">
        <v>10.312581</v>
      </c>
      <c r="R301" s="11">
        <f t="shared" si="40"/>
        <v>2.5523947352429999</v>
      </c>
      <c r="S301" s="35">
        <f t="shared" si="41"/>
        <v>3.4037622656111397</v>
      </c>
      <c r="AF301" s="34"/>
    </row>
    <row r="302" spans="7:32" ht="18.5">
      <c r="G302" s="61">
        <v>2009</v>
      </c>
      <c r="H302" s="61">
        <v>10</v>
      </c>
      <c r="I302" s="48">
        <f t="shared" si="44"/>
        <v>25</v>
      </c>
      <c r="J302" s="48">
        <f t="shared" si="44"/>
        <v>298</v>
      </c>
      <c r="K302" s="90">
        <v>27.3</v>
      </c>
      <c r="L302" s="90">
        <v>19.2</v>
      </c>
      <c r="M302" s="56">
        <f t="shared" si="37"/>
        <v>23.25</v>
      </c>
      <c r="N302" s="36">
        <v>54.5</v>
      </c>
      <c r="O302" s="57">
        <f t="shared" si="38"/>
        <v>23.777653244611987</v>
      </c>
      <c r="P302" s="58">
        <f t="shared" si="39"/>
        <v>15.407919302508571</v>
      </c>
      <c r="Q302" s="58">
        <v>10.827582</v>
      </c>
      <c r="R302" s="11">
        <f t="shared" si="40"/>
        <v>2.6068296940514997</v>
      </c>
      <c r="S302" s="35">
        <f t="shared" si="41"/>
        <v>3.2971569509236733</v>
      </c>
      <c r="AF302" s="34"/>
    </row>
    <row r="303" spans="7:32" ht="18.5">
      <c r="G303" s="61">
        <v>2009</v>
      </c>
      <c r="H303" s="61">
        <v>10</v>
      </c>
      <c r="I303" s="48">
        <f t="shared" si="44"/>
        <v>26</v>
      </c>
      <c r="J303" s="48">
        <f t="shared" si="44"/>
        <v>299</v>
      </c>
      <c r="K303" s="90">
        <v>26.3</v>
      </c>
      <c r="L303" s="90">
        <v>18.399999999999999</v>
      </c>
      <c r="M303" s="56">
        <f t="shared" si="37"/>
        <v>22.35</v>
      </c>
      <c r="N303" s="36">
        <v>50.5</v>
      </c>
      <c r="O303" s="57">
        <f t="shared" si="38"/>
        <v>18.476535289279639</v>
      </c>
      <c r="P303" s="58">
        <f t="shared" si="39"/>
        <v>11.677170302824736</v>
      </c>
      <c r="Q303" s="58">
        <v>8.3091014999999988</v>
      </c>
      <c r="R303" s="11">
        <f t="shared" si="40"/>
        <v>1.9566251439446245</v>
      </c>
      <c r="S303" s="35">
        <f t="shared" si="41"/>
        <v>2.5538377360942754</v>
      </c>
      <c r="AF303" s="34"/>
    </row>
    <row r="304" spans="7:32" ht="18.5">
      <c r="G304" s="61">
        <v>2009</v>
      </c>
      <c r="H304" s="61">
        <v>10</v>
      </c>
      <c r="I304" s="48">
        <f t="shared" si="44"/>
        <v>27</v>
      </c>
      <c r="J304" s="48">
        <f t="shared" si="44"/>
        <v>300</v>
      </c>
      <c r="K304" s="90">
        <v>22</v>
      </c>
      <c r="L304" s="90">
        <v>14</v>
      </c>
      <c r="M304" s="56">
        <f t="shared" si="37"/>
        <v>18</v>
      </c>
      <c r="N304" s="36">
        <v>40</v>
      </c>
      <c r="O304" s="57">
        <f t="shared" si="38"/>
        <v>21.982871489248449</v>
      </c>
      <c r="P304" s="58">
        <f t="shared" si="39"/>
        <v>14.069037753119007</v>
      </c>
      <c r="Q304" s="58">
        <v>9.9483119999999996</v>
      </c>
      <c r="R304" s="11">
        <f t="shared" si="40"/>
        <v>2.0888172257039996</v>
      </c>
      <c r="S304" s="35">
        <f t="shared" si="41"/>
        <v>3.1226815813819586</v>
      </c>
      <c r="AF304" s="34"/>
    </row>
    <row r="305" spans="7:32" ht="18.5">
      <c r="G305" s="61">
        <v>2009</v>
      </c>
      <c r="H305" s="61">
        <v>10</v>
      </c>
      <c r="I305" s="48">
        <f t="shared" si="44"/>
        <v>28</v>
      </c>
      <c r="J305" s="48">
        <f t="shared" si="44"/>
        <v>301</v>
      </c>
      <c r="K305" s="90">
        <v>21.8</v>
      </c>
      <c r="L305" s="90">
        <v>13.9</v>
      </c>
      <c r="M305" s="56">
        <f t="shared" si="37"/>
        <v>17.850000000000001</v>
      </c>
      <c r="N305" s="36">
        <v>44</v>
      </c>
      <c r="O305" s="57">
        <f t="shared" si="38"/>
        <v>16.633071450893468</v>
      </c>
      <c r="P305" s="58">
        <f t="shared" si="39"/>
        <v>10.512101156964672</v>
      </c>
      <c r="Q305" s="58">
        <v>7.4800754999999999</v>
      </c>
      <c r="R305" s="11">
        <f t="shared" si="40"/>
        <v>1.5639884160873752</v>
      </c>
      <c r="S305" s="35">
        <f t="shared" si="41"/>
        <v>2.3047459157020498</v>
      </c>
      <c r="AF305" s="34"/>
    </row>
    <row r="306" spans="7:32" ht="18.5">
      <c r="G306" s="61">
        <v>2009</v>
      </c>
      <c r="H306" s="61">
        <v>10</v>
      </c>
      <c r="I306" s="48">
        <f t="shared" si="44"/>
        <v>29</v>
      </c>
      <c r="J306" s="48">
        <f t="shared" si="44"/>
        <v>302</v>
      </c>
      <c r="K306" s="90">
        <v>18</v>
      </c>
      <c r="L306" s="90">
        <v>12.2</v>
      </c>
      <c r="M306" s="56">
        <f t="shared" si="37"/>
        <v>15.1</v>
      </c>
      <c r="N306" s="36">
        <v>46.5</v>
      </c>
      <c r="O306" s="57">
        <f t="shared" si="38"/>
        <v>34.553822774668667</v>
      </c>
      <c r="P306" s="58">
        <f t="shared" si="39"/>
        <v>16.032973767446265</v>
      </c>
      <c r="Q306" s="58">
        <v>13.31466</v>
      </c>
      <c r="R306" s="11">
        <f t="shared" si="40"/>
        <v>2.5691768216099997</v>
      </c>
      <c r="S306" s="35">
        <f t="shared" si="41"/>
        <v>2.959313030421487</v>
      </c>
      <c r="AF306" s="34"/>
    </row>
    <row r="307" spans="7:32" ht="18.5">
      <c r="G307" s="61">
        <v>2009</v>
      </c>
      <c r="H307" s="61">
        <v>10</v>
      </c>
      <c r="I307" s="48">
        <f t="shared" si="44"/>
        <v>30</v>
      </c>
      <c r="J307" s="48">
        <f t="shared" si="44"/>
        <v>303</v>
      </c>
      <c r="K307" s="90">
        <v>16.899999999999999</v>
      </c>
      <c r="L307" s="90">
        <v>11.2</v>
      </c>
      <c r="M307" s="56">
        <f t="shared" si="37"/>
        <v>14.049999999999999</v>
      </c>
      <c r="N307" s="36">
        <v>95</v>
      </c>
      <c r="O307" s="57">
        <f t="shared" si="38"/>
        <v>34.855608616094415</v>
      </c>
      <c r="P307" s="58">
        <f t="shared" si="39"/>
        <v>15.894157528939052</v>
      </c>
      <c r="Q307" s="58">
        <v>13.31466</v>
      </c>
      <c r="R307" s="11">
        <f t="shared" si="40"/>
        <v>2.4871818166650002</v>
      </c>
      <c r="S307" s="35">
        <f t="shared" si="41"/>
        <v>2.6963854773595193</v>
      </c>
      <c r="AF307" s="34"/>
    </row>
    <row r="308" spans="7:32" ht="18.5">
      <c r="G308" s="61">
        <v>2009</v>
      </c>
      <c r="H308" s="63">
        <v>10</v>
      </c>
      <c r="I308" s="62">
        <f t="shared" si="44"/>
        <v>31</v>
      </c>
      <c r="J308" s="48">
        <f t="shared" si="44"/>
        <v>304</v>
      </c>
      <c r="K308" s="90">
        <v>18.5</v>
      </c>
      <c r="L308" s="90">
        <v>12.7</v>
      </c>
      <c r="M308" s="56">
        <f t="shared" si="37"/>
        <v>15.6</v>
      </c>
      <c r="N308" s="36">
        <v>58.5</v>
      </c>
      <c r="O308" s="57">
        <f t="shared" si="38"/>
        <v>26.795511623375134</v>
      </c>
      <c r="P308" s="58">
        <f t="shared" si="39"/>
        <v>12.433117393246064</v>
      </c>
      <c r="Q308" s="58">
        <v>10.325142</v>
      </c>
      <c r="R308" s="51">
        <f t="shared" si="40"/>
        <v>2.0226023915219997</v>
      </c>
      <c r="S308" s="50">
        <f t="shared" si="41"/>
        <v>2.2952220821482991</v>
      </c>
      <c r="AF308" s="34"/>
    </row>
    <row r="309" spans="7:32" ht="18.5">
      <c r="G309" s="61">
        <v>2009</v>
      </c>
      <c r="H309" s="61">
        <v>11</v>
      </c>
      <c r="I309" s="48">
        <v>1</v>
      </c>
      <c r="J309" s="48">
        <f t="shared" si="44"/>
        <v>305</v>
      </c>
      <c r="K309" s="90">
        <v>15.8</v>
      </c>
      <c r="L309" s="90">
        <v>11.6</v>
      </c>
      <c r="M309" s="56">
        <f t="shared" si="37"/>
        <v>13.7</v>
      </c>
      <c r="N309" s="36">
        <v>46</v>
      </c>
      <c r="O309" s="57">
        <f t="shared" si="38"/>
        <v>27.619438964240636</v>
      </c>
      <c r="P309" s="58">
        <f t="shared" si="39"/>
        <v>9.2801314919848554</v>
      </c>
      <c r="Q309" s="58">
        <v>9.0564809999999998</v>
      </c>
      <c r="R309" s="11">
        <f t="shared" si="40"/>
        <v>1.6731622235474999</v>
      </c>
      <c r="S309" s="35">
        <f t="shared" si="41"/>
        <v>1.7786870010144431</v>
      </c>
      <c r="AF309" s="34"/>
    </row>
    <row r="310" spans="7:32" ht="18.5">
      <c r="G310" s="61">
        <v>2009</v>
      </c>
      <c r="H310" s="61">
        <v>11</v>
      </c>
      <c r="I310" s="48">
        <f t="shared" ref="I310:J325" si="45">I309+1</f>
        <v>2</v>
      </c>
      <c r="J310" s="48">
        <f t="shared" si="44"/>
        <v>306</v>
      </c>
      <c r="K310" s="90">
        <v>14</v>
      </c>
      <c r="L310" s="90">
        <v>10.199999999999999</v>
      </c>
      <c r="M310" s="56">
        <f t="shared" si="37"/>
        <v>12.1</v>
      </c>
      <c r="N310" s="36">
        <v>57</v>
      </c>
      <c r="O310" s="57">
        <f t="shared" si="38"/>
        <v>35.017248728221688</v>
      </c>
      <c r="P310" s="58">
        <f t="shared" si="39"/>
        <v>10.645243613379394</v>
      </c>
      <c r="Q310" s="58">
        <v>10.921789500000001</v>
      </c>
      <c r="R310" s="11">
        <f t="shared" si="40"/>
        <v>1.9152832329832501</v>
      </c>
      <c r="S310" s="35">
        <f t="shared" si="41"/>
        <v>1.7627268927596347</v>
      </c>
      <c r="AF310" s="34"/>
    </row>
    <row r="311" spans="7:32" ht="18.5">
      <c r="G311" s="61">
        <v>2009</v>
      </c>
      <c r="H311" s="61">
        <v>11</v>
      </c>
      <c r="I311" s="48">
        <f t="shared" si="45"/>
        <v>3</v>
      </c>
      <c r="J311" s="48">
        <f t="shared" si="45"/>
        <v>307</v>
      </c>
      <c r="K311" s="90">
        <v>15.3</v>
      </c>
      <c r="L311" s="90">
        <v>7.8</v>
      </c>
      <c r="M311" s="56">
        <f t="shared" si="37"/>
        <v>11.55</v>
      </c>
      <c r="N311" s="36">
        <v>64.5</v>
      </c>
      <c r="O311" s="57">
        <f t="shared" si="38"/>
        <v>27.806436472823833</v>
      </c>
      <c r="P311" s="58">
        <f t="shared" si="39"/>
        <v>16.683861883694302</v>
      </c>
      <c r="Q311" s="58">
        <v>12.18417</v>
      </c>
      <c r="R311" s="11">
        <f t="shared" si="40"/>
        <v>2.0973556094175003</v>
      </c>
      <c r="S311" s="35">
        <f t="shared" si="41"/>
        <v>2.5318196788914293</v>
      </c>
      <c r="AF311" s="34"/>
    </row>
    <row r="312" spans="7:32" ht="18.5">
      <c r="G312" s="61">
        <v>2009</v>
      </c>
      <c r="H312" s="61">
        <v>11</v>
      </c>
      <c r="I312" s="48">
        <f t="shared" si="45"/>
        <v>4</v>
      </c>
      <c r="J312" s="48">
        <f t="shared" si="45"/>
        <v>308</v>
      </c>
      <c r="K312" s="90">
        <v>13.2</v>
      </c>
      <c r="L312" s="90">
        <v>9</v>
      </c>
      <c r="M312" s="56">
        <f t="shared" si="37"/>
        <v>11.1</v>
      </c>
      <c r="N312" s="36">
        <v>55.5</v>
      </c>
      <c r="O312" s="57">
        <f t="shared" si="38"/>
        <v>30.875544806072067</v>
      </c>
      <c r="P312" s="58">
        <f t="shared" si="39"/>
        <v>10.374183054840213</v>
      </c>
      <c r="Q312" s="58">
        <v>10.124166000000001</v>
      </c>
      <c r="R312" s="11">
        <f t="shared" si="40"/>
        <v>1.7160309507510001</v>
      </c>
      <c r="S312" s="35">
        <f t="shared" si="41"/>
        <v>1.643266432632382</v>
      </c>
      <c r="AF312" s="34"/>
    </row>
    <row r="313" spans="7:32" ht="18.5">
      <c r="G313" s="61">
        <v>2009</v>
      </c>
      <c r="H313" s="61">
        <v>11</v>
      </c>
      <c r="I313" s="48">
        <f t="shared" si="45"/>
        <v>5</v>
      </c>
      <c r="J313" s="48">
        <f t="shared" si="45"/>
        <v>309</v>
      </c>
      <c r="K313" s="90">
        <v>15.6</v>
      </c>
      <c r="L313" s="90">
        <v>10.5</v>
      </c>
      <c r="M313" s="56">
        <f t="shared" si="37"/>
        <v>13.05</v>
      </c>
      <c r="N313" s="36">
        <v>79</v>
      </c>
      <c r="O313" s="57">
        <f t="shared" si="38"/>
        <v>30.846503367385875</v>
      </c>
      <c r="P313" s="58">
        <f t="shared" si="39"/>
        <v>12.585373373893436</v>
      </c>
      <c r="Q313" s="58">
        <v>11.145793999999999</v>
      </c>
      <c r="R313" s="11">
        <f t="shared" si="40"/>
        <v>2.0166670238384996</v>
      </c>
      <c r="S313" s="35">
        <f t="shared" si="41"/>
        <v>2.1165498390048452</v>
      </c>
      <c r="AF313" s="34"/>
    </row>
    <row r="314" spans="7:32" ht="18.5">
      <c r="G314" s="61">
        <v>2009</v>
      </c>
      <c r="H314" s="61">
        <v>11</v>
      </c>
      <c r="I314" s="48">
        <f t="shared" si="45"/>
        <v>6</v>
      </c>
      <c r="J314" s="48">
        <f t="shared" si="45"/>
        <v>310</v>
      </c>
      <c r="K314" s="90">
        <v>19</v>
      </c>
      <c r="L314" s="90">
        <v>11</v>
      </c>
      <c r="M314" s="56">
        <f t="shared" si="37"/>
        <v>15</v>
      </c>
      <c r="N314" s="36">
        <v>67.5</v>
      </c>
      <c r="O314" s="57">
        <f t="shared" si="38"/>
        <v>22.898824467967135</v>
      </c>
      <c r="P314" s="58">
        <f t="shared" si="39"/>
        <v>14.655247659498967</v>
      </c>
      <c r="Q314" s="58">
        <v>10.362824999999999</v>
      </c>
      <c r="R314" s="11">
        <f t="shared" si="40"/>
        <v>1.9935173708999994</v>
      </c>
      <c r="S314" s="35">
        <f t="shared" si="41"/>
        <v>2.5955133872223395</v>
      </c>
      <c r="AF314" s="34"/>
    </row>
    <row r="315" spans="7:32" ht="18.5">
      <c r="G315" s="61">
        <v>2009</v>
      </c>
      <c r="H315" s="61">
        <v>11</v>
      </c>
      <c r="I315" s="48">
        <f t="shared" si="45"/>
        <v>7</v>
      </c>
      <c r="J315" s="48">
        <f t="shared" si="45"/>
        <v>311</v>
      </c>
      <c r="K315" s="90">
        <v>21</v>
      </c>
      <c r="L315" s="90">
        <v>12.3</v>
      </c>
      <c r="M315" s="56">
        <f t="shared" si="37"/>
        <v>16.649999999999999</v>
      </c>
      <c r="N315" s="36">
        <v>75</v>
      </c>
      <c r="O315" s="57">
        <f t="shared" si="38"/>
        <v>19.695922484518562</v>
      </c>
      <c r="P315" s="58">
        <f t="shared" si="39"/>
        <v>13.708362049224919</v>
      </c>
      <c r="Q315" s="58">
        <v>9.29514</v>
      </c>
      <c r="R315" s="11">
        <f t="shared" si="40"/>
        <v>1.8780760656450002</v>
      </c>
      <c r="S315" s="35">
        <f t="shared" si="41"/>
        <v>2.5764058678380541</v>
      </c>
      <c r="AF315" s="34"/>
    </row>
    <row r="316" spans="7:32" ht="18.5">
      <c r="G316" s="61">
        <v>2009</v>
      </c>
      <c r="H316" s="61">
        <v>11</v>
      </c>
      <c r="I316" s="48">
        <f t="shared" si="45"/>
        <v>8</v>
      </c>
      <c r="J316" s="48">
        <f t="shared" si="45"/>
        <v>312</v>
      </c>
      <c r="K316" s="90">
        <v>21.5</v>
      </c>
      <c r="L316" s="90">
        <v>13.4</v>
      </c>
      <c r="M316" s="56">
        <f t="shared" si="37"/>
        <v>17.45</v>
      </c>
      <c r="N316" s="36">
        <v>82.5</v>
      </c>
      <c r="O316" s="57">
        <f t="shared" si="38"/>
        <v>17.543604946140629</v>
      </c>
      <c r="P316" s="58">
        <f t="shared" si="39"/>
        <v>11.368256005099129</v>
      </c>
      <c r="Q316" s="58">
        <v>7.9887959999999998</v>
      </c>
      <c r="R316" s="11">
        <f t="shared" si="40"/>
        <v>1.6516136710349996</v>
      </c>
      <c r="S316" s="35">
        <f t="shared" si="41"/>
        <v>2.2435265288007309</v>
      </c>
      <c r="AF316" s="34"/>
    </row>
    <row r="317" spans="7:32" ht="18.5">
      <c r="G317" s="61">
        <v>2009</v>
      </c>
      <c r="H317" s="61">
        <v>11</v>
      </c>
      <c r="I317" s="48">
        <f t="shared" si="45"/>
        <v>9</v>
      </c>
      <c r="J317" s="48">
        <f t="shared" si="45"/>
        <v>313</v>
      </c>
      <c r="K317" s="90">
        <v>23.5</v>
      </c>
      <c r="L317" s="90">
        <v>15.1</v>
      </c>
      <c r="M317" s="56">
        <f t="shared" si="37"/>
        <v>19.3</v>
      </c>
      <c r="N317" s="36">
        <v>91</v>
      </c>
      <c r="O317" s="57">
        <f t="shared" si="38"/>
        <v>22.030946789369079</v>
      </c>
      <c r="P317" s="58">
        <f t="shared" si="39"/>
        <v>14.804796242456021</v>
      </c>
      <c r="Q317" s="58">
        <v>10.216279999999999</v>
      </c>
      <c r="R317" s="11">
        <f t="shared" si="40"/>
        <v>2.2229756896199997</v>
      </c>
      <c r="S317" s="35">
        <f t="shared" si="41"/>
        <v>2.9469844291141225</v>
      </c>
      <c r="AF317" s="34"/>
    </row>
    <row r="318" spans="7:32" ht="18.5">
      <c r="G318" s="61">
        <v>2009</v>
      </c>
      <c r="H318" s="61">
        <v>11</v>
      </c>
      <c r="I318" s="48">
        <f t="shared" si="45"/>
        <v>10</v>
      </c>
      <c r="J318" s="48">
        <f t="shared" si="45"/>
        <v>314</v>
      </c>
      <c r="K318" s="90">
        <v>23.5</v>
      </c>
      <c r="L318" s="90">
        <v>13.1</v>
      </c>
      <c r="M318" s="56">
        <f t="shared" si="37"/>
        <v>18.3</v>
      </c>
      <c r="N318" s="36">
        <v>70</v>
      </c>
      <c r="O318" s="57">
        <f t="shared" si="38"/>
        <v>20.813910273510398</v>
      </c>
      <c r="P318" s="58">
        <f t="shared" si="39"/>
        <v>17.317173347560654</v>
      </c>
      <c r="Q318" s="58">
        <v>10.739654999999999</v>
      </c>
      <c r="R318" s="11">
        <f t="shared" si="40"/>
        <v>2.2738695643574998</v>
      </c>
      <c r="S318" s="35">
        <f t="shared" si="41"/>
        <v>3.3062130450664147</v>
      </c>
      <c r="AF318" s="34"/>
    </row>
    <row r="319" spans="7:32" ht="18.5">
      <c r="G319" s="61">
        <v>2009</v>
      </c>
      <c r="H319" s="61">
        <v>11</v>
      </c>
      <c r="I319" s="48">
        <f t="shared" si="45"/>
        <v>11</v>
      </c>
      <c r="J319" s="48">
        <f t="shared" si="45"/>
        <v>315</v>
      </c>
      <c r="K319" s="90">
        <v>21.1</v>
      </c>
      <c r="L319" s="90">
        <v>11.6</v>
      </c>
      <c r="M319" s="56">
        <f t="shared" si="37"/>
        <v>16.350000000000001</v>
      </c>
      <c r="N319" s="36">
        <v>75</v>
      </c>
      <c r="O319" s="57">
        <f t="shared" si="38"/>
        <v>21.599230670729185</v>
      </c>
      <c r="P319" s="58">
        <f t="shared" si="39"/>
        <v>16.415415309754184</v>
      </c>
      <c r="Q319" s="58">
        <v>10.651728</v>
      </c>
      <c r="R319" s="11">
        <f t="shared" si="40"/>
        <v>2.133431938188</v>
      </c>
      <c r="S319" s="35">
        <f t="shared" si="41"/>
        <v>2.9918563795052342</v>
      </c>
      <c r="AF319" s="34"/>
    </row>
    <row r="320" spans="7:32" ht="18.5">
      <c r="G320" s="61">
        <v>2009</v>
      </c>
      <c r="H320" s="61">
        <v>11</v>
      </c>
      <c r="I320" s="48">
        <f t="shared" si="45"/>
        <v>12</v>
      </c>
      <c r="J320" s="48">
        <f t="shared" si="45"/>
        <v>316</v>
      </c>
      <c r="K320" s="90">
        <v>19.2</v>
      </c>
      <c r="L320" s="90">
        <v>11.5</v>
      </c>
      <c r="M320" s="56">
        <f t="shared" si="37"/>
        <v>15.35</v>
      </c>
      <c r="N320" s="36">
        <v>49</v>
      </c>
      <c r="O320" s="57">
        <f t="shared" si="38"/>
        <v>26.763937483993235</v>
      </c>
      <c r="P320" s="58">
        <f t="shared" si="39"/>
        <v>16.486585490139834</v>
      </c>
      <c r="Q320" s="58">
        <v>11.882705999999999</v>
      </c>
      <c r="R320" s="11">
        <f t="shared" si="40"/>
        <v>2.3102921433734993</v>
      </c>
      <c r="S320" s="35">
        <f t="shared" si="41"/>
        <v>2.954184243771691</v>
      </c>
      <c r="AF320" s="34"/>
    </row>
    <row r="321" spans="7:32" ht="18.5">
      <c r="G321" s="61">
        <v>2009</v>
      </c>
      <c r="H321" s="61">
        <v>11</v>
      </c>
      <c r="I321" s="48">
        <f t="shared" si="45"/>
        <v>13</v>
      </c>
      <c r="J321" s="48">
        <f t="shared" si="45"/>
        <v>317</v>
      </c>
      <c r="K321" s="90">
        <v>15</v>
      </c>
      <c r="L321" s="90">
        <v>9.1999999999999993</v>
      </c>
      <c r="M321" s="56">
        <f t="shared" si="37"/>
        <v>12.1</v>
      </c>
      <c r="N321" s="36">
        <v>68</v>
      </c>
      <c r="O321" s="57">
        <f t="shared" si="38"/>
        <v>29.848852566671326</v>
      </c>
      <c r="P321" s="58">
        <f t="shared" si="39"/>
        <v>13.849867590935498</v>
      </c>
      <c r="Q321" s="58">
        <v>11.501688999999999</v>
      </c>
      <c r="R321" s="11">
        <f t="shared" si="40"/>
        <v>2.0169764389514997</v>
      </c>
      <c r="S321" s="35">
        <f t="shared" si="41"/>
        <v>2.2062894219040237</v>
      </c>
      <c r="AF321" s="34"/>
    </row>
    <row r="322" spans="7:32" ht="18.5">
      <c r="G322" s="61">
        <v>2009</v>
      </c>
      <c r="H322" s="61">
        <v>11</v>
      </c>
      <c r="I322" s="48">
        <f t="shared" si="45"/>
        <v>14</v>
      </c>
      <c r="J322" s="48">
        <f t="shared" si="45"/>
        <v>318</v>
      </c>
      <c r="K322" s="90">
        <v>16.5</v>
      </c>
      <c r="L322" s="90">
        <v>7.2</v>
      </c>
      <c r="M322" s="56">
        <f t="shared" si="37"/>
        <v>11.85</v>
      </c>
      <c r="N322" s="36">
        <v>71.5</v>
      </c>
      <c r="O322" s="57">
        <f t="shared" si="38"/>
        <v>21.817373449942789</v>
      </c>
      <c r="P322" s="58">
        <f t="shared" si="39"/>
        <v>16.232125846757437</v>
      </c>
      <c r="Q322" s="58">
        <v>10.6454475</v>
      </c>
      <c r="R322" s="11">
        <f t="shared" si="40"/>
        <v>1.8512140452693748</v>
      </c>
      <c r="S322" s="35">
        <f t="shared" si="41"/>
        <v>2.5067534189222882</v>
      </c>
      <c r="AF322" s="34"/>
    </row>
    <row r="323" spans="7:32" ht="18.5">
      <c r="G323" s="61">
        <v>2009</v>
      </c>
      <c r="H323" s="61">
        <v>11</v>
      </c>
      <c r="I323" s="48">
        <f t="shared" si="45"/>
        <v>15</v>
      </c>
      <c r="J323" s="48">
        <f t="shared" si="45"/>
        <v>319</v>
      </c>
      <c r="K323" s="90">
        <v>16.3</v>
      </c>
      <c r="L323" s="90">
        <v>5.8</v>
      </c>
      <c r="M323" s="56">
        <f t="shared" si="37"/>
        <v>11.05</v>
      </c>
      <c r="N323" s="36">
        <v>70</v>
      </c>
      <c r="O323" s="57">
        <f t="shared" si="38"/>
        <v>21.853254371802503</v>
      </c>
      <c r="P323" s="58">
        <f t="shared" si="39"/>
        <v>18.356733672314103</v>
      </c>
      <c r="Q323" s="58">
        <v>11.330022</v>
      </c>
      <c r="R323" s="11">
        <f t="shared" si="40"/>
        <v>1.9170992050154996</v>
      </c>
      <c r="S323" s="35">
        <f t="shared" si="41"/>
        <v>2.6886866101540097</v>
      </c>
      <c r="AF323" s="34"/>
    </row>
    <row r="324" spans="7:32" ht="18.5">
      <c r="G324" s="61">
        <v>2009</v>
      </c>
      <c r="H324" s="61">
        <v>11</v>
      </c>
      <c r="I324" s="48">
        <f t="shared" si="45"/>
        <v>16</v>
      </c>
      <c r="J324" s="48">
        <f t="shared" si="45"/>
        <v>320</v>
      </c>
      <c r="K324" s="90">
        <v>12</v>
      </c>
      <c r="L324" s="90">
        <v>7.4</v>
      </c>
      <c r="M324" s="56">
        <f t="shared" si="37"/>
        <v>9.6999999999999993</v>
      </c>
      <c r="N324" s="36">
        <v>70.5</v>
      </c>
      <c r="O324" s="57">
        <f t="shared" si="38"/>
        <v>32.577317742852678</v>
      </c>
      <c r="P324" s="58">
        <f t="shared" si="39"/>
        <v>11.988452929369785</v>
      </c>
      <c r="Q324" s="58">
        <v>11.17929</v>
      </c>
      <c r="R324" s="11">
        <f t="shared" si="40"/>
        <v>1.8030797358749999</v>
      </c>
      <c r="S324" s="35">
        <f t="shared" si="41"/>
        <v>1.713923399134208</v>
      </c>
      <c r="AF324" s="34"/>
    </row>
    <row r="325" spans="7:32" ht="18.5">
      <c r="G325" s="61">
        <v>2009</v>
      </c>
      <c r="H325" s="61">
        <v>11</v>
      </c>
      <c r="I325" s="48">
        <f t="shared" si="45"/>
        <v>17</v>
      </c>
      <c r="J325" s="48">
        <f t="shared" si="45"/>
        <v>321</v>
      </c>
      <c r="K325" s="90">
        <v>15.5</v>
      </c>
      <c r="L325" s="90">
        <v>6.9</v>
      </c>
      <c r="M325" s="56">
        <f t="shared" si="37"/>
        <v>11.2</v>
      </c>
      <c r="N325" s="36">
        <v>66</v>
      </c>
      <c r="O325" s="57">
        <f t="shared" si="38"/>
        <v>23.611500787856752</v>
      </c>
      <c r="P325" s="58">
        <f t="shared" si="39"/>
        <v>16.244712542045445</v>
      </c>
      <c r="Q325" s="58">
        <v>11.078802</v>
      </c>
      <c r="R325" s="11">
        <f t="shared" si="40"/>
        <v>1.8843380381699997</v>
      </c>
      <c r="S325" s="35">
        <f t="shared" si="41"/>
        <v>2.4296993109153351</v>
      </c>
      <c r="AF325" s="34"/>
    </row>
    <row r="326" spans="7:32" ht="18.5">
      <c r="G326" s="61">
        <v>2009</v>
      </c>
      <c r="H326" s="61">
        <v>11</v>
      </c>
      <c r="I326" s="48">
        <f t="shared" ref="I326:J341" si="46">I325+1</f>
        <v>18</v>
      </c>
      <c r="J326" s="48">
        <f t="shared" si="46"/>
        <v>322</v>
      </c>
      <c r="K326" s="90">
        <v>17</v>
      </c>
      <c r="L326" s="90">
        <v>7.4</v>
      </c>
      <c r="M326" s="56">
        <f t="shared" ref="M326:M369" si="47">(K326+L326)/2</f>
        <v>12.2</v>
      </c>
      <c r="N326" s="36">
        <v>63</v>
      </c>
      <c r="O326" s="57">
        <f t="shared" ref="O326:O369" si="48">((Q326)/(0.16*(K326-(L326))^0.5))</f>
        <v>22.069209197916976</v>
      </c>
      <c r="P326" s="58">
        <f t="shared" ref="P326:P369" si="49">0.16*((K326-L326)^1/2)*O326</f>
        <v>16.949152664000238</v>
      </c>
      <c r="Q326" s="58">
        <v>10.940631</v>
      </c>
      <c r="R326" s="11">
        <f t="shared" ref="R326:R369" si="50">0.0023*0.408*O326*(K326-L326)^0.5*(M326+17.8)</f>
        <v>1.9250040244499997</v>
      </c>
      <c r="S326" s="35">
        <f t="shared" ref="S326:S369" si="51">0.31*(IF(N326&gt;50,1,(1+(50-N326)/70)))*(P326+2.09)*((M326/(M326+15)))</f>
        <v>2.6472821829135622</v>
      </c>
      <c r="AF326" s="34"/>
    </row>
    <row r="327" spans="7:32" ht="18.5">
      <c r="G327" s="61">
        <v>2009</v>
      </c>
      <c r="H327" s="61">
        <v>11</v>
      </c>
      <c r="I327" s="48">
        <f t="shared" si="46"/>
        <v>19</v>
      </c>
      <c r="J327" s="48">
        <f t="shared" si="46"/>
        <v>323</v>
      </c>
      <c r="K327" s="90">
        <v>16.600000000000001</v>
      </c>
      <c r="L327" s="90">
        <v>6.6</v>
      </c>
      <c r="M327" s="56">
        <f t="shared" si="47"/>
        <v>11.600000000000001</v>
      </c>
      <c r="N327" s="36">
        <v>84</v>
      </c>
      <c r="O327" s="57">
        <f t="shared" si="48"/>
        <v>19.786207276519921</v>
      </c>
      <c r="P327" s="58">
        <f t="shared" si="49"/>
        <v>15.82896582121594</v>
      </c>
      <c r="Q327" s="58">
        <v>10.011116999999999</v>
      </c>
      <c r="R327" s="11">
        <f t="shared" si="50"/>
        <v>1.7262269154269996</v>
      </c>
      <c r="S327" s="35">
        <f t="shared" si="51"/>
        <v>2.4224286125222756</v>
      </c>
      <c r="AF327" s="34"/>
    </row>
    <row r="328" spans="7:32" ht="18.5">
      <c r="G328" s="61">
        <v>2009</v>
      </c>
      <c r="H328" s="61">
        <v>11</v>
      </c>
      <c r="I328" s="48">
        <f t="shared" si="46"/>
        <v>20</v>
      </c>
      <c r="J328" s="48">
        <f t="shared" si="46"/>
        <v>324</v>
      </c>
      <c r="K328" s="90">
        <v>17</v>
      </c>
      <c r="L328" s="90">
        <v>6.1</v>
      </c>
      <c r="M328" s="56">
        <f t="shared" si="47"/>
        <v>11.55</v>
      </c>
      <c r="N328" s="36">
        <v>74</v>
      </c>
      <c r="O328" s="57">
        <f t="shared" si="48"/>
        <v>19.094422559185308</v>
      </c>
      <c r="P328" s="58">
        <f t="shared" si="49"/>
        <v>16.650336471609588</v>
      </c>
      <c r="Q328" s="58">
        <v>10.086482999999999</v>
      </c>
      <c r="R328" s="11">
        <f t="shared" si="50"/>
        <v>1.7362644890332499</v>
      </c>
      <c r="S328" s="35">
        <f t="shared" si="51"/>
        <v>2.5272984834876886</v>
      </c>
      <c r="AF328" s="34"/>
    </row>
    <row r="329" spans="7:32" ht="18.5">
      <c r="G329" s="61">
        <v>2009</v>
      </c>
      <c r="H329" s="61">
        <v>11</v>
      </c>
      <c r="I329" s="48">
        <f t="shared" si="46"/>
        <v>21</v>
      </c>
      <c r="J329" s="48">
        <f t="shared" si="46"/>
        <v>325</v>
      </c>
      <c r="K329" s="90">
        <v>18.5</v>
      </c>
      <c r="L329" s="90">
        <v>7.6</v>
      </c>
      <c r="M329" s="56">
        <f t="shared" si="47"/>
        <v>13.05</v>
      </c>
      <c r="N329" s="36">
        <v>71</v>
      </c>
      <c r="O329" s="57">
        <f t="shared" si="48"/>
        <v>5.1124543589350457</v>
      </c>
      <c r="P329" s="58">
        <f t="shared" si="49"/>
        <v>4.4580602009913601</v>
      </c>
      <c r="Q329" s="58">
        <v>2.700615</v>
      </c>
      <c r="R329" s="11">
        <f t="shared" si="50"/>
        <v>0.48863645017875001</v>
      </c>
      <c r="S329" s="35">
        <f t="shared" si="51"/>
        <v>0.94439135626062565</v>
      </c>
      <c r="AF329" s="34"/>
    </row>
    <row r="330" spans="7:32" ht="18.5">
      <c r="G330" s="61">
        <v>2009</v>
      </c>
      <c r="H330" s="61">
        <v>11</v>
      </c>
      <c r="I330" s="48">
        <f t="shared" si="46"/>
        <v>22</v>
      </c>
      <c r="J330" s="48">
        <f t="shared" si="46"/>
        <v>326</v>
      </c>
      <c r="K330" s="90">
        <v>17.3</v>
      </c>
      <c r="L330" s="90">
        <v>7.7</v>
      </c>
      <c r="M330" s="56">
        <f t="shared" si="47"/>
        <v>12.5</v>
      </c>
      <c r="N330" s="36">
        <v>56.5</v>
      </c>
      <c r="O330" s="57">
        <f t="shared" si="48"/>
        <v>10.743220091752924</v>
      </c>
      <c r="P330" s="58">
        <f t="shared" si="49"/>
        <v>8.250793030466248</v>
      </c>
      <c r="Q330" s="58">
        <v>5.3258640000000002</v>
      </c>
      <c r="R330" s="11">
        <f t="shared" si="50"/>
        <v>0.94645662850799983</v>
      </c>
      <c r="S330" s="35">
        <f t="shared" si="51"/>
        <v>1.4571117452020621</v>
      </c>
      <c r="AF330" s="34"/>
    </row>
    <row r="331" spans="7:32" ht="18.5">
      <c r="G331" s="61">
        <v>2009</v>
      </c>
      <c r="H331" s="61">
        <v>11</v>
      </c>
      <c r="I331" s="48">
        <f t="shared" si="46"/>
        <v>23</v>
      </c>
      <c r="J331" s="48">
        <f t="shared" si="46"/>
        <v>327</v>
      </c>
      <c r="K331" s="90">
        <v>19</v>
      </c>
      <c r="L331" s="90">
        <v>6</v>
      </c>
      <c r="M331" s="56">
        <f t="shared" si="47"/>
        <v>12.5</v>
      </c>
      <c r="N331" s="36">
        <v>30.5</v>
      </c>
      <c r="O331" s="57">
        <f t="shared" si="48"/>
        <v>3.3313785694128772</v>
      </c>
      <c r="P331" s="58">
        <f t="shared" si="49"/>
        <v>3.4646337121893924</v>
      </c>
      <c r="Q331" s="58">
        <v>1.9218329999999999</v>
      </c>
      <c r="R331" s="11">
        <f t="shared" si="50"/>
        <v>0.34152798151349995</v>
      </c>
      <c r="S331" s="35">
        <f t="shared" si="51"/>
        <v>1.0007357944460693</v>
      </c>
      <c r="AF331" s="34"/>
    </row>
    <row r="332" spans="7:32" ht="18.5">
      <c r="G332" s="61">
        <v>2009</v>
      </c>
      <c r="H332" s="61">
        <v>11</v>
      </c>
      <c r="I332" s="48">
        <f t="shared" si="46"/>
        <v>24</v>
      </c>
      <c r="J332" s="48">
        <f t="shared" si="46"/>
        <v>328</v>
      </c>
      <c r="K332" s="90">
        <v>15</v>
      </c>
      <c r="L332" s="90">
        <v>7.7</v>
      </c>
      <c r="M332" s="56">
        <f t="shared" si="47"/>
        <v>11.35</v>
      </c>
      <c r="N332" s="36">
        <v>33</v>
      </c>
      <c r="O332" s="57">
        <f t="shared" si="48"/>
        <v>6.0437450796398773</v>
      </c>
      <c r="P332" s="58">
        <f t="shared" si="49"/>
        <v>3.529547126509688</v>
      </c>
      <c r="Q332" s="58">
        <v>2.6126879999999999</v>
      </c>
      <c r="R332" s="11">
        <f t="shared" si="50"/>
        <v>0.44667755074799992</v>
      </c>
      <c r="S332" s="35">
        <f t="shared" si="51"/>
        <v>0.93260870757512448</v>
      </c>
      <c r="AF332" s="34"/>
    </row>
    <row r="333" spans="7:32" ht="18.5">
      <c r="G333" s="61">
        <v>2009</v>
      </c>
      <c r="H333" s="61">
        <v>11</v>
      </c>
      <c r="I333" s="48">
        <f t="shared" si="46"/>
        <v>25</v>
      </c>
      <c r="J333" s="48">
        <f t="shared" si="46"/>
        <v>329</v>
      </c>
      <c r="K333" s="90">
        <v>11.5</v>
      </c>
      <c r="L333" s="90">
        <v>7.7</v>
      </c>
      <c r="M333" s="56">
        <f t="shared" si="47"/>
        <v>9.6</v>
      </c>
      <c r="N333" s="36">
        <v>41.5</v>
      </c>
      <c r="O333" s="57">
        <f t="shared" si="48"/>
        <v>6.3684810414676507</v>
      </c>
      <c r="P333" s="58">
        <f t="shared" si="49"/>
        <v>1.9360182366061658</v>
      </c>
      <c r="Q333" s="58">
        <v>1.9863127999999999</v>
      </c>
      <c r="R333" s="11">
        <f t="shared" si="50"/>
        <v>0.31920245327279995</v>
      </c>
      <c r="S333" s="35">
        <f t="shared" si="51"/>
        <v>0.54619179812020091</v>
      </c>
      <c r="AF333" s="34"/>
    </row>
    <row r="334" spans="7:32" ht="18.5">
      <c r="G334" s="61">
        <v>2009</v>
      </c>
      <c r="H334" s="61">
        <v>11</v>
      </c>
      <c r="I334" s="48">
        <f t="shared" si="46"/>
        <v>26</v>
      </c>
      <c r="J334" s="48">
        <f t="shared" si="46"/>
        <v>330</v>
      </c>
      <c r="K334" s="90">
        <v>15</v>
      </c>
      <c r="L334" s="90">
        <v>4.3</v>
      </c>
      <c r="M334" s="56">
        <f t="shared" si="47"/>
        <v>9.65</v>
      </c>
      <c r="N334" s="36">
        <v>33</v>
      </c>
      <c r="O334" s="57">
        <f t="shared" si="48"/>
        <v>3.680009341219161</v>
      </c>
      <c r="P334" s="58">
        <f t="shared" si="49"/>
        <v>3.1500879960836019</v>
      </c>
      <c r="Q334" s="58">
        <v>1.9260199999999998</v>
      </c>
      <c r="R334" s="11">
        <f t="shared" si="50"/>
        <v>0.310078145385</v>
      </c>
      <c r="S334" s="35">
        <f t="shared" si="51"/>
        <v>0.79037260035045864</v>
      </c>
    </row>
    <row r="335" spans="7:32" ht="18.5">
      <c r="G335" s="61">
        <v>2009</v>
      </c>
      <c r="H335" s="61">
        <v>11</v>
      </c>
      <c r="I335" s="48">
        <f t="shared" si="46"/>
        <v>27</v>
      </c>
      <c r="J335" s="48">
        <f t="shared" si="46"/>
        <v>331</v>
      </c>
      <c r="K335" s="90">
        <v>15.3</v>
      </c>
      <c r="L335" s="90">
        <v>5</v>
      </c>
      <c r="M335" s="56">
        <f t="shared" si="47"/>
        <v>10.15</v>
      </c>
      <c r="N335" s="36">
        <v>38.5</v>
      </c>
      <c r="O335" s="57">
        <f t="shared" si="48"/>
        <v>1.8264693311073488</v>
      </c>
      <c r="P335" s="58">
        <f t="shared" si="49"/>
        <v>1.5050107288324555</v>
      </c>
      <c r="Q335" s="58">
        <v>0.93788799999999983</v>
      </c>
      <c r="R335" s="11">
        <f t="shared" si="50"/>
        <v>0.15374493170399994</v>
      </c>
      <c r="S335" s="35">
        <f t="shared" si="51"/>
        <v>0.52366012641244686</v>
      </c>
    </row>
    <row r="336" spans="7:32" ht="18.5">
      <c r="G336" s="61">
        <v>2009</v>
      </c>
      <c r="H336" s="61">
        <v>11</v>
      </c>
      <c r="I336" s="48">
        <f t="shared" si="46"/>
        <v>28</v>
      </c>
      <c r="J336" s="48">
        <f t="shared" si="46"/>
        <v>332</v>
      </c>
      <c r="K336" s="90">
        <v>17.2</v>
      </c>
      <c r="L336" s="90">
        <v>7</v>
      </c>
      <c r="M336" s="56">
        <f t="shared" si="47"/>
        <v>12.1</v>
      </c>
      <c r="N336" s="36">
        <v>65.5</v>
      </c>
      <c r="O336" s="57">
        <f t="shared" si="48"/>
        <v>10.91407960694478</v>
      </c>
      <c r="P336" s="58">
        <f t="shared" si="49"/>
        <v>8.9058889592669406</v>
      </c>
      <c r="Q336" s="58">
        <v>5.5770839999999993</v>
      </c>
      <c r="R336" s="11">
        <f t="shared" si="50"/>
        <v>0.97801697003399968</v>
      </c>
      <c r="S336" s="35">
        <f t="shared" si="51"/>
        <v>1.5219771028121878</v>
      </c>
    </row>
    <row r="337" spans="7:19" ht="18.5">
      <c r="G337" s="61">
        <v>2009</v>
      </c>
      <c r="H337" s="61">
        <v>11</v>
      </c>
      <c r="I337" s="48">
        <f t="shared" si="46"/>
        <v>29</v>
      </c>
      <c r="J337" s="48">
        <f t="shared" si="46"/>
        <v>333</v>
      </c>
      <c r="K337" s="90">
        <v>19</v>
      </c>
      <c r="L337" s="90">
        <v>6.6</v>
      </c>
      <c r="M337" s="56">
        <f t="shared" si="47"/>
        <v>12.8</v>
      </c>
      <c r="N337" s="36">
        <v>36.5</v>
      </c>
      <c r="O337" s="57">
        <f t="shared" si="48"/>
        <v>1.5160108274951933</v>
      </c>
      <c r="P337" s="58">
        <f t="shared" si="49"/>
        <v>1.503882740875232</v>
      </c>
      <c r="Q337" s="58">
        <v>0.85414799999999991</v>
      </c>
      <c r="R337" s="53">
        <f t="shared" si="50"/>
        <v>0.15329308741199998</v>
      </c>
      <c r="S337" s="52">
        <f t="shared" si="51"/>
        <v>0.6118982429438381</v>
      </c>
    </row>
    <row r="338" spans="7:19" ht="18.5">
      <c r="G338" s="61">
        <v>2009</v>
      </c>
      <c r="H338" s="62">
        <v>11</v>
      </c>
      <c r="I338" s="62">
        <f t="shared" si="46"/>
        <v>30</v>
      </c>
      <c r="J338" s="48">
        <f t="shared" si="46"/>
        <v>334</v>
      </c>
      <c r="K338" s="90">
        <v>18.2</v>
      </c>
      <c r="L338" s="90">
        <v>6.6</v>
      </c>
      <c r="M338" s="56">
        <f t="shared" si="47"/>
        <v>12.399999999999999</v>
      </c>
      <c r="N338" s="36">
        <v>43</v>
      </c>
      <c r="O338" s="57">
        <f t="shared" si="48"/>
        <v>1.3138630347108715</v>
      </c>
      <c r="P338" s="58">
        <f t="shared" si="49"/>
        <v>1.2192648962116888</v>
      </c>
      <c r="Q338" s="58">
        <v>0.71597699999999997</v>
      </c>
      <c r="R338" s="51">
        <f t="shared" si="50"/>
        <v>0.12681599417100001</v>
      </c>
      <c r="S338" s="50">
        <f t="shared" si="51"/>
        <v>0.51068962361830306</v>
      </c>
    </row>
    <row r="339" spans="7:19" ht="18.5">
      <c r="G339" s="61">
        <v>2009</v>
      </c>
      <c r="H339" s="61">
        <v>12</v>
      </c>
      <c r="I339" s="48">
        <v>1</v>
      </c>
      <c r="J339" s="48">
        <f t="shared" si="46"/>
        <v>335</v>
      </c>
      <c r="K339" s="90">
        <v>17.600000000000001</v>
      </c>
      <c r="L339" s="90">
        <v>7.5</v>
      </c>
      <c r="M339" s="56">
        <f t="shared" si="47"/>
        <v>12.55</v>
      </c>
      <c r="N339" s="36">
        <v>34</v>
      </c>
      <c r="O339" s="57">
        <f t="shared" si="48"/>
        <v>3.0137233066343545</v>
      </c>
      <c r="P339" s="58">
        <f t="shared" si="49"/>
        <v>2.4350884317605588</v>
      </c>
      <c r="Q339" s="58">
        <v>1.5324419999999999</v>
      </c>
      <c r="R339" s="11">
        <f t="shared" si="50"/>
        <v>0.27277889021549995</v>
      </c>
      <c r="S339" s="35">
        <f t="shared" si="51"/>
        <v>0.78507527236906549</v>
      </c>
    </row>
    <row r="340" spans="7:19" ht="18.5">
      <c r="G340" s="61">
        <v>2009</v>
      </c>
      <c r="H340" s="61">
        <v>12</v>
      </c>
      <c r="I340" s="48">
        <f t="shared" ref="I340:J355" si="52">I339+1</f>
        <v>2</v>
      </c>
      <c r="J340" s="48">
        <f t="shared" si="46"/>
        <v>336</v>
      </c>
      <c r="K340" s="90">
        <v>15.9</v>
      </c>
      <c r="L340" s="90">
        <v>7.8</v>
      </c>
      <c r="M340" s="56">
        <f t="shared" si="47"/>
        <v>11.85</v>
      </c>
      <c r="N340" s="36">
        <v>36.5</v>
      </c>
      <c r="O340" s="57">
        <f t="shared" si="48"/>
        <v>3.5859569858463551</v>
      </c>
      <c r="P340" s="58">
        <f t="shared" si="49"/>
        <v>2.3237001268284385</v>
      </c>
      <c r="Q340" s="58">
        <v>1.63293</v>
      </c>
      <c r="R340" s="11">
        <f t="shared" si="50"/>
        <v>0.28396203644249995</v>
      </c>
      <c r="S340" s="35">
        <f t="shared" si="51"/>
        <v>0.7203225534599661</v>
      </c>
    </row>
    <row r="341" spans="7:19" ht="18.5">
      <c r="G341" s="61">
        <v>2009</v>
      </c>
      <c r="H341" s="61">
        <v>12</v>
      </c>
      <c r="I341" s="48">
        <f t="shared" si="52"/>
        <v>3</v>
      </c>
      <c r="J341" s="48">
        <f t="shared" si="46"/>
        <v>337</v>
      </c>
      <c r="K341" s="90">
        <v>13.1</v>
      </c>
      <c r="L341" s="90">
        <v>6.9</v>
      </c>
      <c r="M341" s="56">
        <f t="shared" si="47"/>
        <v>10</v>
      </c>
      <c r="N341" s="36">
        <v>39</v>
      </c>
      <c r="O341" s="57">
        <f t="shared" si="48"/>
        <v>22.543141134675519</v>
      </c>
      <c r="P341" s="58">
        <f t="shared" si="49"/>
        <v>11.181398002799057</v>
      </c>
      <c r="Q341" s="58">
        <v>8.9811149999999991</v>
      </c>
      <c r="R341" s="11">
        <f t="shared" si="50"/>
        <v>1.4643438574049996</v>
      </c>
      <c r="S341" s="35">
        <f t="shared" si="51"/>
        <v>1.9042560220016242</v>
      </c>
    </row>
    <row r="342" spans="7:19" ht="18.5">
      <c r="G342" s="61">
        <v>2009</v>
      </c>
      <c r="H342" s="61">
        <v>12</v>
      </c>
      <c r="I342" s="48">
        <f t="shared" si="52"/>
        <v>4</v>
      </c>
      <c r="J342" s="48">
        <f t="shared" si="52"/>
        <v>338</v>
      </c>
      <c r="K342" s="90">
        <v>11.6</v>
      </c>
      <c r="L342" s="90">
        <v>7.2</v>
      </c>
      <c r="M342" s="56">
        <f t="shared" si="47"/>
        <v>9.4</v>
      </c>
      <c r="N342" s="36">
        <v>59</v>
      </c>
      <c r="O342" s="57">
        <f t="shared" si="48"/>
        <v>7.8595411016809873</v>
      </c>
      <c r="P342" s="58">
        <f t="shared" si="49"/>
        <v>2.7665584677917074</v>
      </c>
      <c r="Q342" s="58">
        <v>2.63781</v>
      </c>
      <c r="R342" s="11">
        <f t="shared" si="50"/>
        <v>0.42080455367999997</v>
      </c>
      <c r="S342" s="35">
        <f t="shared" si="51"/>
        <v>0.58000046619446877</v>
      </c>
    </row>
    <row r="343" spans="7:19" ht="18.5">
      <c r="G343" s="61">
        <v>2009</v>
      </c>
      <c r="H343" s="61">
        <v>12</v>
      </c>
      <c r="I343" s="48">
        <f t="shared" si="52"/>
        <v>5</v>
      </c>
      <c r="J343" s="48">
        <f t="shared" si="52"/>
        <v>339</v>
      </c>
      <c r="K343" s="90">
        <v>11.9</v>
      </c>
      <c r="L343" s="90">
        <v>7.2</v>
      </c>
      <c r="M343" s="56">
        <f t="shared" si="47"/>
        <v>9.5500000000000007</v>
      </c>
      <c r="N343" s="36">
        <v>80.5</v>
      </c>
      <c r="O343" s="57">
        <f t="shared" si="48"/>
        <v>8.5822991795626411</v>
      </c>
      <c r="P343" s="58">
        <f t="shared" si="49"/>
        <v>3.2269444915155532</v>
      </c>
      <c r="Q343" s="58">
        <v>2.9769569999999996</v>
      </c>
      <c r="R343" s="11">
        <f t="shared" si="50"/>
        <v>0.47752697421674989</v>
      </c>
      <c r="S343" s="35">
        <f t="shared" si="51"/>
        <v>0.64117369316219119</v>
      </c>
    </row>
    <row r="344" spans="7:19" ht="18.5">
      <c r="G344" s="61">
        <v>2009</v>
      </c>
      <c r="H344" s="61">
        <v>12</v>
      </c>
      <c r="I344" s="48">
        <f t="shared" si="52"/>
        <v>6</v>
      </c>
      <c r="J344" s="48">
        <f t="shared" si="52"/>
        <v>340</v>
      </c>
      <c r="K344" s="90">
        <v>9.1999999999999993</v>
      </c>
      <c r="L344" s="90">
        <v>6.6</v>
      </c>
      <c r="M344" s="56">
        <f t="shared" si="47"/>
        <v>7.8999999999999995</v>
      </c>
      <c r="N344" s="36">
        <v>68</v>
      </c>
      <c r="O344" s="57">
        <f t="shared" si="48"/>
        <v>1.8825836972531822</v>
      </c>
      <c r="P344" s="58">
        <f t="shared" si="49"/>
        <v>0.39157740902866184</v>
      </c>
      <c r="Q344" s="58">
        <v>0.48569199999999996</v>
      </c>
      <c r="R344" s="11">
        <f t="shared" si="50"/>
        <v>7.3208598005999978E-2</v>
      </c>
      <c r="S344" s="35">
        <f t="shared" si="51"/>
        <v>0.2653879071926285</v>
      </c>
    </row>
    <row r="345" spans="7:19" ht="18.5">
      <c r="G345" s="61">
        <v>2009</v>
      </c>
      <c r="H345" s="61">
        <v>12</v>
      </c>
      <c r="I345" s="48">
        <f t="shared" si="52"/>
        <v>7</v>
      </c>
      <c r="J345" s="48">
        <f t="shared" si="52"/>
        <v>341</v>
      </c>
      <c r="K345" s="90">
        <v>9.8000000000000007</v>
      </c>
      <c r="L345" s="90">
        <v>6.1</v>
      </c>
      <c r="M345" s="56">
        <f t="shared" si="47"/>
        <v>7.95</v>
      </c>
      <c r="N345" s="36">
        <v>76.5</v>
      </c>
      <c r="O345" s="57">
        <f t="shared" si="48"/>
        <v>22.44740077014519</v>
      </c>
      <c r="P345" s="58">
        <f t="shared" si="49"/>
        <v>6.6444306279629783</v>
      </c>
      <c r="Q345" s="58">
        <v>6.90855</v>
      </c>
      <c r="R345" s="11">
        <f t="shared" si="50"/>
        <v>1.0433551280624997</v>
      </c>
      <c r="S345" s="35">
        <f t="shared" si="51"/>
        <v>0.93795225632308354</v>
      </c>
    </row>
    <row r="346" spans="7:19" ht="18.5">
      <c r="G346" s="61">
        <v>2009</v>
      </c>
      <c r="H346" s="61">
        <v>12</v>
      </c>
      <c r="I346" s="48">
        <f t="shared" si="52"/>
        <v>8</v>
      </c>
      <c r="J346" s="48">
        <f t="shared" si="52"/>
        <v>342</v>
      </c>
      <c r="K346" s="90">
        <v>15</v>
      </c>
      <c r="L346" s="90">
        <v>4.9000000000000004</v>
      </c>
      <c r="M346" s="56">
        <f t="shared" si="47"/>
        <v>9.9499999999999993</v>
      </c>
      <c r="N346" s="36">
        <v>61</v>
      </c>
      <c r="O346" s="57">
        <f t="shared" si="48"/>
        <v>4.051234608918314</v>
      </c>
      <c r="P346" s="58">
        <f t="shared" si="49"/>
        <v>3.2733975640059976</v>
      </c>
      <c r="Q346" s="58">
        <v>2.0600040000000002</v>
      </c>
      <c r="R346" s="11">
        <f t="shared" si="50"/>
        <v>0.33527337601500001</v>
      </c>
      <c r="S346" s="35">
        <f t="shared" si="51"/>
        <v>0.66306211567841677</v>
      </c>
    </row>
    <row r="347" spans="7:19" ht="18.5">
      <c r="G347" s="61">
        <v>2009</v>
      </c>
      <c r="H347" s="61">
        <v>12</v>
      </c>
      <c r="I347" s="48">
        <f t="shared" si="52"/>
        <v>9</v>
      </c>
      <c r="J347" s="48">
        <f t="shared" si="52"/>
        <v>343</v>
      </c>
      <c r="K347" s="90">
        <v>14.5</v>
      </c>
      <c r="L347" s="90">
        <v>5.0999999999999996</v>
      </c>
      <c r="M347" s="56">
        <f t="shared" si="47"/>
        <v>9.8000000000000007</v>
      </c>
      <c r="N347" s="36">
        <v>68</v>
      </c>
      <c r="O347" s="57">
        <f t="shared" si="48"/>
        <v>9.4229768644679304</v>
      </c>
      <c r="P347" s="58">
        <f t="shared" si="49"/>
        <v>7.0860786020798834</v>
      </c>
      <c r="Q347" s="58">
        <v>4.6224480000000003</v>
      </c>
      <c r="R347" s="11">
        <f t="shared" si="50"/>
        <v>0.74825414755200004</v>
      </c>
      <c r="S347" s="35">
        <f t="shared" si="51"/>
        <v>1.1240696287547858</v>
      </c>
    </row>
    <row r="348" spans="7:19" ht="18.5">
      <c r="G348" s="61">
        <v>2009</v>
      </c>
      <c r="H348" s="61">
        <v>12</v>
      </c>
      <c r="I348" s="48">
        <f t="shared" si="52"/>
        <v>10</v>
      </c>
      <c r="J348" s="48">
        <f t="shared" si="52"/>
        <v>344</v>
      </c>
      <c r="K348" s="90">
        <v>10</v>
      </c>
      <c r="L348" s="90">
        <v>7.4</v>
      </c>
      <c r="M348" s="56">
        <f t="shared" si="47"/>
        <v>8.6999999999999993</v>
      </c>
      <c r="N348" s="36">
        <v>75.5</v>
      </c>
      <c r="O348" s="57">
        <f t="shared" si="48"/>
        <v>51.430239108580466</v>
      </c>
      <c r="P348" s="58">
        <f t="shared" si="49"/>
        <v>10.697489734584735</v>
      </c>
      <c r="Q348" s="58">
        <v>13.268602999999999</v>
      </c>
      <c r="R348" s="11">
        <f t="shared" si="50"/>
        <v>2.0622394497674996</v>
      </c>
      <c r="S348" s="35">
        <f t="shared" si="51"/>
        <v>1.4551839584040096</v>
      </c>
    </row>
    <row r="349" spans="7:19" ht="18.5">
      <c r="G349" s="61">
        <v>2009</v>
      </c>
      <c r="H349" s="61">
        <v>12</v>
      </c>
      <c r="I349" s="48">
        <f t="shared" si="52"/>
        <v>11</v>
      </c>
      <c r="J349" s="48">
        <f t="shared" si="52"/>
        <v>345</v>
      </c>
      <c r="K349" s="90">
        <v>10.5</v>
      </c>
      <c r="L349" s="90">
        <v>7.6</v>
      </c>
      <c r="M349" s="56">
        <f t="shared" si="47"/>
        <v>9.0500000000000007</v>
      </c>
      <c r="N349" s="36">
        <v>66.5</v>
      </c>
      <c r="O349" s="57">
        <f t="shared" si="48"/>
        <v>42.919525800555128</v>
      </c>
      <c r="P349" s="58">
        <f t="shared" si="49"/>
        <v>9.9573299857287907</v>
      </c>
      <c r="Q349" s="58">
        <v>11.694291</v>
      </c>
      <c r="R349" s="11">
        <f t="shared" si="50"/>
        <v>1.8415613987977499</v>
      </c>
      <c r="S349" s="35">
        <f t="shared" si="51"/>
        <v>1.4053548555077806</v>
      </c>
    </row>
    <row r="350" spans="7:19" ht="18.5">
      <c r="G350" s="61">
        <v>2009</v>
      </c>
      <c r="H350" s="61">
        <v>12</v>
      </c>
      <c r="I350" s="48">
        <f t="shared" si="52"/>
        <v>12</v>
      </c>
      <c r="J350" s="48">
        <f t="shared" si="52"/>
        <v>346</v>
      </c>
      <c r="K350" s="90">
        <v>10.5</v>
      </c>
      <c r="L350" s="90">
        <v>7.8</v>
      </c>
      <c r="M350" s="56">
        <f t="shared" si="47"/>
        <v>9.15</v>
      </c>
      <c r="N350" s="36">
        <v>74.5</v>
      </c>
      <c r="O350" s="57">
        <f t="shared" si="48"/>
        <v>45.364624451797646</v>
      </c>
      <c r="P350" s="58">
        <f t="shared" si="49"/>
        <v>9.7987588815882933</v>
      </c>
      <c r="Q350" s="58">
        <v>11.926669500000001</v>
      </c>
      <c r="R350" s="11">
        <f t="shared" si="50"/>
        <v>1.8851502528416251</v>
      </c>
      <c r="S350" s="35">
        <f t="shared" si="51"/>
        <v>1.3963753444151219</v>
      </c>
    </row>
    <row r="351" spans="7:19" ht="18.5">
      <c r="G351" s="61">
        <v>2009</v>
      </c>
      <c r="H351" s="61">
        <v>12</v>
      </c>
      <c r="I351" s="48">
        <f t="shared" si="52"/>
        <v>13</v>
      </c>
      <c r="J351" s="48">
        <f t="shared" si="52"/>
        <v>347</v>
      </c>
      <c r="K351" s="90">
        <v>11</v>
      </c>
      <c r="L351" s="90">
        <v>7.9</v>
      </c>
      <c r="M351" s="56">
        <f t="shared" si="47"/>
        <v>9.4499999999999993</v>
      </c>
      <c r="N351" s="36">
        <v>71.5</v>
      </c>
      <c r="O351" s="57">
        <f t="shared" si="48"/>
        <v>37.186853827382095</v>
      </c>
      <c r="P351" s="58">
        <f t="shared" si="49"/>
        <v>9.2223397491907591</v>
      </c>
      <c r="Q351" s="58">
        <v>10.475873999999999</v>
      </c>
      <c r="R351" s="11">
        <f t="shared" si="50"/>
        <v>1.6742672775224996</v>
      </c>
      <c r="S351" s="35">
        <f t="shared" si="51"/>
        <v>1.3553987441821811</v>
      </c>
    </row>
    <row r="352" spans="7:19" ht="18.5">
      <c r="G352" s="61">
        <v>2009</v>
      </c>
      <c r="H352" s="61">
        <v>12</v>
      </c>
      <c r="I352" s="48">
        <f t="shared" si="52"/>
        <v>14</v>
      </c>
      <c r="J352" s="48">
        <f t="shared" si="52"/>
        <v>348</v>
      </c>
      <c r="K352" s="90">
        <v>14</v>
      </c>
      <c r="L352" s="90">
        <v>4.4000000000000004</v>
      </c>
      <c r="M352" s="56">
        <f t="shared" si="47"/>
        <v>9.1999999999999993</v>
      </c>
      <c r="N352" s="36">
        <v>74</v>
      </c>
      <c r="O352" s="57">
        <f t="shared" si="48"/>
        <v>23.868191807620885</v>
      </c>
      <c r="P352" s="58">
        <f t="shared" si="49"/>
        <v>18.330771308252839</v>
      </c>
      <c r="Q352" s="58">
        <v>11.832462</v>
      </c>
      <c r="R352" s="11">
        <f t="shared" si="50"/>
        <v>1.8737295200099997</v>
      </c>
      <c r="S352" s="35">
        <f t="shared" si="51"/>
        <v>2.4066132136833507</v>
      </c>
    </row>
    <row r="353" spans="7:19" ht="18.5">
      <c r="G353" s="61">
        <v>2009</v>
      </c>
      <c r="H353" s="61">
        <v>12</v>
      </c>
      <c r="I353" s="48">
        <f t="shared" si="52"/>
        <v>15</v>
      </c>
      <c r="J353" s="48">
        <f t="shared" si="52"/>
        <v>349</v>
      </c>
      <c r="K353" s="90">
        <v>10</v>
      </c>
      <c r="L353" s="90">
        <v>4.2</v>
      </c>
      <c r="M353" s="56">
        <f t="shared" si="47"/>
        <v>7.1</v>
      </c>
      <c r="N353" s="36">
        <v>77</v>
      </c>
      <c r="O353" s="57">
        <f t="shared" si="48"/>
        <v>29.403347304482203</v>
      </c>
      <c r="P353" s="58">
        <f t="shared" si="49"/>
        <v>13.64315314927974</v>
      </c>
      <c r="Q353" s="58">
        <v>11.330022</v>
      </c>
      <c r="R353" s="11">
        <f t="shared" si="50"/>
        <v>1.6546194178469995</v>
      </c>
      <c r="S353" s="35">
        <f t="shared" si="51"/>
        <v>1.5669081484870908</v>
      </c>
    </row>
    <row r="354" spans="7:19" ht="18.5">
      <c r="G354" s="61">
        <v>2009</v>
      </c>
      <c r="H354" s="61">
        <v>12</v>
      </c>
      <c r="I354" s="48">
        <f t="shared" si="52"/>
        <v>16</v>
      </c>
      <c r="J354" s="48">
        <f t="shared" si="52"/>
        <v>350</v>
      </c>
      <c r="K354" s="90">
        <v>9</v>
      </c>
      <c r="L354" s="90">
        <v>6.5</v>
      </c>
      <c r="M354" s="56">
        <f t="shared" si="47"/>
        <v>7.75</v>
      </c>
      <c r="N354" s="36">
        <v>68</v>
      </c>
      <c r="O354" s="57">
        <f t="shared" si="48"/>
        <v>55.361659004566413</v>
      </c>
      <c r="P354" s="58">
        <f t="shared" si="49"/>
        <v>11.072331800913283</v>
      </c>
      <c r="Q354" s="58">
        <v>14.005514999999999</v>
      </c>
      <c r="R354" s="11">
        <f t="shared" si="50"/>
        <v>2.0987369268862492</v>
      </c>
      <c r="S354" s="35">
        <f t="shared" si="51"/>
        <v>1.3900000945799631</v>
      </c>
    </row>
    <row r="355" spans="7:19" ht="18.5">
      <c r="G355" s="61">
        <v>2009</v>
      </c>
      <c r="H355" s="61">
        <v>12</v>
      </c>
      <c r="I355" s="48">
        <f t="shared" si="52"/>
        <v>17</v>
      </c>
      <c r="J355" s="48">
        <f t="shared" si="52"/>
        <v>351</v>
      </c>
      <c r="K355" s="90">
        <v>9</v>
      </c>
      <c r="L355" s="90">
        <v>7.1</v>
      </c>
      <c r="M355" s="56">
        <f t="shared" si="47"/>
        <v>8.0500000000000007</v>
      </c>
      <c r="N355" s="36">
        <v>32.5</v>
      </c>
      <c r="O355" s="57">
        <f t="shared" si="48"/>
        <v>56.726602180758292</v>
      </c>
      <c r="P355" s="58">
        <f t="shared" si="49"/>
        <v>8.6224435314752625</v>
      </c>
      <c r="Q355" s="58">
        <v>12.510755999999999</v>
      </c>
      <c r="R355" s="11">
        <f t="shared" si="50"/>
        <v>1.8967588448489998</v>
      </c>
      <c r="S355" s="35">
        <f t="shared" si="51"/>
        <v>1.4497235809542579</v>
      </c>
    </row>
    <row r="356" spans="7:19" ht="18.5">
      <c r="G356" s="61">
        <v>2009</v>
      </c>
      <c r="H356" s="61">
        <v>12</v>
      </c>
      <c r="I356" s="48">
        <f t="shared" ref="I356:J369" si="53">I355+1</f>
        <v>18</v>
      </c>
      <c r="J356" s="48">
        <f t="shared" si="53"/>
        <v>352</v>
      </c>
      <c r="K356" s="90">
        <v>13</v>
      </c>
      <c r="L356" s="90">
        <v>7.6</v>
      </c>
      <c r="M356" s="56">
        <f t="shared" si="47"/>
        <v>10.3</v>
      </c>
      <c r="N356" s="36">
        <v>42</v>
      </c>
      <c r="O356" s="57">
        <f t="shared" si="48"/>
        <v>32.432362541140911</v>
      </c>
      <c r="P356" s="58">
        <f t="shared" si="49"/>
        <v>14.010780617772875</v>
      </c>
      <c r="Q356" s="58">
        <v>12.05856</v>
      </c>
      <c r="R356" s="11">
        <f t="shared" si="50"/>
        <v>1.98732906864</v>
      </c>
      <c r="S356" s="35">
        <f t="shared" si="51"/>
        <v>2.2642370502421265</v>
      </c>
    </row>
    <row r="357" spans="7:19" ht="18.5">
      <c r="G357" s="61">
        <v>2009</v>
      </c>
      <c r="H357" s="61">
        <v>12</v>
      </c>
      <c r="I357" s="48">
        <f t="shared" si="53"/>
        <v>19</v>
      </c>
      <c r="J357" s="48">
        <f t="shared" si="53"/>
        <v>353</v>
      </c>
      <c r="K357" s="90">
        <v>14.8</v>
      </c>
      <c r="L357" s="90">
        <v>8.3000000000000007</v>
      </c>
      <c r="M357" s="56">
        <f t="shared" si="47"/>
        <v>11.55</v>
      </c>
      <c r="N357" s="36">
        <v>20.5</v>
      </c>
      <c r="O357" s="57">
        <f t="shared" si="48"/>
        <v>30.854270037720887</v>
      </c>
      <c r="P357" s="58">
        <f t="shared" si="49"/>
        <v>16.044220419614863</v>
      </c>
      <c r="Q357" s="58">
        <v>12.586122</v>
      </c>
      <c r="R357" s="11">
        <f t="shared" si="50"/>
        <v>2.1665467223054997</v>
      </c>
      <c r="S357" s="35">
        <f t="shared" si="51"/>
        <v>3.476186619928376</v>
      </c>
    </row>
    <row r="358" spans="7:19" ht="18.5">
      <c r="G358" s="61">
        <v>2009</v>
      </c>
      <c r="H358" s="61">
        <v>12</v>
      </c>
      <c r="I358" s="48">
        <f t="shared" si="53"/>
        <v>20</v>
      </c>
      <c r="J358" s="48">
        <f t="shared" si="53"/>
        <v>354</v>
      </c>
      <c r="K358" s="90">
        <v>13.6</v>
      </c>
      <c r="L358" s="90">
        <v>8.9</v>
      </c>
      <c r="M358" s="56">
        <f t="shared" si="47"/>
        <v>11.25</v>
      </c>
      <c r="N358" s="36">
        <v>37</v>
      </c>
      <c r="O358" s="57">
        <f t="shared" si="48"/>
        <v>34.510257882376358</v>
      </c>
      <c r="P358" s="58">
        <f t="shared" si="49"/>
        <v>12.975856963773509</v>
      </c>
      <c r="Q358" s="58">
        <v>11.970632999999998</v>
      </c>
      <c r="R358" s="11">
        <f t="shared" si="50"/>
        <v>2.0395355019322494</v>
      </c>
      <c r="S358" s="35">
        <f t="shared" si="51"/>
        <v>2.3733336714973001</v>
      </c>
    </row>
    <row r="359" spans="7:19" ht="18.5">
      <c r="G359" s="61">
        <v>2009</v>
      </c>
      <c r="H359" s="61">
        <v>12</v>
      </c>
      <c r="I359" s="48">
        <f t="shared" si="53"/>
        <v>21</v>
      </c>
      <c r="J359" s="48">
        <f t="shared" si="53"/>
        <v>355</v>
      </c>
      <c r="K359" s="90">
        <v>12</v>
      </c>
      <c r="L359" s="90">
        <v>9.1999999999999993</v>
      </c>
      <c r="M359" s="56">
        <f t="shared" si="47"/>
        <v>10.6</v>
      </c>
      <c r="N359" s="36">
        <v>33</v>
      </c>
      <c r="O359" s="57">
        <f t="shared" si="48"/>
        <v>40.379431523640548</v>
      </c>
      <c r="P359" s="58">
        <f t="shared" si="49"/>
        <v>9.0449926612954847</v>
      </c>
      <c r="Q359" s="58">
        <v>10.810833999999998</v>
      </c>
      <c r="R359" s="11">
        <f t="shared" si="50"/>
        <v>1.8007173760439996</v>
      </c>
      <c r="S359" s="35">
        <f t="shared" si="51"/>
        <v>1.7763917254444619</v>
      </c>
    </row>
    <row r="360" spans="7:19" ht="18.5">
      <c r="G360" s="61">
        <v>2009</v>
      </c>
      <c r="H360" s="61">
        <v>12</v>
      </c>
      <c r="I360" s="48">
        <f t="shared" si="53"/>
        <v>22</v>
      </c>
      <c r="J360" s="48">
        <f t="shared" si="53"/>
        <v>356</v>
      </c>
      <c r="K360" s="90">
        <v>14.7</v>
      </c>
      <c r="L360" s="90">
        <v>8.6999999999999993</v>
      </c>
      <c r="M360" s="56">
        <f t="shared" si="47"/>
        <v>11.7</v>
      </c>
      <c r="N360" s="36">
        <v>36</v>
      </c>
      <c r="O360" s="57">
        <f t="shared" si="48"/>
        <v>32.306442692054475</v>
      </c>
      <c r="P360" s="58">
        <f t="shared" si="49"/>
        <v>15.507092492186148</v>
      </c>
      <c r="Q360" s="58">
        <v>12.661487999999999</v>
      </c>
      <c r="R360" s="11">
        <f t="shared" si="50"/>
        <v>2.1906590000399992</v>
      </c>
      <c r="S360" s="35">
        <f t="shared" si="51"/>
        <v>2.8685237963667038</v>
      </c>
    </row>
    <row r="361" spans="7:19" ht="18.5">
      <c r="G361" s="61">
        <v>2009</v>
      </c>
      <c r="H361" s="61">
        <v>12</v>
      </c>
      <c r="I361" s="48">
        <f t="shared" si="53"/>
        <v>23</v>
      </c>
      <c r="J361" s="48">
        <f t="shared" si="53"/>
        <v>357</v>
      </c>
      <c r="K361" s="90">
        <v>17.5</v>
      </c>
      <c r="L361" s="90">
        <v>8.3000000000000007</v>
      </c>
      <c r="M361" s="56">
        <f t="shared" si="47"/>
        <v>12.9</v>
      </c>
      <c r="N361" s="36">
        <v>37.5</v>
      </c>
      <c r="O361" s="57">
        <f t="shared" si="48"/>
        <v>25.830978656474471</v>
      </c>
      <c r="P361" s="58">
        <f t="shared" si="49"/>
        <v>19.011600291165209</v>
      </c>
      <c r="Q361" s="58">
        <v>12.535877999999999</v>
      </c>
      <c r="R361" s="11">
        <f t="shared" si="50"/>
        <v>2.2571537812289999</v>
      </c>
      <c r="S361" s="35">
        <f t="shared" si="51"/>
        <v>3.5646631920432661</v>
      </c>
    </row>
    <row r="362" spans="7:19" ht="18.5">
      <c r="G362" s="61">
        <v>2009</v>
      </c>
      <c r="H362" s="61">
        <v>12</v>
      </c>
      <c r="I362" s="48">
        <f t="shared" si="53"/>
        <v>24</v>
      </c>
      <c r="J362" s="48">
        <f t="shared" si="53"/>
        <v>358</v>
      </c>
      <c r="K362" s="90">
        <v>14.2</v>
      </c>
      <c r="L362" s="90">
        <v>6.8</v>
      </c>
      <c r="M362" s="56">
        <f t="shared" si="47"/>
        <v>10.5</v>
      </c>
      <c r="N362" s="36">
        <v>39.5</v>
      </c>
      <c r="O362" s="57">
        <f t="shared" si="48"/>
        <v>25.935045021304564</v>
      </c>
      <c r="P362" s="58">
        <f t="shared" si="49"/>
        <v>15.353546652612302</v>
      </c>
      <c r="Q362" s="58">
        <v>11.288152</v>
      </c>
      <c r="R362" s="11">
        <f t="shared" si="50"/>
        <v>1.8736018248839998</v>
      </c>
      <c r="S362" s="35">
        <f t="shared" si="51"/>
        <v>2.5606100395055291</v>
      </c>
    </row>
    <row r="363" spans="7:19" ht="18.5">
      <c r="G363" s="61">
        <v>2009</v>
      </c>
      <c r="H363" s="61">
        <v>12</v>
      </c>
      <c r="I363" s="48">
        <f t="shared" si="53"/>
        <v>25</v>
      </c>
      <c r="J363" s="48">
        <f t="shared" si="53"/>
        <v>359</v>
      </c>
      <c r="K363" s="90">
        <v>16</v>
      </c>
      <c r="L363" s="90">
        <v>5.6</v>
      </c>
      <c r="M363" s="56">
        <f t="shared" si="47"/>
        <v>10.8</v>
      </c>
      <c r="N363" s="36">
        <v>40</v>
      </c>
      <c r="O363" s="57">
        <f t="shared" si="48"/>
        <v>22.087900103117075</v>
      </c>
      <c r="P363" s="58">
        <f t="shared" si="49"/>
        <v>18.377132885793408</v>
      </c>
      <c r="Q363" s="58">
        <v>11.397013999999999</v>
      </c>
      <c r="R363" s="11">
        <f t="shared" si="50"/>
        <v>1.9117237313459998</v>
      </c>
      <c r="S363" s="35">
        <f t="shared" si="51"/>
        <v>3.0353914020658395</v>
      </c>
    </row>
    <row r="364" spans="7:19" ht="18.5">
      <c r="G364" s="61">
        <v>2009</v>
      </c>
      <c r="H364" s="61">
        <v>12</v>
      </c>
      <c r="I364" s="48">
        <f t="shared" si="53"/>
        <v>26</v>
      </c>
      <c r="J364" s="48">
        <f t="shared" si="53"/>
        <v>360</v>
      </c>
      <c r="K364" s="90">
        <v>12.5</v>
      </c>
      <c r="L364" s="90">
        <v>6.4</v>
      </c>
      <c r="M364" s="56">
        <f t="shared" si="47"/>
        <v>9.4499999999999993</v>
      </c>
      <c r="N364" s="36">
        <v>39</v>
      </c>
      <c r="O364" s="57">
        <f t="shared" si="48"/>
        <v>29.624786407836574</v>
      </c>
      <c r="P364" s="58">
        <f t="shared" si="49"/>
        <v>14.456895767024248</v>
      </c>
      <c r="Q364" s="58">
        <v>11.706852</v>
      </c>
      <c r="R364" s="11">
        <f t="shared" si="50"/>
        <v>1.8710037202049998</v>
      </c>
      <c r="S364" s="35">
        <f t="shared" si="51"/>
        <v>2.294130659134852</v>
      </c>
    </row>
    <row r="365" spans="7:19" ht="18.5">
      <c r="G365" s="61">
        <v>2009</v>
      </c>
      <c r="H365" s="61">
        <v>12</v>
      </c>
      <c r="I365" s="48">
        <f t="shared" si="53"/>
        <v>27</v>
      </c>
      <c r="J365" s="48">
        <f t="shared" si="53"/>
        <v>361</v>
      </c>
      <c r="K365" s="90">
        <v>16</v>
      </c>
      <c r="L365" s="90">
        <v>9.3000000000000007</v>
      </c>
      <c r="M365" s="56">
        <f t="shared" si="47"/>
        <v>12.65</v>
      </c>
      <c r="N365" s="36">
        <v>34</v>
      </c>
      <c r="O365" s="57">
        <f t="shared" si="48"/>
        <v>26.447420268921697</v>
      </c>
      <c r="P365" s="58">
        <f t="shared" si="49"/>
        <v>14.175817264142028</v>
      </c>
      <c r="Q365" s="58">
        <v>10.953192</v>
      </c>
      <c r="R365" s="11">
        <f t="shared" si="50"/>
        <v>1.9561223443860001</v>
      </c>
      <c r="S365" s="35">
        <f t="shared" si="51"/>
        <v>2.8342188615420492</v>
      </c>
    </row>
    <row r="366" spans="7:19" ht="18.5">
      <c r="G366" s="61">
        <v>2009</v>
      </c>
      <c r="H366" s="61">
        <v>12</v>
      </c>
      <c r="I366" s="48">
        <f t="shared" si="53"/>
        <v>28</v>
      </c>
      <c r="J366" s="48">
        <f t="shared" si="53"/>
        <v>362</v>
      </c>
      <c r="K366" s="90">
        <v>12.8</v>
      </c>
      <c r="L366" s="90">
        <v>7.7</v>
      </c>
      <c r="M366" s="56">
        <f t="shared" si="47"/>
        <v>10.25</v>
      </c>
      <c r="N366" s="36">
        <v>40</v>
      </c>
      <c r="O366" s="57">
        <f t="shared" si="48"/>
        <v>25.516153424111078</v>
      </c>
      <c r="P366" s="58">
        <f t="shared" si="49"/>
        <v>10.41059059703732</v>
      </c>
      <c r="Q366" s="58">
        <v>9.2197739999999992</v>
      </c>
      <c r="R366" s="11">
        <f t="shared" si="50"/>
        <v>1.5167749850054999</v>
      </c>
      <c r="S366" s="35">
        <f t="shared" si="51"/>
        <v>1.7978218555965415</v>
      </c>
    </row>
    <row r="367" spans="7:19" ht="18.5">
      <c r="G367" s="61">
        <v>2009</v>
      </c>
      <c r="H367" s="61">
        <v>12</v>
      </c>
      <c r="I367" s="48">
        <f t="shared" si="53"/>
        <v>29</v>
      </c>
      <c r="J367" s="48">
        <f t="shared" si="53"/>
        <v>363</v>
      </c>
      <c r="K367" s="90">
        <v>12.5</v>
      </c>
      <c r="L367" s="90">
        <v>8.6</v>
      </c>
      <c r="M367" s="56">
        <f t="shared" si="47"/>
        <v>10.55</v>
      </c>
      <c r="N367" s="36">
        <v>36</v>
      </c>
      <c r="O367" s="57">
        <f t="shared" si="48"/>
        <v>34.505764552706644</v>
      </c>
      <c r="P367" s="58">
        <f t="shared" si="49"/>
        <v>10.765798540444475</v>
      </c>
      <c r="Q367" s="58">
        <v>10.902947999999999</v>
      </c>
      <c r="R367" s="11">
        <f t="shared" si="50"/>
        <v>1.8128631470669998</v>
      </c>
      <c r="S367" s="35">
        <f t="shared" si="51"/>
        <v>1.9747110352966102</v>
      </c>
    </row>
    <row r="368" spans="7:19" ht="18.5">
      <c r="G368" s="61">
        <v>2009</v>
      </c>
      <c r="H368" s="61">
        <v>12</v>
      </c>
      <c r="I368" s="48">
        <f t="shared" si="53"/>
        <v>30</v>
      </c>
      <c r="J368" s="48">
        <f t="shared" si="53"/>
        <v>364</v>
      </c>
      <c r="K368" s="90">
        <v>13.3</v>
      </c>
      <c r="L368" s="90">
        <v>8.8000000000000007</v>
      </c>
      <c r="M368" s="56">
        <f t="shared" si="47"/>
        <v>11.05</v>
      </c>
      <c r="N368" s="36">
        <v>28.5</v>
      </c>
      <c r="O368" s="57">
        <f t="shared" si="48"/>
        <v>39.931849052018656</v>
      </c>
      <c r="P368" s="58">
        <f t="shared" si="49"/>
        <v>14.375465658726716</v>
      </c>
      <c r="Q368" s="58">
        <v>13.553318999999998</v>
      </c>
      <c r="R368" s="11">
        <f t="shared" si="50"/>
        <v>2.2932927297247496</v>
      </c>
      <c r="S368" s="35">
        <f t="shared" si="51"/>
        <v>2.8301751654390483</v>
      </c>
    </row>
    <row r="369" spans="1:20" ht="18.5">
      <c r="G369" s="61">
        <v>2009</v>
      </c>
      <c r="H369" s="61">
        <v>12</v>
      </c>
      <c r="I369" s="48">
        <f t="shared" si="53"/>
        <v>31</v>
      </c>
      <c r="J369" s="48">
        <f t="shared" si="53"/>
        <v>365</v>
      </c>
      <c r="K369" s="90">
        <v>13.5</v>
      </c>
      <c r="L369" s="90">
        <v>6.2</v>
      </c>
      <c r="M369" s="56">
        <f t="shared" si="47"/>
        <v>9.85</v>
      </c>
      <c r="N369" s="36">
        <v>37</v>
      </c>
      <c r="O369" s="57">
        <f t="shared" si="48"/>
        <v>26.470441190153501</v>
      </c>
      <c r="P369" s="58">
        <f t="shared" si="49"/>
        <v>15.458737655049644</v>
      </c>
      <c r="Q369" s="58">
        <v>11.443071</v>
      </c>
      <c r="R369" s="51">
        <f t="shared" si="50"/>
        <v>1.8556913556247494</v>
      </c>
      <c r="S369" s="50">
        <f t="shared" si="51"/>
        <v>2.5568041653720086</v>
      </c>
    </row>
    <row r="370" spans="1:20" ht="18.5">
      <c r="A370" s="37"/>
      <c r="B370" s="37"/>
      <c r="C370" s="37"/>
      <c r="D370" s="37"/>
      <c r="E370" s="37"/>
      <c r="F370" s="37"/>
      <c r="G370" s="6"/>
      <c r="H370" s="6"/>
      <c r="I370" s="38"/>
      <c r="J370" s="38"/>
      <c r="K370" s="8"/>
      <c r="L370" s="8"/>
      <c r="M370" s="37"/>
      <c r="N370" s="37"/>
      <c r="O370" s="39"/>
      <c r="P370" s="40"/>
      <c r="Q370" s="40"/>
      <c r="R370" s="36"/>
      <c r="S370" s="38"/>
      <c r="T370" s="2"/>
    </row>
    <row r="371" spans="1:20">
      <c r="R371" s="41">
        <f>SUM(R60:R370)</f>
        <v>627.39959972439067</v>
      </c>
      <c r="S371" s="42">
        <f>SUM(S60:S370)</f>
        <v>1026.6154996099147</v>
      </c>
    </row>
    <row r="373" spans="1:20" ht="15" customHeight="1">
      <c r="R373" s="150" t="s">
        <v>8</v>
      </c>
      <c r="S373" s="152" t="s">
        <v>34</v>
      </c>
    </row>
    <row r="374" spans="1:20" ht="15" customHeight="1">
      <c r="R374" s="151"/>
      <c r="S374" s="153"/>
    </row>
  </sheetData>
  <mergeCells count="10">
    <mergeCell ref="S3:S4"/>
    <mergeCell ref="R373:R374"/>
    <mergeCell ref="S373:S374"/>
    <mergeCell ref="A2:C2"/>
    <mergeCell ref="E2:J2"/>
    <mergeCell ref="P2:R2"/>
    <mergeCell ref="G3:G4"/>
    <mergeCell ref="P3:P4"/>
    <mergeCell ref="Q3:Q4"/>
    <mergeCell ref="R3:R4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4"/>
  <sheetViews>
    <sheetView topLeftCell="J1" zoomScale="91" zoomScaleNormal="91" workbookViewId="0">
      <selection activeCell="O10" sqref="O10"/>
    </sheetView>
  </sheetViews>
  <sheetFormatPr defaultRowHeight="14.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1:23" ht="14.25" customHeight="1"/>
    <row r="2" spans="1:23">
      <c r="A2" s="148"/>
      <c r="B2" s="148"/>
      <c r="C2" s="148"/>
      <c r="E2" s="148"/>
      <c r="F2" s="148"/>
      <c r="G2" s="148"/>
      <c r="H2" s="148"/>
      <c r="I2" s="148"/>
      <c r="J2" s="148"/>
      <c r="O2" s="69"/>
      <c r="P2" s="147"/>
      <c r="Q2" s="147"/>
      <c r="R2" s="147"/>
    </row>
    <row r="3" spans="1:23" ht="15.75" customHeight="1">
      <c r="B3" s="70" t="s">
        <v>52</v>
      </c>
      <c r="G3" s="149" t="s">
        <v>3</v>
      </c>
      <c r="H3" s="59" t="s">
        <v>4</v>
      </c>
      <c r="I3" s="59" t="s">
        <v>5</v>
      </c>
      <c r="J3" s="59" t="s">
        <v>9</v>
      </c>
      <c r="K3" s="31" t="s">
        <v>0</v>
      </c>
      <c r="L3" s="31" t="s">
        <v>1</v>
      </c>
      <c r="M3" s="29" t="s">
        <v>63</v>
      </c>
      <c r="N3" s="29" t="s">
        <v>64</v>
      </c>
      <c r="O3" s="49" t="s">
        <v>7</v>
      </c>
      <c r="P3" s="154" t="s">
        <v>33</v>
      </c>
      <c r="Q3" s="156" t="s">
        <v>53</v>
      </c>
      <c r="R3" s="150" t="s">
        <v>8</v>
      </c>
      <c r="S3" s="152" t="s">
        <v>34</v>
      </c>
    </row>
    <row r="4" spans="1:23" ht="29.5" customHeight="1">
      <c r="B4" s="26" t="s">
        <v>9</v>
      </c>
      <c r="C4" s="16">
        <v>246</v>
      </c>
      <c r="G4" s="149"/>
      <c r="H4" s="60" t="s">
        <v>6</v>
      </c>
      <c r="I4" s="60" t="s">
        <v>6</v>
      </c>
      <c r="J4" s="60"/>
      <c r="K4" s="30" t="s">
        <v>2</v>
      </c>
      <c r="L4" s="30" t="s">
        <v>2</v>
      </c>
      <c r="M4" s="30" t="s">
        <v>2</v>
      </c>
      <c r="N4" s="30" t="s">
        <v>32</v>
      </c>
      <c r="O4" s="28" t="s">
        <v>31</v>
      </c>
      <c r="P4" s="155"/>
      <c r="Q4" s="157"/>
      <c r="R4" s="151"/>
      <c r="S4" s="153"/>
    </row>
    <row r="5" spans="1:23" ht="18.5">
      <c r="B5" s="27" t="s">
        <v>30</v>
      </c>
      <c r="C5" s="19">
        <v>36.71</v>
      </c>
      <c r="D5" s="18">
        <f>RADIANS(C5)</f>
        <v>0.64071036840711837</v>
      </c>
      <c r="G5" s="61">
        <v>2010</v>
      </c>
      <c r="H5" s="48">
        <v>1</v>
      </c>
      <c r="I5" s="48">
        <v>1</v>
      </c>
      <c r="J5" s="48">
        <v>1</v>
      </c>
      <c r="K5" s="133">
        <v>13.8</v>
      </c>
      <c r="L5" s="133">
        <v>4</v>
      </c>
      <c r="M5" s="56">
        <f>(K5+L5)/2</f>
        <v>8.9</v>
      </c>
      <c r="N5" s="36">
        <v>57.5</v>
      </c>
      <c r="O5" s="57">
        <f>((Q5)/(0.16*(K5-(L5))^0.5))</f>
        <v>13.59222270270819</v>
      </c>
      <c r="P5" s="58">
        <f>0.16*((K5-(L5))^1/2)*O5</f>
        <v>10.656302598923221</v>
      </c>
      <c r="Q5" s="134">
        <v>6.8080619999999996</v>
      </c>
      <c r="R5" s="11">
        <f>0.0023*0.408*O5*SQRT(K5-L5)*(M5+17.8)</f>
        <v>1.066111872921</v>
      </c>
      <c r="S5" s="35">
        <f>0.31*(IF(N5&gt;50,1,(1+(50-N5)/70)))*(P5+2.09)*((M5/(M5+15)))</f>
        <v>1.4714246389300907</v>
      </c>
    </row>
    <row r="6" spans="1:23" ht="18.5">
      <c r="B6" s="26" t="s">
        <v>29</v>
      </c>
      <c r="C6" s="17"/>
      <c r="D6" s="17">
        <f>TAN(D5)</f>
        <v>0.74564856464473495</v>
      </c>
      <c r="G6" s="61">
        <v>2010</v>
      </c>
      <c r="H6" s="48">
        <v>1</v>
      </c>
      <c r="I6" s="48">
        <f t="shared" ref="I6:J21" si="0">I5+1</f>
        <v>2</v>
      </c>
      <c r="J6" s="48">
        <f>J5+1</f>
        <v>2</v>
      </c>
      <c r="K6" s="133">
        <v>16.5</v>
      </c>
      <c r="L6" s="133">
        <v>11.2</v>
      </c>
      <c r="M6" s="56">
        <f t="shared" ref="M6:M69" si="1">(K6+L6)/2</f>
        <v>13.85</v>
      </c>
      <c r="N6" s="36">
        <v>64.5</v>
      </c>
      <c r="O6" s="57">
        <f t="shared" ref="O6:O69" si="2">((Q6)/(0.16*(K6-(L6))^0.5))</f>
        <v>19.795593280324269</v>
      </c>
      <c r="P6" s="58">
        <f t="shared" ref="P6:P69" si="3">0.16*((K6-L6)^1/2)*O6</f>
        <v>8.3933315508574911</v>
      </c>
      <c r="Q6" s="134">
        <v>7.2916604999999999</v>
      </c>
      <c r="R6" s="11">
        <f t="shared" ref="R6:R69" si="4">0.0023*0.408*O6*(K6-L6)^0.5*(M6+17.8)</f>
        <v>1.3535308865486246</v>
      </c>
      <c r="S6" s="35">
        <f t="shared" ref="S6:S69" si="5">0.31*(IF(N6&gt;50,1,(1+(50-N6)/70)))*(P6+2.09)*((M6/(M6+15)))</f>
        <v>1.5601450264681676</v>
      </c>
      <c r="U6" s="10"/>
      <c r="V6" s="9"/>
      <c r="W6" s="10"/>
    </row>
    <row r="7" spans="1:23" ht="18.5">
      <c r="B7" s="26" t="s">
        <v>20</v>
      </c>
      <c r="C7" s="15"/>
      <c r="D7" s="17">
        <f>SIN(D5)</f>
        <v>0.59776507412100266</v>
      </c>
      <c r="G7" s="61">
        <v>2010</v>
      </c>
      <c r="H7" s="48">
        <v>1</v>
      </c>
      <c r="I7" s="48">
        <f t="shared" si="0"/>
        <v>3</v>
      </c>
      <c r="J7" s="48">
        <f t="shared" si="0"/>
        <v>3</v>
      </c>
      <c r="K7" s="133">
        <v>13.8</v>
      </c>
      <c r="L7" s="133">
        <v>9.3000000000000007</v>
      </c>
      <c r="M7" s="56">
        <f t="shared" si="1"/>
        <v>11.55</v>
      </c>
      <c r="N7" s="36">
        <v>83.5</v>
      </c>
      <c r="O7" s="57">
        <f t="shared" si="2"/>
        <v>23.481703636242667</v>
      </c>
      <c r="P7" s="58">
        <f t="shared" si="3"/>
        <v>8.4534133090473595</v>
      </c>
      <c r="Q7" s="134">
        <v>7.9699544999999992</v>
      </c>
      <c r="R7" s="11">
        <f t="shared" si="4"/>
        <v>1.3719300352323749</v>
      </c>
      <c r="S7" s="35">
        <f t="shared" si="5"/>
        <v>1.421871614050624</v>
      </c>
    </row>
    <row r="8" spans="1:23" ht="18.5">
      <c r="B8" s="26" t="s">
        <v>21</v>
      </c>
      <c r="C8" s="15"/>
      <c r="D8" s="17">
        <f>COS(D5)</f>
        <v>0.80167132676746777</v>
      </c>
      <c r="G8" s="61">
        <v>2010</v>
      </c>
      <c r="H8" s="48">
        <v>1</v>
      </c>
      <c r="I8" s="48">
        <f t="shared" si="0"/>
        <v>4</v>
      </c>
      <c r="J8" s="48">
        <f t="shared" si="0"/>
        <v>4</v>
      </c>
      <c r="K8" s="133">
        <v>15.4</v>
      </c>
      <c r="L8" s="133">
        <v>9.5</v>
      </c>
      <c r="M8" s="56">
        <f t="shared" si="1"/>
        <v>12.45</v>
      </c>
      <c r="N8" s="36">
        <v>64</v>
      </c>
      <c r="O8" s="57">
        <f t="shared" si="2"/>
        <v>18.455012146891228</v>
      </c>
      <c r="P8" s="58">
        <f t="shared" si="3"/>
        <v>8.7107657333326607</v>
      </c>
      <c r="Q8" s="134">
        <v>7.1723309999999998</v>
      </c>
      <c r="R8" s="11">
        <f t="shared" si="4"/>
        <v>1.2724880697787497</v>
      </c>
      <c r="S8" s="35">
        <f t="shared" si="5"/>
        <v>1.5185994662221276</v>
      </c>
    </row>
    <row r="9" spans="1:23" ht="18.5">
      <c r="B9" s="26" t="s">
        <v>10</v>
      </c>
      <c r="C9" s="18">
        <f>1+0.033*COS(2*3.14/365*C4)</f>
        <v>0.98476594043228627</v>
      </c>
      <c r="D9" s="20"/>
      <c r="E9" t="s">
        <v>19</v>
      </c>
      <c r="G9" s="61">
        <v>2010</v>
      </c>
      <c r="H9" s="48">
        <v>1</v>
      </c>
      <c r="I9" s="48">
        <f t="shared" si="0"/>
        <v>5</v>
      </c>
      <c r="J9" s="48">
        <f t="shared" si="0"/>
        <v>5</v>
      </c>
      <c r="K9" s="133">
        <v>12</v>
      </c>
      <c r="L9" s="133">
        <v>5.0999999999999996</v>
      </c>
      <c r="M9" s="56">
        <f t="shared" si="1"/>
        <v>8.5500000000000007</v>
      </c>
      <c r="N9" s="36">
        <v>94</v>
      </c>
      <c r="O9" s="57">
        <f t="shared" si="2"/>
        <v>5.2600800733696884</v>
      </c>
      <c r="P9" s="58">
        <f t="shared" si="3"/>
        <v>2.9035642005000684</v>
      </c>
      <c r="Q9" s="134">
        <v>2.2107359999999998</v>
      </c>
      <c r="R9" s="11">
        <f t="shared" si="4"/>
        <v>0.34165322096399997</v>
      </c>
      <c r="S9" s="35">
        <f t="shared" si="5"/>
        <v>0.56201451861679108</v>
      </c>
    </row>
    <row r="10" spans="1:23" ht="18.5">
      <c r="B10" s="25" t="s">
        <v>11</v>
      </c>
      <c r="C10" s="18">
        <f>0.409*SIN(2*3.14/365*C4-1.39)</f>
        <v>0.12049444583065447</v>
      </c>
      <c r="D10" s="21"/>
      <c r="E10" t="s">
        <v>15</v>
      </c>
      <c r="G10" s="61">
        <v>2010</v>
      </c>
      <c r="H10" s="48">
        <v>1</v>
      </c>
      <c r="I10" s="48">
        <f t="shared" si="0"/>
        <v>6</v>
      </c>
      <c r="J10" s="48">
        <f t="shared" si="0"/>
        <v>6</v>
      </c>
      <c r="K10" s="133">
        <v>11.8</v>
      </c>
      <c r="L10" s="133">
        <v>4.2</v>
      </c>
      <c r="M10" s="56">
        <f t="shared" si="1"/>
        <v>8</v>
      </c>
      <c r="N10" s="36">
        <v>73</v>
      </c>
      <c r="O10" s="57">
        <f t="shared" si="2"/>
        <v>19.392979962397792</v>
      </c>
      <c r="P10" s="58">
        <f t="shared" si="3"/>
        <v>11.79093181713786</v>
      </c>
      <c r="Q10" s="134">
        <v>8.5540409999999998</v>
      </c>
      <c r="R10" s="11">
        <f t="shared" si="4"/>
        <v>1.294371821997</v>
      </c>
      <c r="S10" s="35">
        <f t="shared" si="5"/>
        <v>1.4967265611522562</v>
      </c>
    </row>
    <row r="11" spans="1:23" ht="18.5">
      <c r="B11" s="26" t="s">
        <v>22</v>
      </c>
      <c r="C11" s="18">
        <f>TAN(C10)</f>
        <v>0.12108100192618861</v>
      </c>
      <c r="D11" s="21"/>
      <c r="G11" s="61">
        <v>2010</v>
      </c>
      <c r="H11" s="48">
        <v>1</v>
      </c>
      <c r="I11" s="48">
        <f t="shared" si="0"/>
        <v>7</v>
      </c>
      <c r="J11" s="48">
        <f t="shared" si="0"/>
        <v>7</v>
      </c>
      <c r="K11" s="133">
        <v>13.5</v>
      </c>
      <c r="L11" s="133">
        <v>6.1</v>
      </c>
      <c r="M11" s="56">
        <f t="shared" si="1"/>
        <v>9.8000000000000007</v>
      </c>
      <c r="N11" s="36">
        <v>78.5</v>
      </c>
      <c r="O11" s="57">
        <f t="shared" si="2"/>
        <v>11.60150752807615</v>
      </c>
      <c r="P11" s="58">
        <f t="shared" si="3"/>
        <v>6.8680924566210813</v>
      </c>
      <c r="Q11" s="134">
        <v>5.0495219999999996</v>
      </c>
      <c r="R11" s="11">
        <f t="shared" si="4"/>
        <v>0.81738632422799995</v>
      </c>
      <c r="S11" s="35">
        <f t="shared" si="5"/>
        <v>1.0973663259360826</v>
      </c>
    </row>
    <row r="12" spans="1:23" ht="18.5">
      <c r="B12" s="26" t="s">
        <v>23</v>
      </c>
      <c r="C12" s="18">
        <f>SIN(C10)</f>
        <v>0.12020308272613202</v>
      </c>
      <c r="D12" s="21"/>
      <c r="G12" s="61">
        <v>2010</v>
      </c>
      <c r="H12" s="48">
        <v>1</v>
      </c>
      <c r="I12" s="48">
        <f t="shared" si="0"/>
        <v>8</v>
      </c>
      <c r="J12" s="48">
        <f t="shared" si="0"/>
        <v>8</v>
      </c>
      <c r="K12" s="133">
        <v>17.399999999999999</v>
      </c>
      <c r="L12" s="133">
        <v>6.3</v>
      </c>
      <c r="M12" s="56">
        <f t="shared" si="1"/>
        <v>11.85</v>
      </c>
      <c r="N12" s="36">
        <v>65.5</v>
      </c>
      <c r="O12" s="57">
        <f t="shared" si="2"/>
        <v>7.893826025234544</v>
      </c>
      <c r="P12" s="58">
        <f t="shared" si="3"/>
        <v>7.0097175104082741</v>
      </c>
      <c r="Q12" s="134">
        <v>4.207935</v>
      </c>
      <c r="R12" s="11">
        <f t="shared" si="4"/>
        <v>0.73174832467874995</v>
      </c>
      <c r="S12" s="35">
        <f t="shared" si="5"/>
        <v>1.2449836973737352</v>
      </c>
    </row>
    <row r="13" spans="1:23" ht="18.5">
      <c r="B13" s="26" t="s">
        <v>24</v>
      </c>
      <c r="C13" s="18">
        <f>COS(C10)</f>
        <v>0.9927493232952288</v>
      </c>
      <c r="D13" s="21"/>
      <c r="G13" s="61">
        <v>2010</v>
      </c>
      <c r="H13" s="48">
        <v>1</v>
      </c>
      <c r="I13" s="48">
        <f t="shared" si="0"/>
        <v>9</v>
      </c>
      <c r="J13" s="48">
        <f t="shared" si="0"/>
        <v>9</v>
      </c>
      <c r="K13" s="133">
        <v>17.5</v>
      </c>
      <c r="L13" s="133">
        <v>8</v>
      </c>
      <c r="M13" s="56">
        <f t="shared" si="1"/>
        <v>12.75</v>
      </c>
      <c r="N13" s="36">
        <v>69.5</v>
      </c>
      <c r="O13" s="57">
        <f t="shared" si="2"/>
        <v>15.486240858258661</v>
      </c>
      <c r="P13" s="58">
        <f t="shared" si="3"/>
        <v>11.769543052276582</v>
      </c>
      <c r="Q13" s="134">
        <v>7.6370879999999994</v>
      </c>
      <c r="R13" s="11">
        <f t="shared" si="4"/>
        <v>1.3683809702159997</v>
      </c>
      <c r="S13" s="35">
        <f t="shared" si="5"/>
        <v>1.9740484293377725</v>
      </c>
    </row>
    <row r="14" spans="1:23" ht="18.5">
      <c r="B14" s="26" t="s">
        <v>12</v>
      </c>
      <c r="C14" s="17">
        <f>1-(TAN(D5)^2*(TAN(C10)^2))</f>
        <v>0.99184882186225698</v>
      </c>
      <c r="D14" s="21"/>
      <c r="G14" s="61">
        <v>2010</v>
      </c>
      <c r="H14" s="48">
        <v>1</v>
      </c>
      <c r="I14" s="48">
        <f t="shared" si="0"/>
        <v>10</v>
      </c>
      <c r="J14" s="48">
        <f t="shared" si="0"/>
        <v>10</v>
      </c>
      <c r="K14" s="133">
        <v>15.5</v>
      </c>
      <c r="L14" s="133">
        <v>8.8000000000000007</v>
      </c>
      <c r="M14" s="56">
        <f t="shared" si="1"/>
        <v>12.15</v>
      </c>
      <c r="N14" s="36">
        <v>65.5</v>
      </c>
      <c r="O14" s="57">
        <f t="shared" si="2"/>
        <v>8.5529501328393547</v>
      </c>
      <c r="P14" s="58">
        <f t="shared" si="3"/>
        <v>4.5843812712018934</v>
      </c>
      <c r="Q14" s="134">
        <v>3.5422019999999996</v>
      </c>
      <c r="R14" s="11">
        <f t="shared" si="4"/>
        <v>0.62221169116349995</v>
      </c>
      <c r="S14" s="35">
        <f t="shared" si="5"/>
        <v>0.92593211999933456</v>
      </c>
      <c r="U14" t="s">
        <v>18</v>
      </c>
    </row>
    <row r="15" spans="1:23" ht="18.5">
      <c r="B15" s="27" t="s">
        <v>14</v>
      </c>
      <c r="C15" s="18">
        <f>ACOS(-1*(-D5*C11))</f>
        <v>1.4931404471766589</v>
      </c>
      <c r="D15" s="21"/>
      <c r="E15" t="s">
        <v>28</v>
      </c>
      <c r="G15" s="61">
        <v>2010</v>
      </c>
      <c r="H15" s="48">
        <v>1</v>
      </c>
      <c r="I15" s="48">
        <f t="shared" si="0"/>
        <v>11</v>
      </c>
      <c r="J15" s="48">
        <f t="shared" si="0"/>
        <v>11</v>
      </c>
      <c r="K15" s="133">
        <v>12.5</v>
      </c>
      <c r="L15" s="133">
        <v>6.8</v>
      </c>
      <c r="M15" s="56">
        <f t="shared" si="1"/>
        <v>9.65</v>
      </c>
      <c r="N15" s="36">
        <v>67</v>
      </c>
      <c r="O15" s="57">
        <f t="shared" si="2"/>
        <v>3.3869129126959665</v>
      </c>
      <c r="P15" s="58">
        <f t="shared" si="3"/>
        <v>1.5444322881893608</v>
      </c>
      <c r="Q15" s="134">
        <v>1.2937829999999999</v>
      </c>
      <c r="R15" s="11">
        <f t="shared" si="4"/>
        <v>0.20829162374774998</v>
      </c>
      <c r="S15" s="35">
        <f t="shared" si="5"/>
        <v>0.44107116389932954</v>
      </c>
    </row>
    <row r="16" spans="1:23" ht="18.5">
      <c r="B16" s="26" t="s">
        <v>25</v>
      </c>
      <c r="C16" s="18">
        <f>SIN(C15)</f>
        <v>0.99698629713221976</v>
      </c>
      <c r="D16" s="21"/>
      <c r="G16" s="61">
        <v>2010</v>
      </c>
      <c r="H16" s="48">
        <v>1</v>
      </c>
      <c r="I16" s="48">
        <f t="shared" si="0"/>
        <v>12</v>
      </c>
      <c r="J16" s="48">
        <f t="shared" si="0"/>
        <v>12</v>
      </c>
      <c r="K16" s="133">
        <v>11</v>
      </c>
      <c r="L16" s="133">
        <v>6.8</v>
      </c>
      <c r="M16" s="56">
        <f t="shared" si="1"/>
        <v>8.9</v>
      </c>
      <c r="N16" s="36">
        <v>67</v>
      </c>
      <c r="O16" s="57">
        <f t="shared" si="2"/>
        <v>16.0123793163004</v>
      </c>
      <c r="P16" s="58">
        <f t="shared" si="3"/>
        <v>5.3801594502769348</v>
      </c>
      <c r="Q16" s="134">
        <v>5.2504980000000003</v>
      </c>
      <c r="R16" s="11">
        <f t="shared" si="4"/>
        <v>0.82220435955900018</v>
      </c>
      <c r="S16" s="35">
        <f t="shared" si="5"/>
        <v>0.86235020599640444</v>
      </c>
    </row>
    <row r="17" spans="2:22" ht="18.5">
      <c r="B17" s="26" t="s">
        <v>26</v>
      </c>
      <c r="C17" s="18">
        <f>-1*D7*C12</f>
        <v>-7.1853204655359326E-2</v>
      </c>
      <c r="D17" s="21"/>
      <c r="E17" t="s">
        <v>16</v>
      </c>
      <c r="G17" s="61">
        <v>2010</v>
      </c>
      <c r="H17" s="48">
        <v>1</v>
      </c>
      <c r="I17" s="48">
        <f t="shared" si="0"/>
        <v>13</v>
      </c>
      <c r="J17" s="48">
        <f t="shared" si="0"/>
        <v>13</v>
      </c>
      <c r="K17" s="133">
        <v>10.5</v>
      </c>
      <c r="L17" s="133">
        <v>6.8</v>
      </c>
      <c r="M17" s="56">
        <f t="shared" si="1"/>
        <v>8.65</v>
      </c>
      <c r="N17" s="36">
        <v>81.5</v>
      </c>
      <c r="O17" s="57">
        <f t="shared" si="2"/>
        <v>2.9589755560645941</v>
      </c>
      <c r="P17" s="58">
        <f t="shared" si="3"/>
        <v>0.87585676459511996</v>
      </c>
      <c r="Q17" s="134">
        <v>0.9106725</v>
      </c>
      <c r="R17" s="11">
        <f t="shared" si="4"/>
        <v>0.141271941920625</v>
      </c>
      <c r="S17" s="35">
        <f t="shared" si="5"/>
        <v>0.33627674056075324</v>
      </c>
    </row>
    <row r="18" spans="2:22" ht="18.5">
      <c r="B18" s="26" t="s">
        <v>27</v>
      </c>
      <c r="C18" s="18">
        <f>D8*C13</f>
        <v>0.79585866715359188</v>
      </c>
      <c r="D18" s="21"/>
      <c r="E18" t="s">
        <v>17</v>
      </c>
      <c r="G18" s="61">
        <v>2010</v>
      </c>
      <c r="H18" s="48">
        <v>1</v>
      </c>
      <c r="I18" s="48">
        <f t="shared" si="0"/>
        <v>14</v>
      </c>
      <c r="J18" s="48">
        <f t="shared" si="0"/>
        <v>14</v>
      </c>
      <c r="K18" s="133">
        <v>9.3000000000000007</v>
      </c>
      <c r="L18" s="133">
        <v>5</v>
      </c>
      <c r="M18" s="56">
        <f t="shared" si="1"/>
        <v>7.15</v>
      </c>
      <c r="N18" s="36">
        <v>70</v>
      </c>
      <c r="O18" s="57">
        <f t="shared" si="2"/>
        <v>21.011786934698833</v>
      </c>
      <c r="P18" s="58">
        <f t="shared" si="3"/>
        <v>7.2280547055364002</v>
      </c>
      <c r="Q18" s="134">
        <v>6.971355</v>
      </c>
      <c r="R18" s="11">
        <f t="shared" si="4"/>
        <v>1.0201305770212501</v>
      </c>
      <c r="S18" s="35">
        <f t="shared" si="5"/>
        <v>0.93243649005965845</v>
      </c>
    </row>
    <row r="19" spans="2:22" ht="18.5">
      <c r="B19" s="26" t="s">
        <v>13</v>
      </c>
      <c r="C19" s="18">
        <v>8.2000000000000003E-2</v>
      </c>
      <c r="D19" s="22"/>
      <c r="G19" s="61">
        <v>2010</v>
      </c>
      <c r="H19" s="48">
        <v>1</v>
      </c>
      <c r="I19" s="48">
        <f t="shared" si="0"/>
        <v>15</v>
      </c>
      <c r="J19" s="48">
        <f t="shared" si="0"/>
        <v>15</v>
      </c>
      <c r="K19" s="133">
        <v>10</v>
      </c>
      <c r="L19" s="133">
        <v>6.6</v>
      </c>
      <c r="M19" s="56">
        <f t="shared" si="1"/>
        <v>8.3000000000000007</v>
      </c>
      <c r="N19" s="36">
        <v>72</v>
      </c>
      <c r="O19" s="57">
        <f t="shared" si="2"/>
        <v>32.826089743577626</v>
      </c>
      <c r="P19" s="58">
        <f t="shared" si="3"/>
        <v>8.9286964102531154</v>
      </c>
      <c r="Q19" s="134">
        <v>9.6845309999999998</v>
      </c>
      <c r="R19" s="11">
        <f t="shared" si="4"/>
        <v>1.4824741096214999</v>
      </c>
      <c r="S19" s="35">
        <f t="shared" si="5"/>
        <v>1.2167856593811703</v>
      </c>
    </row>
    <row r="20" spans="2:22" ht="18.5">
      <c r="G20" s="61">
        <v>2010</v>
      </c>
      <c r="H20" s="48">
        <v>1</v>
      </c>
      <c r="I20" s="48">
        <f t="shared" si="0"/>
        <v>16</v>
      </c>
      <c r="J20" s="48">
        <f t="shared" si="0"/>
        <v>16</v>
      </c>
      <c r="K20" s="133">
        <v>13.3</v>
      </c>
      <c r="L20" s="133">
        <v>7.1</v>
      </c>
      <c r="M20" s="56">
        <f t="shared" si="1"/>
        <v>10.199999999999999</v>
      </c>
      <c r="N20" s="36">
        <v>65</v>
      </c>
      <c r="O20" s="57">
        <f t="shared" si="2"/>
        <v>26.972947189811052</v>
      </c>
      <c r="P20" s="58">
        <f t="shared" si="3"/>
        <v>13.378581806146284</v>
      </c>
      <c r="Q20" s="134">
        <v>10.745935499999998</v>
      </c>
      <c r="R20" s="11">
        <f t="shared" si="4"/>
        <v>1.7646975278099997</v>
      </c>
      <c r="S20" s="35">
        <f t="shared" si="5"/>
        <v>1.9409387171045456</v>
      </c>
    </row>
    <row r="21" spans="2:22" ht="18.5">
      <c r="B21" s="12" t="s">
        <v>7</v>
      </c>
      <c r="C21" s="23">
        <f>(24*60/3.14)*C19*C9*((C15*C17+(C18*C16)))</f>
        <v>25.410517233804871</v>
      </c>
      <c r="G21" s="61">
        <v>2010</v>
      </c>
      <c r="H21" s="48">
        <v>1</v>
      </c>
      <c r="I21" s="48">
        <f t="shared" si="0"/>
        <v>17</v>
      </c>
      <c r="J21" s="48">
        <f t="shared" si="0"/>
        <v>17</v>
      </c>
      <c r="K21" s="133">
        <v>13</v>
      </c>
      <c r="L21" s="133">
        <v>8.9</v>
      </c>
      <c r="M21" s="56">
        <f t="shared" si="1"/>
        <v>10.95</v>
      </c>
      <c r="N21" s="36">
        <v>49.5</v>
      </c>
      <c r="O21" s="57">
        <f t="shared" si="2"/>
        <v>32.374180225110742</v>
      </c>
      <c r="P21" s="58">
        <f t="shared" si="3"/>
        <v>10.618731113836322</v>
      </c>
      <c r="Q21" s="134">
        <v>10.488434999999999</v>
      </c>
      <c r="R21" s="11">
        <f t="shared" si="4"/>
        <v>1.7685467991562493</v>
      </c>
      <c r="S21" s="35">
        <f t="shared" si="5"/>
        <v>1.6742939925665712</v>
      </c>
    </row>
    <row r="22" spans="2:22" ht="18.5">
      <c r="B22" s="24"/>
      <c r="G22" s="61">
        <v>2010</v>
      </c>
      <c r="H22" s="48">
        <v>1</v>
      </c>
      <c r="I22" s="48">
        <f t="shared" ref="I22:J37" si="6">I21+1</f>
        <v>18</v>
      </c>
      <c r="J22" s="48">
        <f t="shared" si="6"/>
        <v>18</v>
      </c>
      <c r="K22" s="133">
        <v>12.7</v>
      </c>
      <c r="L22" s="133">
        <v>8.6999999999999993</v>
      </c>
      <c r="M22" s="56">
        <f t="shared" si="1"/>
        <v>10.7</v>
      </c>
      <c r="N22" s="36">
        <v>62</v>
      </c>
      <c r="O22" s="57">
        <f t="shared" si="2"/>
        <v>6.6730312500000002</v>
      </c>
      <c r="P22" s="58">
        <f t="shared" si="3"/>
        <v>2.13537</v>
      </c>
      <c r="Q22" s="134">
        <v>2.13537</v>
      </c>
      <c r="R22" s="11">
        <f t="shared" si="4"/>
        <v>0.35693243392499996</v>
      </c>
      <c r="S22" s="35">
        <f t="shared" si="5"/>
        <v>0.54535222918287929</v>
      </c>
    </row>
    <row r="23" spans="2:22" ht="18.5">
      <c r="C23" s="13"/>
      <c r="G23" s="61">
        <v>2010</v>
      </c>
      <c r="H23" s="48">
        <v>1</v>
      </c>
      <c r="I23" s="48">
        <f t="shared" si="6"/>
        <v>19</v>
      </c>
      <c r="J23" s="48">
        <f t="shared" si="6"/>
        <v>19</v>
      </c>
      <c r="K23" s="133">
        <v>11.9</v>
      </c>
      <c r="L23" s="133">
        <v>7.3</v>
      </c>
      <c r="M23" s="56">
        <f t="shared" si="1"/>
        <v>9.6</v>
      </c>
      <c r="N23" s="36">
        <v>95</v>
      </c>
      <c r="O23" s="57">
        <f t="shared" si="2"/>
        <v>13.543379286354483</v>
      </c>
      <c r="P23" s="58">
        <f t="shared" si="3"/>
        <v>4.9839635773784501</v>
      </c>
      <c r="Q23" s="134">
        <v>4.64757</v>
      </c>
      <c r="R23" s="11">
        <f t="shared" si="4"/>
        <v>0.74686914656999981</v>
      </c>
      <c r="S23" s="35">
        <f t="shared" si="5"/>
        <v>0.85577705716578301</v>
      </c>
    </row>
    <row r="24" spans="2:22" ht="18.5">
      <c r="B24" s="14"/>
      <c r="C24" s="14"/>
      <c r="D24" s="14"/>
      <c r="E24" s="14"/>
      <c r="G24" s="61">
        <v>2010</v>
      </c>
      <c r="H24" s="48">
        <v>1</v>
      </c>
      <c r="I24" s="48">
        <f t="shared" si="6"/>
        <v>20</v>
      </c>
      <c r="J24" s="48">
        <f t="shared" si="6"/>
        <v>20</v>
      </c>
      <c r="K24" s="133">
        <v>11</v>
      </c>
      <c r="L24" s="133">
        <v>7.1</v>
      </c>
      <c r="M24" s="56">
        <f t="shared" si="1"/>
        <v>9.0500000000000007</v>
      </c>
      <c r="N24" s="36">
        <v>100</v>
      </c>
      <c r="O24" s="57">
        <f t="shared" si="2"/>
        <v>5.9232245603148508</v>
      </c>
      <c r="P24" s="58">
        <f t="shared" si="3"/>
        <v>1.8480460628182338</v>
      </c>
      <c r="Q24" s="134">
        <v>1.8715889999999999</v>
      </c>
      <c r="R24" s="11">
        <f t="shared" si="4"/>
        <v>0.29472894567225</v>
      </c>
      <c r="S24" s="35">
        <f t="shared" si="5"/>
        <v>0.45938412595578187</v>
      </c>
    </row>
    <row r="25" spans="2:22" ht="18.5">
      <c r="G25" s="61">
        <v>2010</v>
      </c>
      <c r="H25" s="48">
        <v>1</v>
      </c>
      <c r="I25" s="48">
        <f t="shared" si="6"/>
        <v>21</v>
      </c>
      <c r="J25" s="48">
        <f t="shared" si="6"/>
        <v>21</v>
      </c>
      <c r="K25" s="133">
        <v>11.5</v>
      </c>
      <c r="L25" s="133">
        <v>4.3</v>
      </c>
      <c r="M25" s="56">
        <f t="shared" si="1"/>
        <v>7.9</v>
      </c>
      <c r="N25" s="36">
        <v>99</v>
      </c>
      <c r="O25" s="57">
        <f t="shared" si="2"/>
        <v>24.430055872487504</v>
      </c>
      <c r="P25" s="58">
        <f t="shared" si="3"/>
        <v>14.071712182552805</v>
      </c>
      <c r="Q25" s="134">
        <v>10.488434999999999</v>
      </c>
      <c r="R25" s="11">
        <f t="shared" si="4"/>
        <v>1.5809270517675</v>
      </c>
      <c r="S25" s="35">
        <f t="shared" si="5"/>
        <v>1.7283857264223501</v>
      </c>
      <c r="U25" s="14"/>
      <c r="V25" s="14"/>
    </row>
    <row r="26" spans="2:22" ht="18.5">
      <c r="G26" s="61">
        <v>2010</v>
      </c>
      <c r="H26" s="48">
        <v>1</v>
      </c>
      <c r="I26" s="48">
        <f t="shared" si="6"/>
        <v>22</v>
      </c>
      <c r="J26" s="48">
        <f t="shared" si="6"/>
        <v>22</v>
      </c>
      <c r="K26" s="133">
        <v>11.5</v>
      </c>
      <c r="L26" s="133">
        <v>2.8</v>
      </c>
      <c r="M26" s="56">
        <f t="shared" si="1"/>
        <v>7.15</v>
      </c>
      <c r="N26" s="36">
        <v>68</v>
      </c>
      <c r="O26" s="57">
        <f t="shared" si="2"/>
        <v>10.579904307562334</v>
      </c>
      <c r="P26" s="58">
        <f t="shared" si="3"/>
        <v>7.363613398063384</v>
      </c>
      <c r="Q26" s="134">
        <v>4.9929974999999995</v>
      </c>
      <c r="R26" s="11">
        <f t="shared" si="4"/>
        <v>0.73063406192062486</v>
      </c>
      <c r="S26" s="35">
        <f t="shared" si="5"/>
        <v>0.94600153935925468</v>
      </c>
    </row>
    <row r="27" spans="2:22" ht="18.5">
      <c r="G27" s="61">
        <v>2010</v>
      </c>
      <c r="H27" s="48">
        <v>1</v>
      </c>
      <c r="I27" s="48">
        <f t="shared" si="6"/>
        <v>23</v>
      </c>
      <c r="J27" s="48">
        <f t="shared" si="6"/>
        <v>23</v>
      </c>
      <c r="K27" s="133">
        <v>11</v>
      </c>
      <c r="L27" s="133">
        <v>6.9</v>
      </c>
      <c r="M27" s="56">
        <f t="shared" si="1"/>
        <v>8.9499999999999993</v>
      </c>
      <c r="N27" s="36">
        <v>71.5</v>
      </c>
      <c r="O27" s="57">
        <f t="shared" si="2"/>
        <v>13.996501869778418</v>
      </c>
      <c r="P27" s="58">
        <f t="shared" si="3"/>
        <v>4.5908526132873204</v>
      </c>
      <c r="Q27" s="134">
        <v>4.5345209999999998</v>
      </c>
      <c r="R27" s="11">
        <f t="shared" si="4"/>
        <v>0.71141533153874992</v>
      </c>
      <c r="S27" s="35">
        <f t="shared" si="5"/>
        <v>0.77394678812382744</v>
      </c>
    </row>
    <row r="28" spans="2:22" ht="18.5">
      <c r="G28" s="61">
        <v>2010</v>
      </c>
      <c r="H28" s="48">
        <v>1</v>
      </c>
      <c r="I28" s="48">
        <f t="shared" si="6"/>
        <v>24</v>
      </c>
      <c r="J28" s="48">
        <f t="shared" si="6"/>
        <v>24</v>
      </c>
      <c r="K28" s="133">
        <v>10.199999999999999</v>
      </c>
      <c r="L28" s="133">
        <v>5.5</v>
      </c>
      <c r="M28" s="56">
        <f t="shared" si="1"/>
        <v>7.85</v>
      </c>
      <c r="N28" s="36">
        <v>79.5</v>
      </c>
      <c r="O28" s="57">
        <f t="shared" si="2"/>
        <v>7.1338098665562892</v>
      </c>
      <c r="P28" s="58">
        <f t="shared" si="3"/>
        <v>2.6823125098251643</v>
      </c>
      <c r="Q28" s="134">
        <v>2.4745170000000001</v>
      </c>
      <c r="R28" s="11">
        <f t="shared" si="4"/>
        <v>0.37225953255824995</v>
      </c>
      <c r="S28" s="35">
        <f t="shared" si="5"/>
        <v>0.50824606094790092</v>
      </c>
    </row>
    <row r="29" spans="2:22" ht="18.5">
      <c r="G29" s="61">
        <v>2010</v>
      </c>
      <c r="H29" s="48">
        <v>1</v>
      </c>
      <c r="I29" s="48">
        <f t="shared" si="6"/>
        <v>25</v>
      </c>
      <c r="J29" s="48">
        <f t="shared" si="6"/>
        <v>25</v>
      </c>
      <c r="K29" s="133">
        <v>9</v>
      </c>
      <c r="L29" s="133">
        <v>2.2000000000000002</v>
      </c>
      <c r="M29" s="56">
        <f t="shared" si="1"/>
        <v>5.6</v>
      </c>
      <c r="N29" s="36">
        <v>77.5</v>
      </c>
      <c r="O29" s="57">
        <f t="shared" si="2"/>
        <v>7.7973950976630029</v>
      </c>
      <c r="P29" s="58">
        <f t="shared" si="3"/>
        <v>4.2417829331286736</v>
      </c>
      <c r="Q29" s="134">
        <v>3.2532989999999997</v>
      </c>
      <c r="R29" s="11">
        <f t="shared" si="4"/>
        <v>0.44648600805899985</v>
      </c>
      <c r="S29" s="35">
        <f t="shared" si="5"/>
        <v>0.53359102776268819</v>
      </c>
    </row>
    <row r="30" spans="2:22" ht="18.5">
      <c r="G30" s="61">
        <v>2010</v>
      </c>
      <c r="H30" s="48">
        <v>1</v>
      </c>
      <c r="I30" s="48">
        <f t="shared" si="6"/>
        <v>26</v>
      </c>
      <c r="J30" s="48">
        <f t="shared" si="6"/>
        <v>26</v>
      </c>
      <c r="K30" s="133">
        <v>5</v>
      </c>
      <c r="L30" s="133">
        <v>-1.8</v>
      </c>
      <c r="M30" s="56">
        <f t="shared" si="1"/>
        <v>1.6</v>
      </c>
      <c r="N30" s="36">
        <v>78.5</v>
      </c>
      <c r="O30" s="57">
        <f t="shared" si="2"/>
        <v>20.231079172314821</v>
      </c>
      <c r="P30" s="58">
        <f t="shared" si="3"/>
        <v>11.005707069739264</v>
      </c>
      <c r="Q30" s="134">
        <v>8.4409919999999996</v>
      </c>
      <c r="R30" s="11">
        <f t="shared" si="4"/>
        <v>0.96042451075200008</v>
      </c>
      <c r="S30" s="35">
        <f t="shared" si="5"/>
        <v>0.39129341605967916</v>
      </c>
    </row>
    <row r="31" spans="2:22" ht="18.5">
      <c r="G31" s="61">
        <v>2010</v>
      </c>
      <c r="H31" s="48">
        <v>1</v>
      </c>
      <c r="I31" s="48">
        <f t="shared" si="6"/>
        <v>27</v>
      </c>
      <c r="J31" s="48">
        <f t="shared" si="6"/>
        <v>27</v>
      </c>
      <c r="K31" s="133">
        <v>5.0999999999999996</v>
      </c>
      <c r="L31" s="133">
        <v>-3.4</v>
      </c>
      <c r="M31" s="56">
        <f t="shared" si="1"/>
        <v>0.84999999999999987</v>
      </c>
      <c r="N31" s="36">
        <v>73</v>
      </c>
      <c r="O31" s="57">
        <f t="shared" si="2"/>
        <v>21.407300171752091</v>
      </c>
      <c r="P31" s="58">
        <f t="shared" si="3"/>
        <v>14.556964116791423</v>
      </c>
      <c r="Q31" s="134">
        <v>9.9859949999999991</v>
      </c>
      <c r="R31" s="11">
        <f t="shared" si="4"/>
        <v>1.0922906015887499</v>
      </c>
      <c r="S31" s="35">
        <f t="shared" si="5"/>
        <v>0.27674921418135895</v>
      </c>
    </row>
    <row r="32" spans="2:22" ht="18.5">
      <c r="G32" s="61">
        <v>2010</v>
      </c>
      <c r="H32" s="48">
        <v>1</v>
      </c>
      <c r="I32" s="48">
        <f t="shared" si="6"/>
        <v>28</v>
      </c>
      <c r="J32" s="48">
        <f t="shared" si="6"/>
        <v>28</v>
      </c>
      <c r="K32" s="133">
        <v>2.7</v>
      </c>
      <c r="L32" s="133">
        <v>-1.4</v>
      </c>
      <c r="M32" s="56">
        <f t="shared" si="1"/>
        <v>0.65000000000000013</v>
      </c>
      <c r="N32" s="36">
        <v>98.5</v>
      </c>
      <c r="O32" s="57">
        <f t="shared" si="2"/>
        <v>20.897824121358912</v>
      </c>
      <c r="P32" s="58">
        <f t="shared" si="3"/>
        <v>6.8544863118057222</v>
      </c>
      <c r="Q32" s="134">
        <v>6.7703789999999993</v>
      </c>
      <c r="R32" s="11">
        <f t="shared" si="4"/>
        <v>0.73261763380574985</v>
      </c>
      <c r="S32" s="35">
        <f t="shared" si="5"/>
        <v>0.1151638333436967</v>
      </c>
    </row>
    <row r="33" spans="7:19" ht="18.5">
      <c r="G33" s="61">
        <v>2010</v>
      </c>
      <c r="H33" s="48">
        <v>1</v>
      </c>
      <c r="I33" s="48">
        <f t="shared" si="6"/>
        <v>29</v>
      </c>
      <c r="J33" s="48">
        <f t="shared" si="6"/>
        <v>29</v>
      </c>
      <c r="K33" s="133">
        <v>5.0999999999999996</v>
      </c>
      <c r="L33" s="133">
        <v>0.1</v>
      </c>
      <c r="M33" s="56">
        <f t="shared" si="1"/>
        <v>2.5999999999999996</v>
      </c>
      <c r="N33" s="36">
        <v>56</v>
      </c>
      <c r="O33" s="57">
        <f t="shared" si="2"/>
        <v>32.405664532176239</v>
      </c>
      <c r="P33" s="58">
        <f t="shared" si="3"/>
        <v>12.962265812870497</v>
      </c>
      <c r="Q33" s="134">
        <v>11.593802999999998</v>
      </c>
      <c r="R33" s="11">
        <f t="shared" si="4"/>
        <v>1.3871521537379998</v>
      </c>
      <c r="S33" s="35">
        <f t="shared" si="5"/>
        <v>0.68932535483941015</v>
      </c>
    </row>
    <row r="34" spans="7:19" ht="18.5">
      <c r="G34" s="61">
        <v>2010</v>
      </c>
      <c r="H34" s="48">
        <v>1</v>
      </c>
      <c r="I34" s="48">
        <f t="shared" si="6"/>
        <v>30</v>
      </c>
      <c r="J34" s="48">
        <f t="shared" si="6"/>
        <v>30</v>
      </c>
      <c r="K34" s="133">
        <v>6.9</v>
      </c>
      <c r="L34" s="133">
        <v>1.8</v>
      </c>
      <c r="M34" s="56">
        <f t="shared" si="1"/>
        <v>4.3500000000000005</v>
      </c>
      <c r="N34" s="36">
        <v>97</v>
      </c>
      <c r="O34" s="57">
        <f t="shared" si="2"/>
        <v>32.903323182453867</v>
      </c>
      <c r="P34" s="58">
        <f t="shared" si="3"/>
        <v>13.424555858441179</v>
      </c>
      <c r="Q34" s="134">
        <v>11.8889865</v>
      </c>
      <c r="R34" s="11">
        <f t="shared" si="4"/>
        <v>1.5444952639683753</v>
      </c>
      <c r="S34" s="35">
        <f t="shared" si="5"/>
        <v>1.0812081950960171</v>
      </c>
    </row>
    <row r="35" spans="7:19" ht="18.5">
      <c r="G35" s="61">
        <v>2010</v>
      </c>
      <c r="H35" s="62">
        <v>1</v>
      </c>
      <c r="I35" s="62">
        <f t="shared" si="6"/>
        <v>31</v>
      </c>
      <c r="J35" s="48">
        <f t="shared" si="6"/>
        <v>31</v>
      </c>
      <c r="K35" s="133">
        <v>10.199999999999999</v>
      </c>
      <c r="L35" s="133">
        <v>4.8</v>
      </c>
      <c r="M35" s="56">
        <f t="shared" si="1"/>
        <v>7.5</v>
      </c>
      <c r="N35" s="36">
        <v>60.5</v>
      </c>
      <c r="O35" s="57">
        <f t="shared" si="2"/>
        <v>26.65534796350018</v>
      </c>
      <c r="P35" s="58">
        <f t="shared" si="3"/>
        <v>11.515110320232075</v>
      </c>
      <c r="Q35" s="134">
        <v>9.9106289999999984</v>
      </c>
      <c r="R35" s="51">
        <f t="shared" si="4"/>
        <v>1.4705837288504999</v>
      </c>
      <c r="S35" s="50">
        <f t="shared" si="5"/>
        <v>1.4058613997573144</v>
      </c>
    </row>
    <row r="36" spans="7:19" ht="18.5">
      <c r="G36" s="61">
        <v>2010</v>
      </c>
      <c r="H36" s="48">
        <v>2</v>
      </c>
      <c r="I36" s="48">
        <v>1</v>
      </c>
      <c r="J36" s="48">
        <f t="shared" si="6"/>
        <v>32</v>
      </c>
      <c r="K36" s="133">
        <v>14.5</v>
      </c>
      <c r="L36" s="133">
        <v>6.4</v>
      </c>
      <c r="M36" s="56">
        <f t="shared" si="1"/>
        <v>10.45</v>
      </c>
      <c r="N36" s="36">
        <v>89.5</v>
      </c>
      <c r="O36" s="57">
        <f t="shared" si="2"/>
        <v>23.66731610658594</v>
      </c>
      <c r="P36" s="58">
        <f t="shared" si="3"/>
        <v>15.33642083706769</v>
      </c>
      <c r="Q36" s="134">
        <v>10.777337999999999</v>
      </c>
      <c r="R36" s="11">
        <f t="shared" si="4"/>
        <v>1.7856567182024996</v>
      </c>
      <c r="S36" s="35">
        <f t="shared" si="5"/>
        <v>2.2181882240346078</v>
      </c>
    </row>
    <row r="37" spans="7:19" ht="18.5">
      <c r="G37" s="61">
        <v>2010</v>
      </c>
      <c r="H37" s="48">
        <v>2</v>
      </c>
      <c r="I37" s="48">
        <f t="shared" ref="I37:J52" si="7">I36+1</f>
        <v>2</v>
      </c>
      <c r="J37" s="48">
        <f t="shared" si="6"/>
        <v>33</v>
      </c>
      <c r="K37" s="133">
        <v>13.1</v>
      </c>
      <c r="L37" s="133">
        <v>5.6</v>
      </c>
      <c r="M37" s="56">
        <f t="shared" si="1"/>
        <v>9.35</v>
      </c>
      <c r="N37" s="36">
        <v>99</v>
      </c>
      <c r="O37" s="57">
        <f t="shared" si="2"/>
        <v>6.6506116099949777</v>
      </c>
      <c r="P37" s="58">
        <f t="shared" si="3"/>
        <v>3.9903669659969863</v>
      </c>
      <c r="Q37" s="134">
        <v>2.9141519999999996</v>
      </c>
      <c r="R37" s="11">
        <f t="shared" si="4"/>
        <v>0.46403426518199986</v>
      </c>
      <c r="S37" s="35">
        <f t="shared" si="5"/>
        <v>0.7237759199565611</v>
      </c>
    </row>
    <row r="38" spans="7:19" ht="18.5">
      <c r="G38" s="61">
        <v>2010</v>
      </c>
      <c r="H38" s="48">
        <v>2</v>
      </c>
      <c r="I38" s="48">
        <f t="shared" si="7"/>
        <v>3</v>
      </c>
      <c r="J38" s="48">
        <f t="shared" si="7"/>
        <v>34</v>
      </c>
      <c r="K38" s="133">
        <v>10.8</v>
      </c>
      <c r="L38" s="133">
        <v>3.6</v>
      </c>
      <c r="M38" s="56">
        <f t="shared" si="1"/>
        <v>7.2</v>
      </c>
      <c r="N38" s="36">
        <v>99</v>
      </c>
      <c r="O38" s="57">
        <f t="shared" si="2"/>
        <v>5.1493291419853895</v>
      </c>
      <c r="P38" s="58">
        <f t="shared" si="3"/>
        <v>2.9660135857835845</v>
      </c>
      <c r="Q38" s="134">
        <v>2.2107359999999998</v>
      </c>
      <c r="R38" s="11">
        <f t="shared" si="4"/>
        <v>0.32414916599999993</v>
      </c>
      <c r="S38" s="35">
        <f t="shared" si="5"/>
        <v>0.50833433889499824</v>
      </c>
    </row>
    <row r="39" spans="7:19" ht="18.5">
      <c r="G39" s="61">
        <v>2010</v>
      </c>
      <c r="H39" s="48">
        <v>2</v>
      </c>
      <c r="I39" s="48">
        <f t="shared" si="7"/>
        <v>4</v>
      </c>
      <c r="J39" s="48">
        <f t="shared" si="7"/>
        <v>35</v>
      </c>
      <c r="K39" s="133">
        <v>7</v>
      </c>
      <c r="L39" s="133">
        <v>-0.6</v>
      </c>
      <c r="M39" s="56">
        <f t="shared" si="1"/>
        <v>3.2</v>
      </c>
      <c r="N39" s="36">
        <v>99</v>
      </c>
      <c r="O39" s="57">
        <f t="shared" si="2"/>
        <v>27.452030372615965</v>
      </c>
      <c r="P39" s="58">
        <f t="shared" si="3"/>
        <v>16.690834466550506</v>
      </c>
      <c r="Q39" s="134">
        <v>12.108803999999999</v>
      </c>
      <c r="R39" s="11">
        <f t="shared" si="4"/>
        <v>1.4913808446599996</v>
      </c>
      <c r="S39" s="35">
        <f t="shared" si="5"/>
        <v>1.0236586698251704</v>
      </c>
    </row>
    <row r="40" spans="7:19" ht="18.5">
      <c r="G40" s="61">
        <v>2010</v>
      </c>
      <c r="H40" s="48">
        <v>2</v>
      </c>
      <c r="I40" s="48">
        <f t="shared" si="7"/>
        <v>5</v>
      </c>
      <c r="J40" s="48">
        <f t="shared" si="7"/>
        <v>36</v>
      </c>
      <c r="K40" s="133">
        <v>7.4</v>
      </c>
      <c r="L40" s="133">
        <v>-2</v>
      </c>
      <c r="M40" s="56">
        <f t="shared" si="1"/>
        <v>2.7</v>
      </c>
      <c r="N40" s="36">
        <v>98.5</v>
      </c>
      <c r="O40" s="57">
        <f t="shared" si="2"/>
        <v>8.398740248764895</v>
      </c>
      <c r="P40" s="58">
        <f t="shared" si="3"/>
        <v>6.3158526670712014</v>
      </c>
      <c r="Q40" s="134">
        <v>4.1200080000000003</v>
      </c>
      <c r="R40" s="11">
        <f t="shared" si="4"/>
        <v>0.49535886186</v>
      </c>
      <c r="S40" s="35">
        <f t="shared" si="5"/>
        <v>0.39749710069709582</v>
      </c>
    </row>
    <row r="41" spans="7:19" ht="18.5">
      <c r="G41" s="61">
        <v>2010</v>
      </c>
      <c r="H41" s="48">
        <v>2</v>
      </c>
      <c r="I41" s="48">
        <f t="shared" si="7"/>
        <v>6</v>
      </c>
      <c r="J41" s="48">
        <f t="shared" si="7"/>
        <v>37</v>
      </c>
      <c r="K41" s="133">
        <v>9</v>
      </c>
      <c r="L41" s="133">
        <v>0.3</v>
      </c>
      <c r="M41" s="56">
        <f t="shared" si="1"/>
        <v>4.6500000000000004</v>
      </c>
      <c r="N41" s="36">
        <v>96.5</v>
      </c>
      <c r="O41" s="57">
        <f t="shared" si="2"/>
        <v>5.0038289555263367</v>
      </c>
      <c r="P41" s="58">
        <f t="shared" si="3"/>
        <v>3.4826649530463301</v>
      </c>
      <c r="Q41" s="134">
        <v>2.3614679999999999</v>
      </c>
      <c r="R41" s="11">
        <f t="shared" si="4"/>
        <v>0.31093272045899994</v>
      </c>
      <c r="S41" s="35">
        <f t="shared" si="5"/>
        <v>0.40880389464713918</v>
      </c>
    </row>
    <row r="42" spans="7:19" ht="18.5">
      <c r="G42" s="61">
        <v>2010</v>
      </c>
      <c r="H42" s="48">
        <v>2</v>
      </c>
      <c r="I42" s="48">
        <f t="shared" si="7"/>
        <v>7</v>
      </c>
      <c r="J42" s="48">
        <f t="shared" si="7"/>
        <v>38</v>
      </c>
      <c r="K42" s="133">
        <v>8</v>
      </c>
      <c r="L42" s="133">
        <v>-0.1</v>
      </c>
      <c r="M42" s="56">
        <f t="shared" si="1"/>
        <v>3.95</v>
      </c>
      <c r="N42" s="36">
        <v>76</v>
      </c>
      <c r="O42" s="57">
        <f t="shared" si="2"/>
        <v>9.7096681462916692</v>
      </c>
      <c r="P42" s="58">
        <f t="shared" si="3"/>
        <v>6.2918649587970021</v>
      </c>
      <c r="Q42" s="134">
        <v>4.4214719999999996</v>
      </c>
      <c r="R42" s="11">
        <f t="shared" si="4"/>
        <v>0.56401954883999994</v>
      </c>
      <c r="S42" s="35">
        <f t="shared" si="5"/>
        <v>0.54161444021355842</v>
      </c>
    </row>
    <row r="43" spans="7:19" ht="18.5">
      <c r="G43" s="61">
        <v>2010</v>
      </c>
      <c r="H43" s="48">
        <v>2</v>
      </c>
      <c r="I43" s="48">
        <f t="shared" si="7"/>
        <v>8</v>
      </c>
      <c r="J43" s="48">
        <f t="shared" si="7"/>
        <v>39</v>
      </c>
      <c r="K43" s="133">
        <v>7.2</v>
      </c>
      <c r="L43" s="133">
        <v>3</v>
      </c>
      <c r="M43" s="56">
        <f t="shared" si="1"/>
        <v>5.0999999999999996</v>
      </c>
      <c r="N43" s="36">
        <v>73.5</v>
      </c>
      <c r="O43" s="57">
        <f t="shared" si="2"/>
        <v>9.3086319948827665</v>
      </c>
      <c r="P43" s="58">
        <f t="shared" si="3"/>
        <v>3.1277003502806098</v>
      </c>
      <c r="Q43" s="134">
        <v>3.0523229999999999</v>
      </c>
      <c r="R43" s="11">
        <f t="shared" si="4"/>
        <v>0.4099529236454999</v>
      </c>
      <c r="S43" s="35">
        <f t="shared" si="5"/>
        <v>0.41040717680565386</v>
      </c>
    </row>
    <row r="44" spans="7:19" ht="18.5">
      <c r="G44" s="61">
        <v>2010</v>
      </c>
      <c r="H44" s="48">
        <v>2</v>
      </c>
      <c r="I44" s="48">
        <f t="shared" si="7"/>
        <v>9</v>
      </c>
      <c r="J44" s="48">
        <f t="shared" si="7"/>
        <v>40</v>
      </c>
      <c r="K44" s="133">
        <v>6.2</v>
      </c>
      <c r="L44" s="133">
        <v>2</v>
      </c>
      <c r="M44" s="56">
        <f t="shared" si="1"/>
        <v>4.0999999999999996</v>
      </c>
      <c r="N44" s="36">
        <v>69</v>
      </c>
      <c r="O44" s="57">
        <f t="shared" si="2"/>
        <v>17.58297154588967</v>
      </c>
      <c r="P44" s="58">
        <f t="shared" si="3"/>
        <v>5.9078784394189299</v>
      </c>
      <c r="Q44" s="134">
        <v>5.7654989999999993</v>
      </c>
      <c r="R44" s="11">
        <f t="shared" si="4"/>
        <v>0.74054087080649988</v>
      </c>
      <c r="S44" s="35">
        <f t="shared" si="5"/>
        <v>0.5322148427487674</v>
      </c>
    </row>
    <row r="45" spans="7:19" ht="18.5">
      <c r="G45" s="61">
        <v>2010</v>
      </c>
      <c r="H45" s="48">
        <v>2</v>
      </c>
      <c r="I45" s="48">
        <f t="shared" si="7"/>
        <v>10</v>
      </c>
      <c r="J45" s="48">
        <f t="shared" si="7"/>
        <v>41</v>
      </c>
      <c r="K45" s="133">
        <v>6</v>
      </c>
      <c r="L45" s="133">
        <v>2.9</v>
      </c>
      <c r="M45" s="56">
        <f t="shared" si="1"/>
        <v>4.45</v>
      </c>
      <c r="N45" s="36">
        <v>76</v>
      </c>
      <c r="O45" s="57">
        <f t="shared" si="2"/>
        <v>20.332380509935536</v>
      </c>
      <c r="P45" s="58">
        <f t="shared" si="3"/>
        <v>5.0424303664640133</v>
      </c>
      <c r="Q45" s="134">
        <v>5.7278159999999998</v>
      </c>
      <c r="R45" s="11">
        <f t="shared" si="4"/>
        <v>0.74745850868999986</v>
      </c>
      <c r="S45" s="35">
        <f t="shared" si="5"/>
        <v>0.50587083241836028</v>
      </c>
    </row>
    <row r="46" spans="7:19" ht="18.5">
      <c r="G46" s="61">
        <v>2010</v>
      </c>
      <c r="H46" s="48">
        <v>2</v>
      </c>
      <c r="I46" s="48">
        <f t="shared" si="7"/>
        <v>11</v>
      </c>
      <c r="J46" s="48">
        <f t="shared" si="7"/>
        <v>42</v>
      </c>
      <c r="K46" s="133">
        <v>10.4</v>
      </c>
      <c r="L46" s="133">
        <v>4.0999999999999996</v>
      </c>
      <c r="M46" s="56">
        <f t="shared" si="1"/>
        <v>7.25</v>
      </c>
      <c r="N46" s="36">
        <v>72</v>
      </c>
      <c r="O46" s="57">
        <f t="shared" si="2"/>
        <v>23.45822900288956</v>
      </c>
      <c r="P46" s="58">
        <f t="shared" si="3"/>
        <v>11.822947417456341</v>
      </c>
      <c r="Q46" s="134">
        <v>9.42075</v>
      </c>
      <c r="R46" s="11">
        <f t="shared" si="4"/>
        <v>1.3840801036874999</v>
      </c>
      <c r="S46" s="35">
        <f t="shared" si="5"/>
        <v>1.4053640144149719</v>
      </c>
    </row>
    <row r="47" spans="7:19" ht="18.5">
      <c r="G47" s="61">
        <v>2010</v>
      </c>
      <c r="H47" s="48">
        <v>2</v>
      </c>
      <c r="I47" s="48">
        <f t="shared" si="7"/>
        <v>12</v>
      </c>
      <c r="J47" s="48">
        <f t="shared" si="7"/>
        <v>43</v>
      </c>
      <c r="K47" s="133">
        <v>13</v>
      </c>
      <c r="L47" s="133">
        <v>6.8</v>
      </c>
      <c r="M47" s="56">
        <f t="shared" si="1"/>
        <v>9.9</v>
      </c>
      <c r="N47" s="36">
        <v>71</v>
      </c>
      <c r="O47" s="57">
        <f t="shared" si="2"/>
        <v>15.669847753753473</v>
      </c>
      <c r="P47" s="58">
        <f t="shared" si="3"/>
        <v>7.772244485861723</v>
      </c>
      <c r="Q47" s="134">
        <v>6.2428169999999996</v>
      </c>
      <c r="R47" s="11">
        <f t="shared" si="4"/>
        <v>1.0142111712285</v>
      </c>
      <c r="S47" s="35">
        <f t="shared" si="5"/>
        <v>1.2155513384381378</v>
      </c>
    </row>
    <row r="48" spans="7:19" ht="18.5">
      <c r="G48" s="61">
        <v>2010</v>
      </c>
      <c r="H48" s="48">
        <v>2</v>
      </c>
      <c r="I48" s="48">
        <f t="shared" si="7"/>
        <v>13</v>
      </c>
      <c r="J48" s="48">
        <f t="shared" si="7"/>
        <v>44</v>
      </c>
      <c r="K48" s="133">
        <v>14</v>
      </c>
      <c r="L48" s="133">
        <v>6.6</v>
      </c>
      <c r="M48" s="56">
        <f t="shared" si="1"/>
        <v>10.3</v>
      </c>
      <c r="N48" s="36">
        <v>95</v>
      </c>
      <c r="O48" s="57">
        <f t="shared" si="2"/>
        <v>4.6752343769859115</v>
      </c>
      <c r="P48" s="58">
        <f t="shared" si="3"/>
        <v>2.7677387511756599</v>
      </c>
      <c r="Q48" s="134">
        <v>2.0348820000000001</v>
      </c>
      <c r="R48" s="11">
        <f t="shared" si="4"/>
        <v>0.33536178033300001</v>
      </c>
      <c r="S48" s="35">
        <f t="shared" si="5"/>
        <v>0.61307351116616138</v>
      </c>
    </row>
    <row r="49" spans="7:19" ht="18.5">
      <c r="G49" s="61">
        <v>2010</v>
      </c>
      <c r="H49" s="48">
        <v>2</v>
      </c>
      <c r="I49" s="48">
        <f t="shared" si="7"/>
        <v>14</v>
      </c>
      <c r="J49" s="48">
        <f t="shared" si="7"/>
        <v>45</v>
      </c>
      <c r="K49" s="133">
        <v>16.7</v>
      </c>
      <c r="L49" s="133">
        <v>9.6</v>
      </c>
      <c r="M49" s="56">
        <f t="shared" si="1"/>
        <v>13.149999999999999</v>
      </c>
      <c r="N49" s="36">
        <v>99.5</v>
      </c>
      <c r="O49" s="57">
        <f t="shared" si="2"/>
        <v>19.44549460659611</v>
      </c>
      <c r="P49" s="58">
        <f t="shared" si="3"/>
        <v>11.04504093654659</v>
      </c>
      <c r="Q49" s="134">
        <v>8.29026</v>
      </c>
      <c r="R49" s="11">
        <f t="shared" si="4"/>
        <v>1.5048625031549998</v>
      </c>
      <c r="S49" s="35">
        <f t="shared" si="5"/>
        <v>1.9021312389993668</v>
      </c>
    </row>
    <row r="50" spans="7:19" ht="18.5">
      <c r="G50" s="61">
        <v>2010</v>
      </c>
      <c r="H50" s="48">
        <v>2</v>
      </c>
      <c r="I50" s="48">
        <f t="shared" si="7"/>
        <v>15</v>
      </c>
      <c r="J50" s="48">
        <f t="shared" si="7"/>
        <v>46</v>
      </c>
      <c r="K50" s="133">
        <v>15.1</v>
      </c>
      <c r="L50" s="133">
        <v>11.1</v>
      </c>
      <c r="M50" s="56">
        <f t="shared" si="1"/>
        <v>13.1</v>
      </c>
      <c r="N50" s="36">
        <v>100</v>
      </c>
      <c r="O50" s="57">
        <f t="shared" si="2"/>
        <v>31.952043749999998</v>
      </c>
      <c r="P50" s="58">
        <f t="shared" si="3"/>
        <v>10.224653999999999</v>
      </c>
      <c r="Q50" s="134">
        <v>10.224653999999999</v>
      </c>
      <c r="R50" s="11">
        <f t="shared" si="4"/>
        <v>1.8529987074389997</v>
      </c>
      <c r="S50" s="35">
        <f t="shared" si="5"/>
        <v>1.7797085371530244</v>
      </c>
    </row>
    <row r="51" spans="7:19" ht="18.5">
      <c r="G51" s="61">
        <v>2010</v>
      </c>
      <c r="H51" s="48">
        <v>2</v>
      </c>
      <c r="I51" s="48">
        <f t="shared" si="7"/>
        <v>16</v>
      </c>
      <c r="J51" s="48">
        <f t="shared" si="7"/>
        <v>47</v>
      </c>
      <c r="K51" s="133">
        <v>17.2</v>
      </c>
      <c r="L51" s="133">
        <v>10.5</v>
      </c>
      <c r="M51" s="56">
        <f t="shared" si="1"/>
        <v>13.85</v>
      </c>
      <c r="N51" s="36">
        <v>82</v>
      </c>
      <c r="O51" s="57">
        <f t="shared" si="2"/>
        <v>34.302789362557839</v>
      </c>
      <c r="P51" s="58">
        <f t="shared" si="3"/>
        <v>18.386295098330997</v>
      </c>
      <c r="Q51" s="134">
        <v>14.206491</v>
      </c>
      <c r="R51" s="11">
        <f t="shared" si="4"/>
        <v>2.6371118564797493</v>
      </c>
      <c r="S51" s="35">
        <f t="shared" si="5"/>
        <v>3.0473127557949438</v>
      </c>
    </row>
    <row r="52" spans="7:19" ht="18.5">
      <c r="G52" s="61">
        <v>2010</v>
      </c>
      <c r="H52" s="48">
        <v>2</v>
      </c>
      <c r="I52" s="48">
        <f t="shared" si="7"/>
        <v>17</v>
      </c>
      <c r="J52" s="48">
        <f t="shared" si="7"/>
        <v>48</v>
      </c>
      <c r="K52" s="133">
        <v>16.3</v>
      </c>
      <c r="L52" s="133">
        <v>9</v>
      </c>
      <c r="M52" s="56">
        <f t="shared" si="1"/>
        <v>12.65</v>
      </c>
      <c r="N52" s="36">
        <v>82</v>
      </c>
      <c r="O52" s="57">
        <f t="shared" si="2"/>
        <v>27.748925726231167</v>
      </c>
      <c r="P52" s="58">
        <f t="shared" si="3"/>
        <v>16.205372624119004</v>
      </c>
      <c r="Q52" s="134">
        <v>11.995754999999999</v>
      </c>
      <c r="R52" s="11">
        <f t="shared" si="4"/>
        <v>2.1423128886337501</v>
      </c>
      <c r="S52" s="35">
        <f t="shared" si="5"/>
        <v>2.5947668624044371</v>
      </c>
    </row>
    <row r="53" spans="7:19" ht="18.5">
      <c r="G53" s="61">
        <v>2010</v>
      </c>
      <c r="H53" s="48">
        <v>2</v>
      </c>
      <c r="I53" s="48">
        <f t="shared" ref="I53:J64" si="8">I52+1</f>
        <v>18</v>
      </c>
      <c r="J53" s="48">
        <f t="shared" si="8"/>
        <v>49</v>
      </c>
      <c r="K53" s="133">
        <v>17.899999999999999</v>
      </c>
      <c r="L53" s="133">
        <v>9.1999999999999993</v>
      </c>
      <c r="M53" s="56">
        <f t="shared" si="1"/>
        <v>13.549999999999999</v>
      </c>
      <c r="N53" s="36">
        <v>76</v>
      </c>
      <c r="O53" s="57">
        <f t="shared" si="2"/>
        <v>9.528567904672494</v>
      </c>
      <c r="P53" s="58">
        <f t="shared" si="3"/>
        <v>6.6318832616520558</v>
      </c>
      <c r="Q53" s="134">
        <v>4.4968380000000003</v>
      </c>
      <c r="R53" s="11">
        <f t="shared" si="4"/>
        <v>0.82682348517450011</v>
      </c>
      <c r="S53" s="35">
        <f t="shared" si="5"/>
        <v>1.2832318963421878</v>
      </c>
    </row>
    <row r="54" spans="7:19" ht="18.5">
      <c r="G54" s="61">
        <v>2010</v>
      </c>
      <c r="H54" s="48">
        <v>2</v>
      </c>
      <c r="I54" s="48">
        <f t="shared" si="8"/>
        <v>19</v>
      </c>
      <c r="J54" s="48">
        <f t="shared" si="8"/>
        <v>50</v>
      </c>
      <c r="K54" s="133">
        <v>15.8</v>
      </c>
      <c r="L54" s="133">
        <v>6.2</v>
      </c>
      <c r="M54" s="56">
        <f t="shared" si="1"/>
        <v>11</v>
      </c>
      <c r="N54" s="36">
        <v>59.5</v>
      </c>
      <c r="O54" s="57">
        <f t="shared" si="2"/>
        <v>23.652820650121122</v>
      </c>
      <c r="P54" s="58">
        <f t="shared" si="3"/>
        <v>18.165366259293023</v>
      </c>
      <c r="Q54" s="134">
        <v>11.7256935</v>
      </c>
      <c r="R54" s="11">
        <f t="shared" si="4"/>
        <v>1.9806103404719997</v>
      </c>
      <c r="S54" s="35">
        <f t="shared" si="5"/>
        <v>2.6565691901611235</v>
      </c>
    </row>
    <row r="55" spans="7:19" ht="18.5">
      <c r="G55" s="61">
        <v>2010</v>
      </c>
      <c r="H55" s="48">
        <v>2</v>
      </c>
      <c r="I55" s="48">
        <f t="shared" si="8"/>
        <v>20</v>
      </c>
      <c r="J55" s="48">
        <f t="shared" si="8"/>
        <v>51</v>
      </c>
      <c r="K55" s="133">
        <v>18.5</v>
      </c>
      <c r="L55" s="133">
        <v>7.5</v>
      </c>
      <c r="M55" s="56">
        <f t="shared" si="1"/>
        <v>13</v>
      </c>
      <c r="N55" s="36">
        <v>76.5</v>
      </c>
      <c r="O55" s="57">
        <f t="shared" si="2"/>
        <v>17.516188496490962</v>
      </c>
      <c r="P55" s="58">
        <f t="shared" si="3"/>
        <v>15.414245876912046</v>
      </c>
      <c r="Q55" s="134">
        <v>9.29514</v>
      </c>
      <c r="R55" s="11">
        <f t="shared" si="4"/>
        <v>1.6790926798800001</v>
      </c>
      <c r="S55" s="35">
        <f t="shared" si="5"/>
        <v>2.519361102998412</v>
      </c>
    </row>
    <row r="56" spans="7:19" ht="18.5">
      <c r="G56" s="61">
        <v>2010</v>
      </c>
      <c r="H56" s="48">
        <v>2</v>
      </c>
      <c r="I56" s="48">
        <f t="shared" si="8"/>
        <v>21</v>
      </c>
      <c r="J56" s="48">
        <f t="shared" si="8"/>
        <v>52</v>
      </c>
      <c r="K56" s="133">
        <v>15.2</v>
      </c>
      <c r="L56" s="133">
        <v>8.3000000000000007</v>
      </c>
      <c r="M56" s="56">
        <f t="shared" si="1"/>
        <v>11.75</v>
      </c>
      <c r="N56" s="36">
        <v>81.5</v>
      </c>
      <c r="O56" s="57">
        <f t="shared" si="2"/>
        <v>19.964394823925868</v>
      </c>
      <c r="P56" s="58">
        <f t="shared" si="3"/>
        <v>11.020345942807078</v>
      </c>
      <c r="Q56" s="134">
        <v>8.3907480000000003</v>
      </c>
      <c r="R56" s="11">
        <f t="shared" si="4"/>
        <v>1.454206828941</v>
      </c>
      <c r="S56" s="35">
        <f t="shared" si="5"/>
        <v>1.7852125269784964</v>
      </c>
    </row>
    <row r="57" spans="7:19" ht="18.5">
      <c r="G57" s="61">
        <v>2010</v>
      </c>
      <c r="H57" s="48">
        <v>2</v>
      </c>
      <c r="I57" s="48">
        <f t="shared" si="8"/>
        <v>22</v>
      </c>
      <c r="J57" s="48">
        <f t="shared" si="8"/>
        <v>53</v>
      </c>
      <c r="K57" s="133">
        <v>15</v>
      </c>
      <c r="L57" s="133">
        <v>5.9</v>
      </c>
      <c r="M57" s="56">
        <f t="shared" si="1"/>
        <v>10.45</v>
      </c>
      <c r="N57" s="36">
        <v>80.5</v>
      </c>
      <c r="O57" s="57">
        <f t="shared" si="2"/>
        <v>30.761039922082109</v>
      </c>
      <c r="P57" s="58">
        <f t="shared" si="3"/>
        <v>22.394037063275775</v>
      </c>
      <c r="Q57" s="134">
        <v>14.847102</v>
      </c>
      <c r="R57" s="11">
        <f t="shared" si="4"/>
        <v>2.4599606537474998</v>
      </c>
      <c r="S57" s="35">
        <f t="shared" si="5"/>
        <v>3.1165437354216845</v>
      </c>
    </row>
    <row r="58" spans="7:19" ht="18.5">
      <c r="G58" s="61">
        <v>2010</v>
      </c>
      <c r="H58" s="48">
        <v>2</v>
      </c>
      <c r="I58" s="48">
        <f t="shared" si="8"/>
        <v>23</v>
      </c>
      <c r="J58" s="48">
        <f t="shared" si="8"/>
        <v>54</v>
      </c>
      <c r="K58" s="133">
        <v>13.4</v>
      </c>
      <c r="L58" s="133">
        <v>6.1</v>
      </c>
      <c r="M58" s="56">
        <f t="shared" si="1"/>
        <v>9.75</v>
      </c>
      <c r="N58" s="36">
        <v>79</v>
      </c>
      <c r="O58" s="57">
        <f t="shared" si="2"/>
        <v>34.925873008303526</v>
      </c>
      <c r="P58" s="58">
        <f t="shared" si="3"/>
        <v>20.396709836849261</v>
      </c>
      <c r="Q58" s="134">
        <v>15.098322</v>
      </c>
      <c r="R58" s="11">
        <f t="shared" si="4"/>
        <v>2.4395981925014998</v>
      </c>
      <c r="S58" s="35">
        <f t="shared" si="5"/>
        <v>2.7461042618940157</v>
      </c>
    </row>
    <row r="59" spans="7:19" ht="18.5">
      <c r="G59" s="61">
        <v>2010</v>
      </c>
      <c r="H59" s="48">
        <v>2</v>
      </c>
      <c r="I59" s="48">
        <f t="shared" si="8"/>
        <v>24</v>
      </c>
      <c r="J59" s="48">
        <f t="shared" si="8"/>
        <v>55</v>
      </c>
      <c r="K59" s="133">
        <v>13</v>
      </c>
      <c r="L59" s="133">
        <v>4.4000000000000004</v>
      </c>
      <c r="M59" s="56">
        <f t="shared" si="1"/>
        <v>8.6999999999999993</v>
      </c>
      <c r="N59" s="36">
        <v>81</v>
      </c>
      <c r="O59" s="57">
        <f t="shared" si="2"/>
        <v>32.044179640662733</v>
      </c>
      <c r="P59" s="58">
        <f t="shared" si="3"/>
        <v>22.046395592775959</v>
      </c>
      <c r="Q59" s="134">
        <v>15.035517</v>
      </c>
      <c r="R59" s="11">
        <f t="shared" si="4"/>
        <v>2.3368576409324997</v>
      </c>
      <c r="S59" s="35">
        <f t="shared" si="5"/>
        <v>2.7466607136589345</v>
      </c>
    </row>
    <row r="60" spans="7:19" ht="18.5">
      <c r="G60" s="61">
        <v>2010</v>
      </c>
      <c r="H60" s="48">
        <v>2</v>
      </c>
      <c r="I60" s="48">
        <f t="shared" si="8"/>
        <v>25</v>
      </c>
      <c r="J60" s="48">
        <f t="shared" si="8"/>
        <v>56</v>
      </c>
      <c r="K60" s="133">
        <v>11</v>
      </c>
      <c r="L60" s="133">
        <v>6.7</v>
      </c>
      <c r="M60" s="56">
        <f t="shared" si="1"/>
        <v>8.85</v>
      </c>
      <c r="N60" s="36">
        <v>83</v>
      </c>
      <c r="O60" s="57">
        <f t="shared" si="2"/>
        <v>41.493546811585446</v>
      </c>
      <c r="P60" s="58">
        <f t="shared" si="3"/>
        <v>14.273780103185393</v>
      </c>
      <c r="Q60" s="134">
        <v>13.766855999999999</v>
      </c>
      <c r="R60" s="11">
        <f t="shared" si="4"/>
        <v>2.1517905682259997</v>
      </c>
      <c r="S60" s="35">
        <f t="shared" si="5"/>
        <v>1.8823492961462942</v>
      </c>
    </row>
    <row r="61" spans="7:19" ht="18.5">
      <c r="G61" s="61">
        <v>2010</v>
      </c>
      <c r="H61" s="48">
        <v>2</v>
      </c>
      <c r="I61" s="48">
        <f t="shared" si="8"/>
        <v>26</v>
      </c>
      <c r="J61" s="48">
        <f t="shared" si="8"/>
        <v>57</v>
      </c>
      <c r="K61" s="133">
        <v>10.199999999999999</v>
      </c>
      <c r="L61" s="133">
        <v>6.3</v>
      </c>
      <c r="M61" s="56">
        <f t="shared" si="1"/>
        <v>8.25</v>
      </c>
      <c r="N61" s="36">
        <v>92</v>
      </c>
      <c r="O61" s="57">
        <f t="shared" si="2"/>
        <v>40.786767777738504</v>
      </c>
      <c r="P61" s="58">
        <f t="shared" si="3"/>
        <v>12.725471546654411</v>
      </c>
      <c r="Q61" s="134">
        <v>12.887585999999999</v>
      </c>
      <c r="R61" s="11">
        <f t="shared" si="4"/>
        <v>1.9690072737344997</v>
      </c>
      <c r="S61" s="35">
        <f t="shared" si="5"/>
        <v>1.6297018701319854</v>
      </c>
    </row>
    <row r="62" spans="7:19" ht="18.5">
      <c r="G62" s="61">
        <v>2010</v>
      </c>
      <c r="H62" s="48">
        <v>2</v>
      </c>
      <c r="I62" s="48">
        <f t="shared" si="8"/>
        <v>27</v>
      </c>
      <c r="J62" s="48">
        <f t="shared" si="8"/>
        <v>58</v>
      </c>
      <c r="K62" s="133">
        <v>14.6</v>
      </c>
      <c r="L62" s="133">
        <v>6.5</v>
      </c>
      <c r="M62" s="56">
        <f t="shared" si="1"/>
        <v>10.55</v>
      </c>
      <c r="N62" s="36">
        <v>85.5</v>
      </c>
      <c r="O62" s="57">
        <f t="shared" si="2"/>
        <v>27.887711636082038</v>
      </c>
      <c r="P62" s="58">
        <f t="shared" si="3"/>
        <v>18.071237140181161</v>
      </c>
      <c r="Q62" s="134">
        <v>12.699171</v>
      </c>
      <c r="R62" s="11">
        <f t="shared" si="4"/>
        <v>2.11152608489025</v>
      </c>
      <c r="S62" s="35">
        <f t="shared" si="5"/>
        <v>2.5807172628948138</v>
      </c>
    </row>
    <row r="63" spans="7:19" ht="18.5">
      <c r="G63" s="61">
        <v>2010</v>
      </c>
      <c r="H63" s="62">
        <v>2</v>
      </c>
      <c r="I63" s="62">
        <f t="shared" si="8"/>
        <v>28</v>
      </c>
      <c r="J63" s="62">
        <f t="shared" si="8"/>
        <v>59</v>
      </c>
      <c r="K63" s="133">
        <v>9.8000000000000007</v>
      </c>
      <c r="L63" s="133">
        <v>6.9</v>
      </c>
      <c r="M63" s="56">
        <f t="shared" si="1"/>
        <v>8.3500000000000014</v>
      </c>
      <c r="N63" s="36">
        <v>87.5</v>
      </c>
      <c r="O63" s="57">
        <f t="shared" si="2"/>
        <v>40.015196986983717</v>
      </c>
      <c r="P63" s="58">
        <f t="shared" si="3"/>
        <v>9.2835257009802241</v>
      </c>
      <c r="Q63" s="134">
        <v>10.902947999999999</v>
      </c>
      <c r="R63" s="51">
        <f t="shared" si="4"/>
        <v>1.6721824090229995</v>
      </c>
      <c r="S63" s="50">
        <f t="shared" si="5"/>
        <v>1.2608296050101633</v>
      </c>
    </row>
    <row r="64" spans="7:19" ht="18.5">
      <c r="G64" s="61">
        <v>2010</v>
      </c>
      <c r="H64" s="48">
        <v>3</v>
      </c>
      <c r="I64" s="48">
        <v>1</v>
      </c>
      <c r="J64" s="48">
        <f t="shared" si="8"/>
        <v>60</v>
      </c>
      <c r="K64" s="133">
        <v>17</v>
      </c>
      <c r="L64" s="133">
        <v>7.2</v>
      </c>
      <c r="M64" s="56">
        <f t="shared" si="1"/>
        <v>12.1</v>
      </c>
      <c r="N64" s="36">
        <v>95</v>
      </c>
      <c r="O64" s="57">
        <f t="shared" si="2"/>
        <v>26.783198978768166</v>
      </c>
      <c r="P64" s="58">
        <f t="shared" si="3"/>
        <v>20.998027999354242</v>
      </c>
      <c r="Q64" s="134">
        <v>13.415147999999999</v>
      </c>
      <c r="R64" s="11">
        <f t="shared" si="4"/>
        <v>2.3525273062979997</v>
      </c>
      <c r="S64" s="35">
        <f t="shared" si="5"/>
        <v>3.1956897795416146</v>
      </c>
    </row>
    <row r="65" spans="7:19" ht="18.5">
      <c r="G65" s="61">
        <v>2010</v>
      </c>
      <c r="H65" s="48">
        <v>3</v>
      </c>
      <c r="I65" s="48">
        <f t="shared" ref="I65:J80" si="9">I64+1</f>
        <v>2</v>
      </c>
      <c r="J65" s="48">
        <f>J64+1</f>
        <v>61</v>
      </c>
      <c r="K65" s="133">
        <v>16.5</v>
      </c>
      <c r="L65" s="133">
        <v>7.2</v>
      </c>
      <c r="M65" s="56">
        <f t="shared" si="1"/>
        <v>11.85</v>
      </c>
      <c r="N65" s="36">
        <v>68.5</v>
      </c>
      <c r="O65" s="57">
        <f t="shared" si="2"/>
        <v>26.901658118218538</v>
      </c>
      <c r="P65" s="58">
        <f t="shared" si="3"/>
        <v>20.014833639954595</v>
      </c>
      <c r="Q65" s="134">
        <v>13.126244999999999</v>
      </c>
      <c r="R65" s="11">
        <f t="shared" si="4"/>
        <v>2.2826179083262494</v>
      </c>
      <c r="S65" s="35">
        <f t="shared" si="5"/>
        <v>3.0242870158798212</v>
      </c>
    </row>
    <row r="66" spans="7:19" ht="18.5">
      <c r="G66" s="61">
        <v>2010</v>
      </c>
      <c r="H66" s="48">
        <v>3</v>
      </c>
      <c r="I66" s="48">
        <f t="shared" si="9"/>
        <v>3</v>
      </c>
      <c r="J66" s="48">
        <f>J65+1</f>
        <v>62</v>
      </c>
      <c r="K66" s="133">
        <v>12.2</v>
      </c>
      <c r="L66" s="133">
        <v>6.7</v>
      </c>
      <c r="M66" s="56">
        <f t="shared" si="1"/>
        <v>9.4499999999999993</v>
      </c>
      <c r="N66" s="36">
        <v>84</v>
      </c>
      <c r="O66" s="57">
        <f t="shared" si="2"/>
        <v>33.006524992110293</v>
      </c>
      <c r="P66" s="58">
        <f t="shared" si="3"/>
        <v>14.522870996528527</v>
      </c>
      <c r="Q66" s="134">
        <v>12.385145999999999</v>
      </c>
      <c r="R66" s="11">
        <f t="shared" si="4"/>
        <v>1.9794095151524995</v>
      </c>
      <c r="S66" s="35">
        <f t="shared" si="5"/>
        <v>1.9904869359644304</v>
      </c>
    </row>
    <row r="67" spans="7:19" ht="18.5">
      <c r="G67" s="61">
        <v>2010</v>
      </c>
      <c r="H67" s="48">
        <v>3</v>
      </c>
      <c r="I67" s="48">
        <f t="shared" si="9"/>
        <v>4</v>
      </c>
      <c r="J67" s="48">
        <f>J66+1</f>
        <v>63</v>
      </c>
      <c r="K67" s="133">
        <v>16</v>
      </c>
      <c r="L67" s="133">
        <v>5.3</v>
      </c>
      <c r="M67" s="56">
        <f t="shared" si="1"/>
        <v>10.65</v>
      </c>
      <c r="N67" s="36">
        <v>86.5</v>
      </c>
      <c r="O67" s="57">
        <f t="shared" si="2"/>
        <v>18.76804764021772</v>
      </c>
      <c r="P67" s="58">
        <f t="shared" si="3"/>
        <v>16.065448780026369</v>
      </c>
      <c r="Q67" s="134">
        <v>9.8227019999999996</v>
      </c>
      <c r="R67" s="11">
        <f t="shared" si="4"/>
        <v>1.6390086886935</v>
      </c>
      <c r="S67" s="35">
        <f t="shared" si="5"/>
        <v>2.3368504540840958</v>
      </c>
    </row>
    <row r="68" spans="7:19" ht="18.5">
      <c r="G68" s="61">
        <v>2010</v>
      </c>
      <c r="H68" s="48">
        <v>3</v>
      </c>
      <c r="I68" s="48">
        <f t="shared" si="9"/>
        <v>5</v>
      </c>
      <c r="J68" s="48">
        <f t="shared" si="9"/>
        <v>64</v>
      </c>
      <c r="K68" s="133">
        <v>13</v>
      </c>
      <c r="L68" s="133">
        <v>6.2</v>
      </c>
      <c r="M68" s="56">
        <f t="shared" si="1"/>
        <v>9.6</v>
      </c>
      <c r="N68" s="36">
        <v>87</v>
      </c>
      <c r="O68" s="57">
        <f t="shared" si="2"/>
        <v>31.008945755184918</v>
      </c>
      <c r="P68" s="58">
        <f t="shared" si="3"/>
        <v>16.868866490820597</v>
      </c>
      <c r="Q68" s="134">
        <v>12.93783</v>
      </c>
      <c r="R68" s="11">
        <f t="shared" si="4"/>
        <v>2.0791222188299994</v>
      </c>
      <c r="S68" s="35">
        <f t="shared" si="5"/>
        <v>2.293560434011467</v>
      </c>
    </row>
    <row r="69" spans="7:19" ht="18.5">
      <c r="G69" s="61">
        <v>2010</v>
      </c>
      <c r="H69" s="48">
        <v>3</v>
      </c>
      <c r="I69" s="48">
        <f t="shared" si="9"/>
        <v>6</v>
      </c>
      <c r="J69" s="48">
        <f t="shared" si="9"/>
        <v>65</v>
      </c>
      <c r="K69" s="133">
        <v>15</v>
      </c>
      <c r="L69" s="133">
        <v>5.5</v>
      </c>
      <c r="M69" s="56">
        <f t="shared" si="1"/>
        <v>10.25</v>
      </c>
      <c r="N69" s="36">
        <v>42</v>
      </c>
      <c r="O69" s="57">
        <f t="shared" si="2"/>
        <v>30.106474826417333</v>
      </c>
      <c r="P69" s="58">
        <f t="shared" si="3"/>
        <v>22.880920868077173</v>
      </c>
      <c r="Q69" s="134">
        <v>14.847102</v>
      </c>
      <c r="R69" s="11">
        <f t="shared" si="4"/>
        <v>2.4425450031014995</v>
      </c>
      <c r="S69" s="35">
        <f t="shared" si="5"/>
        <v>3.5015094102113644</v>
      </c>
    </row>
    <row r="70" spans="7:19" ht="18.5">
      <c r="G70" s="61">
        <v>2010</v>
      </c>
      <c r="H70" s="48">
        <v>3</v>
      </c>
      <c r="I70" s="48">
        <f t="shared" si="9"/>
        <v>7</v>
      </c>
      <c r="J70" s="48">
        <f t="shared" si="9"/>
        <v>66</v>
      </c>
      <c r="K70" s="133">
        <v>16.399999999999999</v>
      </c>
      <c r="L70" s="133">
        <v>9.3000000000000007</v>
      </c>
      <c r="M70" s="56">
        <f t="shared" ref="M70:M133" si="10">(K70+L70)/2</f>
        <v>12.85</v>
      </c>
      <c r="N70" s="36">
        <v>53</v>
      </c>
      <c r="O70" s="57">
        <f t="shared" ref="O70:O133" si="11">((Q70)/(0.16*(K70-(L70))^0.5))</f>
        <v>32.998415089981286</v>
      </c>
      <c r="P70" s="58">
        <f t="shared" ref="P70:P133" si="12">0.16*((K70-L70)^1/2)*O70</f>
        <v>18.743099771109364</v>
      </c>
      <c r="Q70" s="134">
        <v>14.06832</v>
      </c>
      <c r="R70" s="11">
        <f t="shared" ref="R70:R133" si="13">0.0023*0.408*O70*(K70-L70)^0.5*(M70+17.8)</f>
        <v>2.5289528569199997</v>
      </c>
      <c r="S70" s="35">
        <f t="shared" ref="S70:S133" si="14">0.31*(IF(N70&gt;50,1,(1+(50-N70)/70)))*(P70+2.09)*((M70/(M70+15)))</f>
        <v>2.9798439116055344</v>
      </c>
    </row>
    <row r="71" spans="7:19" ht="18.5">
      <c r="G71" s="61">
        <v>2010</v>
      </c>
      <c r="H71" s="48">
        <v>3</v>
      </c>
      <c r="I71" s="48">
        <f t="shared" si="9"/>
        <v>8</v>
      </c>
      <c r="J71" s="48">
        <f t="shared" si="9"/>
        <v>67</v>
      </c>
      <c r="K71" s="133">
        <v>16.100000000000001</v>
      </c>
      <c r="L71" s="133">
        <v>8.8000000000000007</v>
      </c>
      <c r="M71" s="56">
        <f t="shared" si="10"/>
        <v>12.450000000000001</v>
      </c>
      <c r="N71" s="36">
        <v>63.5</v>
      </c>
      <c r="O71" s="57">
        <f t="shared" si="11"/>
        <v>4.7071476101041361</v>
      </c>
      <c r="P71" s="58">
        <f t="shared" si="12"/>
        <v>2.7489742043008158</v>
      </c>
      <c r="Q71" s="134">
        <v>2.0348820000000001</v>
      </c>
      <c r="R71" s="11">
        <f t="shared" si="13"/>
        <v>0.36102113363250005</v>
      </c>
      <c r="S71" s="35">
        <f t="shared" si="14"/>
        <v>0.68036506162109289</v>
      </c>
    </row>
    <row r="72" spans="7:19" ht="18.5">
      <c r="G72" s="61">
        <v>2010</v>
      </c>
      <c r="H72" s="48">
        <v>3</v>
      </c>
      <c r="I72" s="48">
        <f t="shared" si="9"/>
        <v>9</v>
      </c>
      <c r="J72" s="48">
        <f t="shared" si="9"/>
        <v>68</v>
      </c>
      <c r="K72" s="133">
        <v>16.3</v>
      </c>
      <c r="L72" s="133">
        <v>12.3</v>
      </c>
      <c r="M72" s="56">
        <f t="shared" si="10"/>
        <v>14.3</v>
      </c>
      <c r="N72" s="36">
        <v>60.5</v>
      </c>
      <c r="O72" s="57">
        <f t="shared" si="11"/>
        <v>22.649053124999998</v>
      </c>
      <c r="P72" s="58">
        <f t="shared" si="12"/>
        <v>7.2476969999999996</v>
      </c>
      <c r="Q72" s="134">
        <v>7.2476969999999996</v>
      </c>
      <c r="R72" s="11">
        <f t="shared" si="13"/>
        <v>1.3644985472504998</v>
      </c>
      <c r="S72" s="35">
        <f t="shared" si="14"/>
        <v>1.412764873754266</v>
      </c>
    </row>
    <row r="73" spans="7:19" ht="18.5">
      <c r="G73" s="61">
        <v>2010</v>
      </c>
      <c r="H73" s="48">
        <v>3</v>
      </c>
      <c r="I73" s="48">
        <f t="shared" si="9"/>
        <v>10</v>
      </c>
      <c r="J73" s="48">
        <f t="shared" si="9"/>
        <v>69</v>
      </c>
      <c r="K73" s="133">
        <v>20.5</v>
      </c>
      <c r="L73" s="133">
        <v>10</v>
      </c>
      <c r="M73" s="56">
        <f t="shared" si="10"/>
        <v>15.25</v>
      </c>
      <c r="N73" s="36">
        <v>49</v>
      </c>
      <c r="O73" s="57">
        <f t="shared" si="11"/>
        <v>21.053745065517045</v>
      </c>
      <c r="P73" s="58">
        <f t="shared" si="12"/>
        <v>17.685145855034317</v>
      </c>
      <c r="Q73" s="134">
        <v>10.915508999999998</v>
      </c>
      <c r="R73" s="11">
        <f t="shared" si="13"/>
        <v>2.1158431624192491</v>
      </c>
      <c r="S73" s="35">
        <f t="shared" si="14"/>
        <v>3.1346291117387981</v>
      </c>
    </row>
    <row r="74" spans="7:19" ht="18.5">
      <c r="G74" s="61">
        <v>2010</v>
      </c>
      <c r="H74" s="48">
        <v>3</v>
      </c>
      <c r="I74" s="48">
        <f t="shared" si="9"/>
        <v>11</v>
      </c>
      <c r="J74" s="48">
        <f t="shared" si="9"/>
        <v>70</v>
      </c>
      <c r="K74" s="133">
        <v>20.3</v>
      </c>
      <c r="L74" s="133">
        <v>12</v>
      </c>
      <c r="M74" s="56">
        <f t="shared" si="10"/>
        <v>16.149999999999999</v>
      </c>
      <c r="N74" s="36">
        <v>62</v>
      </c>
      <c r="O74" s="57">
        <f t="shared" si="11"/>
        <v>29.775076178372409</v>
      </c>
      <c r="P74" s="58">
        <f t="shared" si="12"/>
        <v>19.770650582439281</v>
      </c>
      <c r="Q74" s="134">
        <v>13.724985999999999</v>
      </c>
      <c r="R74" s="11">
        <f t="shared" si="13"/>
        <v>2.7328746061154994</v>
      </c>
      <c r="S74" s="35">
        <f t="shared" si="14"/>
        <v>3.5134942902402009</v>
      </c>
    </row>
    <row r="75" spans="7:19" ht="18.5">
      <c r="G75" s="61">
        <v>2010</v>
      </c>
      <c r="H75" s="48">
        <v>3</v>
      </c>
      <c r="I75" s="48">
        <f t="shared" si="9"/>
        <v>12</v>
      </c>
      <c r="J75" s="48">
        <f t="shared" si="9"/>
        <v>71</v>
      </c>
      <c r="K75" s="133">
        <v>24</v>
      </c>
      <c r="L75" s="133">
        <v>12.8</v>
      </c>
      <c r="M75" s="56">
        <f t="shared" si="10"/>
        <v>18.399999999999999</v>
      </c>
      <c r="N75" s="36">
        <v>56</v>
      </c>
      <c r="O75" s="57">
        <f t="shared" si="11"/>
        <v>26.179383567224743</v>
      </c>
      <c r="P75" s="58">
        <f t="shared" si="12"/>
        <v>23.456727676233367</v>
      </c>
      <c r="Q75" s="134">
        <v>14.018075999999999</v>
      </c>
      <c r="R75" s="11">
        <f t="shared" si="13"/>
        <v>2.9762197697879995</v>
      </c>
      <c r="S75" s="35">
        <f t="shared" si="14"/>
        <v>4.3628303791986562</v>
      </c>
    </row>
    <row r="76" spans="7:19" ht="18.5">
      <c r="G76" s="61">
        <v>2010</v>
      </c>
      <c r="H76" s="48">
        <v>3</v>
      </c>
      <c r="I76" s="48">
        <f t="shared" si="9"/>
        <v>13</v>
      </c>
      <c r="J76" s="48">
        <f t="shared" si="9"/>
        <v>72</v>
      </c>
      <c r="K76" s="133">
        <v>20.100000000000001</v>
      </c>
      <c r="L76" s="133">
        <v>11.8</v>
      </c>
      <c r="M76" s="56">
        <f t="shared" si="10"/>
        <v>15.950000000000001</v>
      </c>
      <c r="N76" s="36">
        <v>93.5</v>
      </c>
      <c r="O76" s="57">
        <f t="shared" si="11"/>
        <v>32.318401782382253</v>
      </c>
      <c r="P76" s="58">
        <f t="shared" si="12"/>
        <v>21.459418783501818</v>
      </c>
      <c r="Q76" s="134">
        <v>14.897345999999999</v>
      </c>
      <c r="R76" s="11">
        <f t="shared" si="13"/>
        <v>2.9488365322874994</v>
      </c>
      <c r="S76" s="35">
        <f t="shared" si="14"/>
        <v>3.7622003610670345</v>
      </c>
    </row>
    <row r="77" spans="7:19" ht="18.5">
      <c r="G77" s="61">
        <v>2010</v>
      </c>
      <c r="H77" s="48">
        <v>3</v>
      </c>
      <c r="I77" s="48">
        <f t="shared" si="9"/>
        <v>14</v>
      </c>
      <c r="J77" s="48">
        <f t="shared" si="9"/>
        <v>73</v>
      </c>
      <c r="K77" s="133">
        <v>20.100000000000001</v>
      </c>
      <c r="L77" s="133">
        <v>11</v>
      </c>
      <c r="M77" s="56">
        <f t="shared" si="10"/>
        <v>15.55</v>
      </c>
      <c r="N77" s="36">
        <v>89.5</v>
      </c>
      <c r="O77" s="57">
        <f t="shared" si="11"/>
        <v>24.853462881208472</v>
      </c>
      <c r="P77" s="58">
        <f t="shared" si="12"/>
        <v>18.09332097751977</v>
      </c>
      <c r="Q77" s="134">
        <v>11.995754999999999</v>
      </c>
      <c r="R77" s="11">
        <f t="shared" si="13"/>
        <v>2.3463426875512501</v>
      </c>
      <c r="S77" s="35">
        <f t="shared" si="14"/>
        <v>3.1847364573529968</v>
      </c>
    </row>
    <row r="78" spans="7:19" ht="18.5">
      <c r="G78" s="61">
        <v>2010</v>
      </c>
      <c r="H78" s="48">
        <v>3</v>
      </c>
      <c r="I78" s="48">
        <f t="shared" si="9"/>
        <v>15</v>
      </c>
      <c r="J78" s="48">
        <f t="shared" si="9"/>
        <v>74</v>
      </c>
      <c r="K78" s="133">
        <v>23.2</v>
      </c>
      <c r="L78" s="133">
        <v>13</v>
      </c>
      <c r="M78" s="56">
        <f t="shared" si="10"/>
        <v>18.100000000000001</v>
      </c>
      <c r="N78" s="36">
        <v>64.5</v>
      </c>
      <c r="O78" s="57">
        <f t="shared" si="11"/>
        <v>20.353283591329458</v>
      </c>
      <c r="P78" s="58">
        <f t="shared" si="12"/>
        <v>16.608279410524837</v>
      </c>
      <c r="Q78" s="134">
        <v>10.400508</v>
      </c>
      <c r="R78" s="11">
        <f t="shared" si="13"/>
        <v>2.1898633611780003</v>
      </c>
      <c r="S78" s="35">
        <f t="shared" si="14"/>
        <v>3.1696690565696333</v>
      </c>
    </row>
    <row r="79" spans="7:19" ht="18.5">
      <c r="G79" s="61">
        <v>2010</v>
      </c>
      <c r="H79" s="48">
        <v>3</v>
      </c>
      <c r="I79" s="48">
        <f t="shared" si="9"/>
        <v>16</v>
      </c>
      <c r="J79" s="48">
        <f t="shared" si="9"/>
        <v>75</v>
      </c>
      <c r="K79" s="133">
        <v>15.3</v>
      </c>
      <c r="L79" s="133">
        <v>8.3000000000000007</v>
      </c>
      <c r="M79" s="56">
        <f t="shared" si="10"/>
        <v>11.8</v>
      </c>
      <c r="N79" s="36">
        <v>49.5</v>
      </c>
      <c r="O79" s="57">
        <f t="shared" si="11"/>
        <v>31.334237520094756</v>
      </c>
      <c r="P79" s="58">
        <f t="shared" si="12"/>
        <v>17.547173011253065</v>
      </c>
      <c r="Q79" s="134">
        <v>13.264415999999999</v>
      </c>
      <c r="R79" s="11">
        <f t="shared" si="13"/>
        <v>2.3027556752639997</v>
      </c>
      <c r="S79" s="35">
        <f t="shared" si="14"/>
        <v>2.6994727668971441</v>
      </c>
    </row>
    <row r="80" spans="7:19" ht="18.5">
      <c r="G80" s="61">
        <v>2010</v>
      </c>
      <c r="H80" s="48">
        <v>3</v>
      </c>
      <c r="I80" s="48">
        <f t="shared" si="9"/>
        <v>17</v>
      </c>
      <c r="J80" s="48">
        <f t="shared" si="9"/>
        <v>76</v>
      </c>
      <c r="K80" s="133">
        <v>15.1</v>
      </c>
      <c r="L80" s="133">
        <v>3.8</v>
      </c>
      <c r="M80" s="56">
        <f t="shared" si="10"/>
        <v>9.4499999999999993</v>
      </c>
      <c r="N80" s="36">
        <v>35.5</v>
      </c>
      <c r="O80" s="57">
        <f t="shared" si="11"/>
        <v>31.551525371633435</v>
      </c>
      <c r="P80" s="58">
        <f t="shared" si="12"/>
        <v>28.522578935956627</v>
      </c>
      <c r="Q80" s="134">
        <v>16.969911</v>
      </c>
      <c r="R80" s="11">
        <f t="shared" si="13"/>
        <v>2.7121523884087493</v>
      </c>
      <c r="S80" s="35">
        <f t="shared" si="14"/>
        <v>4.4276494153659227</v>
      </c>
    </row>
    <row r="81" spans="7:19" ht="18.5">
      <c r="G81" s="61">
        <v>2010</v>
      </c>
      <c r="H81" s="48">
        <v>3</v>
      </c>
      <c r="I81" s="48">
        <f t="shared" ref="I81:J96" si="15">I80+1</f>
        <v>18</v>
      </c>
      <c r="J81" s="48">
        <f t="shared" si="15"/>
        <v>77</v>
      </c>
      <c r="K81" s="133">
        <v>13.6</v>
      </c>
      <c r="L81" s="133">
        <v>4.7</v>
      </c>
      <c r="M81" s="56">
        <f t="shared" si="10"/>
        <v>9.15</v>
      </c>
      <c r="N81" s="36">
        <v>58.5</v>
      </c>
      <c r="O81" s="57">
        <f t="shared" si="11"/>
        <v>17.262872741291424</v>
      </c>
      <c r="P81" s="58">
        <f t="shared" si="12"/>
        <v>12.291165391799492</v>
      </c>
      <c r="Q81" s="134">
        <v>8.2400160000000007</v>
      </c>
      <c r="R81" s="11">
        <f t="shared" si="13"/>
        <v>1.3024313489880002</v>
      </c>
      <c r="S81" s="35">
        <f t="shared" si="14"/>
        <v>1.6891170034716052</v>
      </c>
    </row>
    <row r="82" spans="7:19" ht="18.5">
      <c r="G82" s="61">
        <v>2010</v>
      </c>
      <c r="H82" s="48">
        <v>3</v>
      </c>
      <c r="I82" s="48">
        <f t="shared" si="15"/>
        <v>19</v>
      </c>
      <c r="J82" s="48">
        <f t="shared" si="15"/>
        <v>78</v>
      </c>
      <c r="K82" s="133">
        <v>14</v>
      </c>
      <c r="L82" s="133">
        <v>2.5</v>
      </c>
      <c r="M82" s="56">
        <f t="shared" si="10"/>
        <v>8.25</v>
      </c>
      <c r="N82" s="36">
        <v>79.5</v>
      </c>
      <c r="O82" s="57">
        <f t="shared" si="11"/>
        <v>6.6672662805419867</v>
      </c>
      <c r="P82" s="58">
        <f t="shared" si="12"/>
        <v>6.133884978098628</v>
      </c>
      <c r="Q82" s="134">
        <v>3.6175679999999999</v>
      </c>
      <c r="R82" s="11">
        <f t="shared" si="13"/>
        <v>0.55270379613600007</v>
      </c>
      <c r="S82" s="35">
        <f t="shared" si="14"/>
        <v>0.90462734759084906</v>
      </c>
    </row>
    <row r="83" spans="7:19" ht="18.5">
      <c r="G83" s="61">
        <v>2010</v>
      </c>
      <c r="H83" s="48">
        <v>3</v>
      </c>
      <c r="I83" s="48">
        <f t="shared" si="15"/>
        <v>20</v>
      </c>
      <c r="J83" s="48">
        <f t="shared" si="15"/>
        <v>79</v>
      </c>
      <c r="K83" s="133">
        <v>16.5</v>
      </c>
      <c r="L83" s="133">
        <v>4.8</v>
      </c>
      <c r="M83" s="56">
        <f t="shared" si="10"/>
        <v>10.65</v>
      </c>
      <c r="N83" s="36">
        <v>88</v>
      </c>
      <c r="O83" s="57">
        <f t="shared" si="11"/>
        <v>30.250092872332395</v>
      </c>
      <c r="P83" s="58">
        <f t="shared" si="12"/>
        <v>28.314086928503119</v>
      </c>
      <c r="Q83" s="134">
        <v>16.555397999999997</v>
      </c>
      <c r="R83" s="11">
        <f t="shared" si="13"/>
        <v>2.7624212937314998</v>
      </c>
      <c r="S83" s="35">
        <f t="shared" si="14"/>
        <v>3.9134149315576239</v>
      </c>
    </row>
    <row r="84" spans="7:19" ht="18.5">
      <c r="G84" s="61">
        <v>2010</v>
      </c>
      <c r="H84" s="48">
        <v>3</v>
      </c>
      <c r="I84" s="48">
        <f t="shared" si="15"/>
        <v>21</v>
      </c>
      <c r="J84" s="48">
        <f t="shared" si="15"/>
        <v>80</v>
      </c>
      <c r="K84" s="133">
        <v>20.100000000000001</v>
      </c>
      <c r="L84" s="133">
        <v>6.9</v>
      </c>
      <c r="M84" s="56">
        <f t="shared" si="10"/>
        <v>13.5</v>
      </c>
      <c r="N84" s="36">
        <v>68.5</v>
      </c>
      <c r="O84" s="57">
        <f t="shared" si="11"/>
        <v>17.761886268413001</v>
      </c>
      <c r="P84" s="58">
        <f t="shared" si="12"/>
        <v>18.75655189944413</v>
      </c>
      <c r="Q84" s="134">
        <v>10.325142</v>
      </c>
      <c r="R84" s="11">
        <f t="shared" si="13"/>
        <v>1.8954327800790001</v>
      </c>
      <c r="S84" s="35">
        <f t="shared" si="14"/>
        <v>3.0611515683920589</v>
      </c>
    </row>
    <row r="85" spans="7:19" ht="18.5">
      <c r="G85" s="61">
        <v>2010</v>
      </c>
      <c r="H85" s="48">
        <v>3</v>
      </c>
      <c r="I85" s="48">
        <f t="shared" si="15"/>
        <v>22</v>
      </c>
      <c r="J85" s="48">
        <f t="shared" si="15"/>
        <v>81</v>
      </c>
      <c r="K85" s="133">
        <v>21.7</v>
      </c>
      <c r="L85" s="133">
        <v>7.7</v>
      </c>
      <c r="M85" s="56">
        <f t="shared" si="10"/>
        <v>14.7</v>
      </c>
      <c r="N85" s="36">
        <v>58</v>
      </c>
      <c r="O85" s="57">
        <f t="shared" si="11"/>
        <v>28.325265128397806</v>
      </c>
      <c r="P85" s="58">
        <f t="shared" si="12"/>
        <v>31.724296943805545</v>
      </c>
      <c r="Q85" s="134">
        <v>16.957349999999998</v>
      </c>
      <c r="R85" s="11">
        <f t="shared" si="13"/>
        <v>3.2322828768749989</v>
      </c>
      <c r="S85" s="35">
        <f t="shared" si="14"/>
        <v>5.1882744502667295</v>
      </c>
    </row>
    <row r="86" spans="7:19" ht="18.5">
      <c r="G86" s="61">
        <v>2010</v>
      </c>
      <c r="H86" s="48">
        <v>3</v>
      </c>
      <c r="I86" s="48">
        <f t="shared" si="15"/>
        <v>23</v>
      </c>
      <c r="J86" s="48">
        <f t="shared" si="15"/>
        <v>82</v>
      </c>
      <c r="K86" s="133">
        <v>23.6</v>
      </c>
      <c r="L86" s="133">
        <v>9</v>
      </c>
      <c r="M86" s="56">
        <f t="shared" si="10"/>
        <v>16.3</v>
      </c>
      <c r="N86" s="36">
        <v>60</v>
      </c>
      <c r="O86" s="57">
        <f t="shared" si="11"/>
        <v>27.285120750371046</v>
      </c>
      <c r="P86" s="58">
        <f t="shared" si="12"/>
        <v>31.869021036433384</v>
      </c>
      <c r="Q86" s="134">
        <v>16.681007999999999</v>
      </c>
      <c r="R86" s="11">
        <f t="shared" si="13"/>
        <v>3.3361432164719993</v>
      </c>
      <c r="S86" s="35">
        <f t="shared" si="14"/>
        <v>5.4822662395238941</v>
      </c>
    </row>
    <row r="87" spans="7:19" ht="18.5">
      <c r="G87" s="61">
        <v>2010</v>
      </c>
      <c r="H87" s="48">
        <v>3</v>
      </c>
      <c r="I87" s="48">
        <f t="shared" si="15"/>
        <v>24</v>
      </c>
      <c r="J87" s="48">
        <f t="shared" si="15"/>
        <v>83</v>
      </c>
      <c r="K87" s="133">
        <v>24.7</v>
      </c>
      <c r="L87" s="133">
        <v>13.6</v>
      </c>
      <c r="M87" s="56">
        <f t="shared" si="10"/>
        <v>19.149999999999999</v>
      </c>
      <c r="N87" s="36">
        <v>79.5</v>
      </c>
      <c r="O87" s="57">
        <f t="shared" si="11"/>
        <v>24.741842765660511</v>
      </c>
      <c r="P87" s="58">
        <f t="shared" si="12"/>
        <v>21.970756375906536</v>
      </c>
      <c r="Q87" s="134">
        <v>13.18905</v>
      </c>
      <c r="R87" s="11">
        <f t="shared" si="13"/>
        <v>2.8582221063375002</v>
      </c>
      <c r="S87" s="35">
        <f t="shared" si="14"/>
        <v>4.1826260680986573</v>
      </c>
    </row>
    <row r="88" spans="7:19" ht="18.5">
      <c r="G88" s="61">
        <v>2010</v>
      </c>
      <c r="H88" s="48">
        <v>3</v>
      </c>
      <c r="I88" s="48">
        <f t="shared" si="15"/>
        <v>25</v>
      </c>
      <c r="J88" s="48">
        <f t="shared" si="15"/>
        <v>84</v>
      </c>
      <c r="K88" s="133">
        <v>21.6</v>
      </c>
      <c r="L88" s="133">
        <v>12.3</v>
      </c>
      <c r="M88" s="56">
        <f t="shared" si="10"/>
        <v>16.950000000000003</v>
      </c>
      <c r="N88" s="36">
        <v>67.5</v>
      </c>
      <c r="O88" s="57">
        <f t="shared" si="11"/>
        <v>30.119559807000662</v>
      </c>
      <c r="P88" s="58">
        <f t="shared" si="12"/>
        <v>22.408952496408496</v>
      </c>
      <c r="Q88" s="134">
        <v>14.69637</v>
      </c>
      <c r="R88" s="11">
        <f t="shared" si="13"/>
        <v>2.9952487992374999</v>
      </c>
      <c r="S88" s="35">
        <f t="shared" si="14"/>
        <v>4.0291000279304674</v>
      </c>
    </row>
    <row r="89" spans="7:19" ht="18.5">
      <c r="G89" s="61">
        <v>2010</v>
      </c>
      <c r="H89" s="48">
        <v>3</v>
      </c>
      <c r="I89" s="48">
        <f t="shared" si="15"/>
        <v>26</v>
      </c>
      <c r="J89" s="48">
        <f t="shared" si="15"/>
        <v>85</v>
      </c>
      <c r="K89" s="133">
        <v>22.1</v>
      </c>
      <c r="L89" s="133">
        <v>12.5</v>
      </c>
      <c r="M89" s="56">
        <f t="shared" si="10"/>
        <v>17.3</v>
      </c>
      <c r="N89" s="36">
        <v>56.5</v>
      </c>
      <c r="O89" s="57">
        <f t="shared" si="11"/>
        <v>24.628325304678874</v>
      </c>
      <c r="P89" s="58">
        <f t="shared" si="12"/>
        <v>18.914553833993377</v>
      </c>
      <c r="Q89" s="134">
        <v>12.209292</v>
      </c>
      <c r="R89" s="11">
        <f t="shared" si="13"/>
        <v>2.5134231650580001</v>
      </c>
      <c r="S89" s="35">
        <f t="shared" si="14"/>
        <v>3.4875362913841017</v>
      </c>
    </row>
    <row r="90" spans="7:19" ht="18.5">
      <c r="G90" s="61">
        <v>2010</v>
      </c>
      <c r="H90" s="48">
        <v>3</v>
      </c>
      <c r="I90" s="48">
        <f t="shared" si="15"/>
        <v>27</v>
      </c>
      <c r="J90" s="48">
        <f t="shared" si="15"/>
        <v>86</v>
      </c>
      <c r="K90" s="133">
        <v>22.7</v>
      </c>
      <c r="L90" s="133">
        <v>11.3</v>
      </c>
      <c r="M90" s="56">
        <f t="shared" si="10"/>
        <v>17</v>
      </c>
      <c r="N90" s="36">
        <v>48</v>
      </c>
      <c r="O90" s="57">
        <f t="shared" si="11"/>
        <v>26.506760778207603</v>
      </c>
      <c r="P90" s="58">
        <f t="shared" si="12"/>
        <v>24.174165829725332</v>
      </c>
      <c r="Q90" s="134">
        <v>14.31954</v>
      </c>
      <c r="R90" s="11">
        <f t="shared" si="13"/>
        <v>2.9226467530799991</v>
      </c>
      <c r="S90" s="35">
        <f t="shared" si="14"/>
        <v>4.4489620903709728</v>
      </c>
    </row>
    <row r="91" spans="7:19" ht="18.5">
      <c r="G91" s="61">
        <v>2010</v>
      </c>
      <c r="H91" s="48">
        <v>3</v>
      </c>
      <c r="I91" s="48">
        <f t="shared" si="15"/>
        <v>28</v>
      </c>
      <c r="J91" s="48">
        <f t="shared" si="15"/>
        <v>87</v>
      </c>
      <c r="K91" s="133">
        <v>19.3</v>
      </c>
      <c r="L91" s="133">
        <v>11</v>
      </c>
      <c r="M91" s="56">
        <f t="shared" si="10"/>
        <v>15.15</v>
      </c>
      <c r="N91" s="36">
        <v>73</v>
      </c>
      <c r="O91" s="57">
        <f t="shared" si="11"/>
        <v>37.850134971103671</v>
      </c>
      <c r="P91" s="58">
        <f t="shared" si="12"/>
        <v>25.132489620812837</v>
      </c>
      <c r="Q91" s="134">
        <v>17.447229</v>
      </c>
      <c r="R91" s="11">
        <f t="shared" si="13"/>
        <v>3.3717075369007499</v>
      </c>
      <c r="S91" s="35">
        <f t="shared" si="14"/>
        <v>4.2404783583465173</v>
      </c>
    </row>
    <row r="92" spans="7:19" ht="18.5">
      <c r="G92" s="61">
        <v>2010</v>
      </c>
      <c r="H92" s="48">
        <v>3</v>
      </c>
      <c r="I92" s="48">
        <f t="shared" si="15"/>
        <v>29</v>
      </c>
      <c r="J92" s="48">
        <f t="shared" si="15"/>
        <v>88</v>
      </c>
      <c r="K92" s="133">
        <v>17</v>
      </c>
      <c r="L92" s="133">
        <v>7.1</v>
      </c>
      <c r="M92" s="56">
        <f t="shared" si="10"/>
        <v>12.05</v>
      </c>
      <c r="N92" s="36">
        <v>56.5</v>
      </c>
      <c r="O92" s="57">
        <f t="shared" si="11"/>
        <v>34.282569757808488</v>
      </c>
      <c r="P92" s="58">
        <f t="shared" si="12"/>
        <v>27.151795248184325</v>
      </c>
      <c r="Q92" s="134">
        <v>17.258813999999997</v>
      </c>
      <c r="R92" s="11">
        <f t="shared" si="13"/>
        <v>3.0215048816834993</v>
      </c>
      <c r="S92" s="35">
        <f t="shared" si="14"/>
        <v>4.0381784158814247</v>
      </c>
    </row>
    <row r="93" spans="7:19" ht="18.5">
      <c r="G93" s="61">
        <v>2010</v>
      </c>
      <c r="H93" s="48">
        <v>3</v>
      </c>
      <c r="I93" s="48">
        <f t="shared" si="15"/>
        <v>30</v>
      </c>
      <c r="J93" s="48">
        <f t="shared" si="15"/>
        <v>89</v>
      </c>
      <c r="K93" s="133">
        <v>13.2</v>
      </c>
      <c r="L93" s="133">
        <v>7.1</v>
      </c>
      <c r="M93" s="56">
        <f t="shared" si="10"/>
        <v>10.149999999999999</v>
      </c>
      <c r="N93" s="36">
        <v>51</v>
      </c>
      <c r="O93" s="57">
        <f t="shared" si="11"/>
        <v>46.026492187282571</v>
      </c>
      <c r="P93" s="58">
        <f t="shared" si="12"/>
        <v>22.460928187393893</v>
      </c>
      <c r="Q93" s="134">
        <v>18.188327999999998</v>
      </c>
      <c r="R93" s="11">
        <f t="shared" si="13"/>
        <v>2.9815534969739996</v>
      </c>
      <c r="S93" s="35">
        <f t="shared" si="14"/>
        <v>3.071550518554071</v>
      </c>
    </row>
    <row r="94" spans="7:19" ht="18.5">
      <c r="G94" s="61">
        <v>2010</v>
      </c>
      <c r="H94" s="62">
        <v>3</v>
      </c>
      <c r="I94" s="62">
        <f t="shared" si="15"/>
        <v>31</v>
      </c>
      <c r="J94" s="48">
        <f t="shared" si="15"/>
        <v>90</v>
      </c>
      <c r="K94" s="133">
        <v>18.100000000000001</v>
      </c>
      <c r="L94" s="133">
        <v>6</v>
      </c>
      <c r="M94" s="56">
        <f t="shared" si="10"/>
        <v>12.05</v>
      </c>
      <c r="N94" s="36">
        <v>66</v>
      </c>
      <c r="O94" s="57">
        <f t="shared" si="11"/>
        <v>25.931735098347659</v>
      </c>
      <c r="P94" s="58">
        <f t="shared" si="12"/>
        <v>25.101919575200537</v>
      </c>
      <c r="Q94" s="134">
        <v>14.432588999999998</v>
      </c>
      <c r="R94" s="51">
        <f t="shared" si="13"/>
        <v>2.5267169643772496</v>
      </c>
      <c r="S94" s="50">
        <f t="shared" si="14"/>
        <v>3.7550985424459005</v>
      </c>
    </row>
    <row r="95" spans="7:19" ht="18.5">
      <c r="G95" s="61">
        <v>2010</v>
      </c>
      <c r="H95" s="61">
        <v>4</v>
      </c>
      <c r="I95" s="48">
        <v>1</v>
      </c>
      <c r="J95" s="48">
        <f t="shared" si="15"/>
        <v>91</v>
      </c>
      <c r="K95" s="133">
        <v>19.3</v>
      </c>
      <c r="L95" s="133">
        <v>8</v>
      </c>
      <c r="M95" s="56">
        <f t="shared" si="10"/>
        <v>13.65</v>
      </c>
      <c r="N95" s="36">
        <v>96.5</v>
      </c>
      <c r="O95" s="57">
        <f t="shared" si="11"/>
        <v>17.352171244355027</v>
      </c>
      <c r="P95" s="58">
        <f t="shared" si="12"/>
        <v>15.686362804896945</v>
      </c>
      <c r="Q95" s="134">
        <v>9.3328229999999994</v>
      </c>
      <c r="R95" s="11">
        <f t="shared" si="13"/>
        <v>1.7214788668477496</v>
      </c>
      <c r="S95" s="35">
        <f t="shared" si="14"/>
        <v>2.6255036373096483</v>
      </c>
    </row>
    <row r="96" spans="7:19" ht="18.5">
      <c r="G96" s="61">
        <v>2010</v>
      </c>
      <c r="H96" s="61">
        <v>4</v>
      </c>
      <c r="I96" s="48">
        <f t="shared" ref="I96:J111" si="16">I95+1</f>
        <v>2</v>
      </c>
      <c r="J96" s="48">
        <f t="shared" si="15"/>
        <v>92</v>
      </c>
      <c r="K96" s="133">
        <v>21.8</v>
      </c>
      <c r="L96" s="133">
        <v>8.9</v>
      </c>
      <c r="M96" s="56">
        <f t="shared" si="10"/>
        <v>15.350000000000001</v>
      </c>
      <c r="N96" s="36">
        <v>71.5</v>
      </c>
      <c r="O96" s="57">
        <f t="shared" si="11"/>
        <v>6.5355262919425705</v>
      </c>
      <c r="P96" s="58">
        <f t="shared" si="12"/>
        <v>6.7446631332847327</v>
      </c>
      <c r="Q96" s="134">
        <v>3.7557389999999997</v>
      </c>
      <c r="R96" s="11">
        <f t="shared" si="13"/>
        <v>0.73020861614025012</v>
      </c>
      <c r="S96" s="35">
        <f t="shared" si="14"/>
        <v>1.3851645640769488</v>
      </c>
    </row>
    <row r="97" spans="7:32" ht="18.5">
      <c r="G97" s="61">
        <v>2010</v>
      </c>
      <c r="H97" s="61">
        <v>4</v>
      </c>
      <c r="I97" s="48">
        <f t="shared" si="16"/>
        <v>3</v>
      </c>
      <c r="J97" s="48">
        <f t="shared" si="16"/>
        <v>93</v>
      </c>
      <c r="K97" s="133">
        <v>23.8</v>
      </c>
      <c r="L97" s="133">
        <v>11.5</v>
      </c>
      <c r="M97" s="56">
        <f t="shared" si="10"/>
        <v>17.649999999999999</v>
      </c>
      <c r="N97" s="36">
        <v>51.5</v>
      </c>
      <c r="O97" s="57">
        <f t="shared" si="11"/>
        <v>21.310253973303727</v>
      </c>
      <c r="P97" s="58">
        <f t="shared" si="12"/>
        <v>20.969289909730868</v>
      </c>
      <c r="Q97" s="134">
        <v>11.958072</v>
      </c>
      <c r="R97" s="11">
        <f t="shared" si="13"/>
        <v>2.4862535713260003</v>
      </c>
      <c r="S97" s="35">
        <f t="shared" si="14"/>
        <v>3.8642849844132443</v>
      </c>
    </row>
    <row r="98" spans="7:32" ht="18.5">
      <c r="G98" s="61">
        <v>2010</v>
      </c>
      <c r="H98" s="61">
        <v>4</v>
      </c>
      <c r="I98" s="48">
        <f t="shared" si="16"/>
        <v>4</v>
      </c>
      <c r="J98" s="48">
        <f t="shared" si="16"/>
        <v>94</v>
      </c>
      <c r="K98" s="133">
        <v>24.5</v>
      </c>
      <c r="L98" s="133">
        <v>13.2</v>
      </c>
      <c r="M98" s="56">
        <f t="shared" si="10"/>
        <v>18.850000000000001</v>
      </c>
      <c r="N98" s="36">
        <v>56.5</v>
      </c>
      <c r="O98" s="57">
        <f t="shared" si="11"/>
        <v>25.78303775742658</v>
      </c>
      <c r="P98" s="58">
        <f t="shared" si="12"/>
        <v>23.307866132713631</v>
      </c>
      <c r="Q98" s="134">
        <v>13.867343999999999</v>
      </c>
      <c r="R98" s="11">
        <f t="shared" si="13"/>
        <v>2.9808167943239994</v>
      </c>
      <c r="S98" s="35">
        <f t="shared" si="14"/>
        <v>4.3844144976813029</v>
      </c>
    </row>
    <row r="99" spans="7:32" ht="18.5">
      <c r="G99" s="61">
        <v>2010</v>
      </c>
      <c r="H99" s="61">
        <v>4</v>
      </c>
      <c r="I99" s="48">
        <f t="shared" si="16"/>
        <v>5</v>
      </c>
      <c r="J99" s="48">
        <f t="shared" si="16"/>
        <v>95</v>
      </c>
      <c r="K99" s="133">
        <v>23.6</v>
      </c>
      <c r="L99" s="133">
        <v>13.7</v>
      </c>
      <c r="M99" s="56">
        <f t="shared" si="10"/>
        <v>18.649999999999999</v>
      </c>
      <c r="N99" s="36">
        <v>61.5</v>
      </c>
      <c r="O99" s="57">
        <f t="shared" si="11"/>
        <v>18.663291250975803</v>
      </c>
      <c r="P99" s="58">
        <f t="shared" si="12"/>
        <v>14.781326670772838</v>
      </c>
      <c r="Q99" s="134">
        <v>9.3956280000000003</v>
      </c>
      <c r="R99" s="11">
        <f t="shared" si="13"/>
        <v>2.0085903071189999</v>
      </c>
      <c r="S99" s="35">
        <f t="shared" si="14"/>
        <v>2.8987095140289205</v>
      </c>
    </row>
    <row r="100" spans="7:32" ht="18.5">
      <c r="G100" s="61">
        <v>2010</v>
      </c>
      <c r="H100" s="61">
        <v>4</v>
      </c>
      <c r="I100" s="48">
        <f t="shared" si="16"/>
        <v>6</v>
      </c>
      <c r="J100" s="48">
        <f t="shared" si="16"/>
        <v>96</v>
      </c>
      <c r="K100" s="133">
        <v>24.7</v>
      </c>
      <c r="L100" s="133">
        <v>12.3</v>
      </c>
      <c r="M100" s="56">
        <f t="shared" si="10"/>
        <v>18.5</v>
      </c>
      <c r="N100" s="36">
        <v>62.5</v>
      </c>
      <c r="O100" s="57">
        <f t="shared" si="11"/>
        <v>32.415878576147222</v>
      </c>
      <c r="P100" s="58">
        <f t="shared" si="12"/>
        <v>32.156551547538037</v>
      </c>
      <c r="Q100" s="134">
        <v>18.263693999999997</v>
      </c>
      <c r="R100" s="11">
        <f t="shared" si="13"/>
        <v>3.8883313207529984</v>
      </c>
      <c r="S100" s="35">
        <f t="shared" si="14"/>
        <v>5.8628051679143471</v>
      </c>
    </row>
    <row r="101" spans="7:32" ht="18.5">
      <c r="G101" s="61">
        <v>2010</v>
      </c>
      <c r="H101" s="61">
        <v>4</v>
      </c>
      <c r="I101" s="48">
        <f t="shared" si="16"/>
        <v>7</v>
      </c>
      <c r="J101" s="48">
        <f t="shared" si="16"/>
        <v>97</v>
      </c>
      <c r="K101" s="133">
        <v>18.3</v>
      </c>
      <c r="L101" s="133">
        <v>10</v>
      </c>
      <c r="M101" s="56">
        <f t="shared" si="10"/>
        <v>14.15</v>
      </c>
      <c r="N101" s="36">
        <v>75</v>
      </c>
      <c r="O101" s="57">
        <f t="shared" si="11"/>
        <v>33.789897310416528</v>
      </c>
      <c r="P101" s="58">
        <f t="shared" si="12"/>
        <v>22.436491814116575</v>
      </c>
      <c r="Q101" s="134">
        <v>15.57564</v>
      </c>
      <c r="R101" s="11">
        <f t="shared" si="13"/>
        <v>2.9186685587700003</v>
      </c>
      <c r="S101" s="35">
        <f t="shared" si="14"/>
        <v>3.6907532193009387</v>
      </c>
    </row>
    <row r="102" spans="7:32" ht="18.5">
      <c r="G102" s="61">
        <v>2010</v>
      </c>
      <c r="H102" s="61">
        <v>4</v>
      </c>
      <c r="I102" s="48">
        <f t="shared" si="16"/>
        <v>8</v>
      </c>
      <c r="J102" s="48">
        <f t="shared" si="16"/>
        <v>98</v>
      </c>
      <c r="K102" s="133">
        <v>14.4</v>
      </c>
      <c r="L102" s="133">
        <v>7.2</v>
      </c>
      <c r="M102" s="56">
        <f t="shared" si="10"/>
        <v>10.8</v>
      </c>
      <c r="N102" s="36">
        <v>75.5</v>
      </c>
      <c r="O102" s="57">
        <f t="shared" si="11"/>
        <v>43.213404219956935</v>
      </c>
      <c r="P102" s="58">
        <f t="shared" si="12"/>
        <v>24.890920830695197</v>
      </c>
      <c r="Q102" s="134">
        <v>18.552596999999999</v>
      </c>
      <c r="R102" s="11">
        <f t="shared" si="13"/>
        <v>3.111994068182999</v>
      </c>
      <c r="S102" s="35">
        <f t="shared" si="14"/>
        <v>3.5012450752390514</v>
      </c>
    </row>
    <row r="103" spans="7:32" ht="18.5">
      <c r="G103" s="61">
        <v>2010</v>
      </c>
      <c r="H103" s="61">
        <v>4</v>
      </c>
      <c r="I103" s="48">
        <f t="shared" si="16"/>
        <v>9</v>
      </c>
      <c r="J103" s="48">
        <f t="shared" si="16"/>
        <v>99</v>
      </c>
      <c r="K103" s="133">
        <v>17.5</v>
      </c>
      <c r="L103" s="133">
        <v>6.6</v>
      </c>
      <c r="M103" s="56">
        <f t="shared" si="10"/>
        <v>12.05</v>
      </c>
      <c r="N103" s="36">
        <v>86.5</v>
      </c>
      <c r="O103" s="57">
        <f t="shared" si="11"/>
        <v>27.868820970566851</v>
      </c>
      <c r="P103" s="58">
        <f t="shared" si="12"/>
        <v>24.301611886334292</v>
      </c>
      <c r="Q103" s="134">
        <v>14.721492</v>
      </c>
      <c r="R103" s="11">
        <f t="shared" si="13"/>
        <v>2.5772952848129997</v>
      </c>
      <c r="S103" s="35">
        <f t="shared" si="14"/>
        <v>3.6445791571682724</v>
      </c>
    </row>
    <row r="104" spans="7:32" ht="18.5">
      <c r="G104" s="61">
        <v>2010</v>
      </c>
      <c r="H104" s="61">
        <v>4</v>
      </c>
      <c r="I104" s="48">
        <f t="shared" si="16"/>
        <v>10</v>
      </c>
      <c r="J104" s="48">
        <f t="shared" si="16"/>
        <v>100</v>
      </c>
      <c r="K104" s="133">
        <v>18.2</v>
      </c>
      <c r="L104" s="133">
        <v>8.1999999999999993</v>
      </c>
      <c r="M104" s="56">
        <f t="shared" si="10"/>
        <v>13.2</v>
      </c>
      <c r="N104" s="36">
        <v>82</v>
      </c>
      <c r="O104" s="57">
        <f t="shared" si="11"/>
        <v>34.234855501030083</v>
      </c>
      <c r="P104" s="58">
        <f t="shared" si="12"/>
        <v>27.387884400824067</v>
      </c>
      <c r="Q104" s="134">
        <v>17.321618999999998</v>
      </c>
      <c r="R104" s="11">
        <f t="shared" si="13"/>
        <v>3.1493301584849993</v>
      </c>
      <c r="S104" s="35">
        <f t="shared" si="14"/>
        <v>4.2774291832685138</v>
      </c>
      <c r="AF104" s="34"/>
    </row>
    <row r="105" spans="7:32" ht="18.5">
      <c r="G105" s="61">
        <v>2010</v>
      </c>
      <c r="H105" s="61">
        <v>4</v>
      </c>
      <c r="I105" s="48">
        <f t="shared" si="16"/>
        <v>11</v>
      </c>
      <c r="J105" s="48">
        <f t="shared" si="16"/>
        <v>101</v>
      </c>
      <c r="K105" s="133">
        <v>13.4</v>
      </c>
      <c r="L105" s="133">
        <v>8.3000000000000007</v>
      </c>
      <c r="M105" s="56">
        <f t="shared" si="10"/>
        <v>10.850000000000001</v>
      </c>
      <c r="N105" s="36">
        <v>55.5</v>
      </c>
      <c r="O105" s="57">
        <f t="shared" si="11"/>
        <v>56.17725331520915</v>
      </c>
      <c r="P105" s="58">
        <f t="shared" si="12"/>
        <v>22.920319352605333</v>
      </c>
      <c r="Q105" s="134">
        <v>20.298576000000001</v>
      </c>
      <c r="R105" s="11">
        <f t="shared" si="13"/>
        <v>3.4108153970760005</v>
      </c>
      <c r="S105" s="35">
        <f t="shared" si="14"/>
        <v>3.2542440674076611</v>
      </c>
      <c r="AF105" s="34"/>
    </row>
    <row r="106" spans="7:32" ht="18.5">
      <c r="G106" s="61">
        <v>2010</v>
      </c>
      <c r="H106" s="61">
        <v>4</v>
      </c>
      <c r="I106" s="48">
        <f t="shared" si="16"/>
        <v>12</v>
      </c>
      <c r="J106" s="48">
        <f t="shared" si="16"/>
        <v>102</v>
      </c>
      <c r="K106" s="133">
        <v>14.4</v>
      </c>
      <c r="L106" s="133">
        <v>10.3</v>
      </c>
      <c r="M106" s="56">
        <f t="shared" si="10"/>
        <v>12.350000000000001</v>
      </c>
      <c r="N106" s="36">
        <v>74.5</v>
      </c>
      <c r="O106" s="57">
        <f t="shared" si="11"/>
        <v>61.840499950960051</v>
      </c>
      <c r="P106" s="58">
        <f t="shared" si="12"/>
        <v>20.283683983914894</v>
      </c>
      <c r="Q106" s="134">
        <v>20.034794999999999</v>
      </c>
      <c r="R106" s="11">
        <f t="shared" si="13"/>
        <v>3.5427477911512497</v>
      </c>
      <c r="S106" s="35">
        <f t="shared" si="14"/>
        <v>3.1319067324467342</v>
      </c>
      <c r="AF106" s="34"/>
    </row>
    <row r="107" spans="7:32" ht="18.5">
      <c r="G107" s="61">
        <v>2010</v>
      </c>
      <c r="H107" s="61">
        <v>4</v>
      </c>
      <c r="I107" s="48">
        <f t="shared" si="16"/>
        <v>13</v>
      </c>
      <c r="J107" s="48">
        <f t="shared" si="16"/>
        <v>103</v>
      </c>
      <c r="K107" s="133">
        <v>19.600000000000001</v>
      </c>
      <c r="L107" s="133">
        <v>8.6999999999999993</v>
      </c>
      <c r="M107" s="56">
        <f t="shared" si="10"/>
        <v>14.15</v>
      </c>
      <c r="N107" s="36">
        <v>72.5</v>
      </c>
      <c r="O107" s="57">
        <f t="shared" si="11"/>
        <v>25.776281512025996</v>
      </c>
      <c r="P107" s="58">
        <f t="shared" si="12"/>
        <v>22.476917478486673</v>
      </c>
      <c r="Q107" s="134">
        <v>13.616123999999999</v>
      </c>
      <c r="R107" s="11">
        <f t="shared" si="13"/>
        <v>2.5514812239570004</v>
      </c>
      <c r="S107" s="35">
        <f t="shared" si="14"/>
        <v>3.6968364843698724</v>
      </c>
      <c r="AF107" s="34"/>
    </row>
    <row r="108" spans="7:32" ht="18.5">
      <c r="G108" s="61">
        <v>2010</v>
      </c>
      <c r="H108" s="61">
        <v>4</v>
      </c>
      <c r="I108" s="48">
        <f t="shared" si="16"/>
        <v>14</v>
      </c>
      <c r="J108" s="48">
        <f t="shared" si="16"/>
        <v>104</v>
      </c>
      <c r="K108" s="133">
        <v>20.5</v>
      </c>
      <c r="L108" s="133">
        <v>8.4</v>
      </c>
      <c r="M108" s="56">
        <f t="shared" si="10"/>
        <v>14.45</v>
      </c>
      <c r="N108" s="36">
        <v>50</v>
      </c>
      <c r="O108" s="57">
        <f t="shared" si="11"/>
        <v>24.893562936011723</v>
      </c>
      <c r="P108" s="58">
        <f t="shared" si="12"/>
        <v>24.096968922059347</v>
      </c>
      <c r="Q108" s="134">
        <v>13.854782999999998</v>
      </c>
      <c r="R108" s="11">
        <f t="shared" si="13"/>
        <v>2.6205802490137491</v>
      </c>
      <c r="S108" s="35">
        <f t="shared" si="14"/>
        <v>3.9831757991974479</v>
      </c>
      <c r="AF108" s="34"/>
    </row>
    <row r="109" spans="7:32" ht="18.5">
      <c r="G109" s="61">
        <v>2010</v>
      </c>
      <c r="H109" s="61">
        <v>4</v>
      </c>
      <c r="I109" s="48">
        <f t="shared" si="16"/>
        <v>15</v>
      </c>
      <c r="J109" s="48">
        <f t="shared" si="16"/>
        <v>105</v>
      </c>
      <c r="K109" s="133">
        <v>24.2</v>
      </c>
      <c r="L109" s="133">
        <v>12.4</v>
      </c>
      <c r="M109" s="56">
        <f t="shared" si="10"/>
        <v>18.3</v>
      </c>
      <c r="N109" s="36">
        <v>63.5</v>
      </c>
      <c r="O109" s="57">
        <f t="shared" si="11"/>
        <v>13.998107433480687</v>
      </c>
      <c r="P109" s="58">
        <f t="shared" si="12"/>
        <v>13.214213417205768</v>
      </c>
      <c r="Q109" s="134">
        <v>7.6936124999999995</v>
      </c>
      <c r="R109" s="11">
        <f t="shared" si="13"/>
        <v>1.6289416469812499</v>
      </c>
      <c r="S109" s="35">
        <f t="shared" si="14"/>
        <v>2.6072313127870368</v>
      </c>
      <c r="AF109" s="34"/>
    </row>
    <row r="110" spans="7:32" ht="18.5">
      <c r="G110" s="61">
        <v>2010</v>
      </c>
      <c r="H110" s="61">
        <v>4</v>
      </c>
      <c r="I110" s="48">
        <f t="shared" si="16"/>
        <v>16</v>
      </c>
      <c r="J110" s="48">
        <f t="shared" si="16"/>
        <v>106</v>
      </c>
      <c r="K110" s="133">
        <v>25.1</v>
      </c>
      <c r="L110" s="133">
        <v>16.600000000000001</v>
      </c>
      <c r="M110" s="56">
        <f t="shared" si="10"/>
        <v>20.85</v>
      </c>
      <c r="N110" s="36">
        <v>50.5</v>
      </c>
      <c r="O110" s="57">
        <f t="shared" si="11"/>
        <v>33.632349578010519</v>
      </c>
      <c r="P110" s="58">
        <f t="shared" si="12"/>
        <v>22.869997713047155</v>
      </c>
      <c r="Q110" s="134">
        <v>15.688688999999998</v>
      </c>
      <c r="R110" s="11">
        <f t="shared" si="13"/>
        <v>3.5563473220702502</v>
      </c>
      <c r="S110" s="35">
        <f t="shared" si="14"/>
        <v>4.5001100479297156</v>
      </c>
      <c r="AF110" s="34"/>
    </row>
    <row r="111" spans="7:32" ht="18.5">
      <c r="G111" s="61">
        <v>2010</v>
      </c>
      <c r="H111" s="61">
        <v>4</v>
      </c>
      <c r="I111" s="48">
        <f t="shared" si="16"/>
        <v>17</v>
      </c>
      <c r="J111" s="48">
        <f t="shared" si="16"/>
        <v>107</v>
      </c>
      <c r="K111" s="133">
        <v>25.5</v>
      </c>
      <c r="L111" s="133">
        <v>15.8</v>
      </c>
      <c r="M111" s="56">
        <f t="shared" si="10"/>
        <v>20.65</v>
      </c>
      <c r="N111" s="36">
        <v>69.5</v>
      </c>
      <c r="O111" s="57">
        <f t="shared" si="11"/>
        <v>33.424266846523246</v>
      </c>
      <c r="P111" s="58">
        <f t="shared" si="12"/>
        <v>25.937231072902037</v>
      </c>
      <c r="Q111" s="134">
        <v>16.655885999999999</v>
      </c>
      <c r="R111" s="11">
        <f t="shared" si="13"/>
        <v>3.7560563599454992</v>
      </c>
      <c r="S111" s="35">
        <f t="shared" si="14"/>
        <v>5.0327158404819743</v>
      </c>
      <c r="AF111" s="34"/>
    </row>
    <row r="112" spans="7:32" ht="18.5">
      <c r="G112" s="61">
        <v>2010</v>
      </c>
      <c r="H112" s="61">
        <v>4</v>
      </c>
      <c r="I112" s="48">
        <f t="shared" ref="I112:J127" si="17">I111+1</f>
        <v>18</v>
      </c>
      <c r="J112" s="48">
        <f t="shared" si="17"/>
        <v>108</v>
      </c>
      <c r="K112" s="133">
        <v>26.4</v>
      </c>
      <c r="L112" s="133">
        <v>14.4</v>
      </c>
      <c r="M112" s="56">
        <f t="shared" si="10"/>
        <v>20.399999999999999</v>
      </c>
      <c r="N112" s="36">
        <v>84</v>
      </c>
      <c r="O112" s="57">
        <f t="shared" si="11"/>
        <v>29.73359659829265</v>
      </c>
      <c r="P112" s="58">
        <f t="shared" si="12"/>
        <v>28.544252734360938</v>
      </c>
      <c r="Q112" s="134">
        <v>16.480032000000001</v>
      </c>
      <c r="R112" s="11">
        <f t="shared" si="13"/>
        <v>3.6922358093760002</v>
      </c>
      <c r="S112" s="35">
        <f t="shared" si="14"/>
        <v>5.4726275223756664</v>
      </c>
      <c r="AF112" s="34"/>
    </row>
    <row r="113" spans="7:32" ht="18.5">
      <c r="G113" s="61">
        <v>2010</v>
      </c>
      <c r="H113" s="61">
        <v>4</v>
      </c>
      <c r="I113" s="48">
        <f t="shared" si="17"/>
        <v>19</v>
      </c>
      <c r="J113" s="48">
        <f t="shared" si="17"/>
        <v>109</v>
      </c>
      <c r="K113" s="133">
        <v>27</v>
      </c>
      <c r="L113" s="133">
        <v>12.4</v>
      </c>
      <c r="M113" s="56">
        <f t="shared" si="10"/>
        <v>19.7</v>
      </c>
      <c r="N113" s="36">
        <v>70.5</v>
      </c>
      <c r="O113" s="57">
        <f t="shared" si="11"/>
        <v>33.387290074813968</v>
      </c>
      <c r="P113" s="58">
        <f t="shared" si="12"/>
        <v>38.996354807382716</v>
      </c>
      <c r="Q113" s="134">
        <v>20.411624999999997</v>
      </c>
      <c r="R113" s="11">
        <f t="shared" si="13"/>
        <v>4.4892817734374999</v>
      </c>
      <c r="S113" s="35">
        <f t="shared" si="14"/>
        <v>7.2309616371379324</v>
      </c>
      <c r="AF113" s="34"/>
    </row>
    <row r="114" spans="7:32" ht="18.5">
      <c r="G114" s="61">
        <v>2010</v>
      </c>
      <c r="H114" s="61">
        <v>4</v>
      </c>
      <c r="I114" s="48">
        <f t="shared" si="17"/>
        <v>20</v>
      </c>
      <c r="J114" s="48">
        <f t="shared" si="17"/>
        <v>110</v>
      </c>
      <c r="K114" s="133">
        <v>28</v>
      </c>
      <c r="L114" s="133">
        <v>13.5</v>
      </c>
      <c r="M114" s="56">
        <f t="shared" si="10"/>
        <v>20.75</v>
      </c>
      <c r="N114" s="36">
        <v>94.5</v>
      </c>
      <c r="O114" s="57">
        <f t="shared" si="11"/>
        <v>27.904772870185557</v>
      </c>
      <c r="P114" s="58">
        <f t="shared" si="12"/>
        <v>32.369536529415242</v>
      </c>
      <c r="Q114" s="134">
        <v>17.001313499999998</v>
      </c>
      <c r="R114" s="11">
        <f t="shared" si="13"/>
        <v>3.8439247267676242</v>
      </c>
      <c r="S114" s="35">
        <f t="shared" si="14"/>
        <v>6.200306817495485</v>
      </c>
      <c r="AF114" s="34"/>
    </row>
    <row r="115" spans="7:32" ht="18.5">
      <c r="G115" s="61">
        <v>2010</v>
      </c>
      <c r="H115" s="61">
        <v>4</v>
      </c>
      <c r="I115" s="48">
        <f t="shared" si="17"/>
        <v>21</v>
      </c>
      <c r="J115" s="48">
        <f t="shared" si="17"/>
        <v>111</v>
      </c>
      <c r="K115" s="133">
        <v>21.7</v>
      </c>
      <c r="L115" s="133">
        <v>11.6</v>
      </c>
      <c r="M115" s="56">
        <f t="shared" si="10"/>
        <v>16.649999999999999</v>
      </c>
      <c r="N115" s="36">
        <v>68</v>
      </c>
      <c r="O115" s="57">
        <f t="shared" si="11"/>
        <v>39.4501321368448</v>
      </c>
      <c r="P115" s="58">
        <f t="shared" si="12"/>
        <v>31.875706766570595</v>
      </c>
      <c r="Q115" s="134">
        <v>20.059916999999999</v>
      </c>
      <c r="R115" s="11">
        <f t="shared" si="13"/>
        <v>4.0530911849122502</v>
      </c>
      <c r="S115" s="35">
        <f t="shared" si="14"/>
        <v>5.539146776481962</v>
      </c>
      <c r="AF115" s="34"/>
    </row>
    <row r="116" spans="7:32" ht="18.5">
      <c r="G116" s="61">
        <v>2010</v>
      </c>
      <c r="H116" s="61">
        <v>4</v>
      </c>
      <c r="I116" s="48">
        <f t="shared" si="17"/>
        <v>22</v>
      </c>
      <c r="J116" s="48">
        <f t="shared" si="17"/>
        <v>112</v>
      </c>
      <c r="K116" s="133">
        <v>19</v>
      </c>
      <c r="L116" s="133">
        <v>9</v>
      </c>
      <c r="M116" s="56">
        <f t="shared" si="10"/>
        <v>14</v>
      </c>
      <c r="N116" s="36">
        <v>72</v>
      </c>
      <c r="O116" s="57">
        <f t="shared" si="11"/>
        <v>42.97355683269258</v>
      </c>
      <c r="P116" s="58">
        <f t="shared" si="12"/>
        <v>34.378845466154068</v>
      </c>
      <c r="Q116" s="134">
        <v>21.743090999999996</v>
      </c>
      <c r="R116" s="11">
        <f t="shared" si="13"/>
        <v>4.0552386731369987</v>
      </c>
      <c r="S116" s="35">
        <f t="shared" si="14"/>
        <v>5.457751355969263</v>
      </c>
      <c r="AF116" s="34"/>
    </row>
    <row r="117" spans="7:32" ht="18.5">
      <c r="G117" s="61">
        <v>2010</v>
      </c>
      <c r="H117" s="61">
        <v>4</v>
      </c>
      <c r="I117" s="48">
        <f t="shared" si="17"/>
        <v>23</v>
      </c>
      <c r="J117" s="48">
        <f t="shared" si="17"/>
        <v>113</v>
      </c>
      <c r="K117" s="133">
        <v>23.3</v>
      </c>
      <c r="L117" s="133">
        <v>10.8</v>
      </c>
      <c r="M117" s="56">
        <f t="shared" si="10"/>
        <v>17.05</v>
      </c>
      <c r="N117" s="36">
        <v>77.5</v>
      </c>
      <c r="O117" s="57">
        <f t="shared" si="11"/>
        <v>33.351790885708262</v>
      </c>
      <c r="P117" s="58">
        <f t="shared" si="12"/>
        <v>33.351790885708262</v>
      </c>
      <c r="Q117" s="134">
        <v>18.866622</v>
      </c>
      <c r="R117" s="11">
        <f t="shared" si="13"/>
        <v>3.8562479203455005</v>
      </c>
      <c r="S117" s="35">
        <f t="shared" si="14"/>
        <v>5.8448544688427777</v>
      </c>
      <c r="AF117" s="34"/>
    </row>
    <row r="118" spans="7:32" ht="18.5">
      <c r="G118" s="61">
        <v>2010</v>
      </c>
      <c r="H118" s="61">
        <v>4</v>
      </c>
      <c r="I118" s="48">
        <f t="shared" si="17"/>
        <v>24</v>
      </c>
      <c r="J118" s="48">
        <f t="shared" si="17"/>
        <v>114</v>
      </c>
      <c r="K118" s="133">
        <v>25.1</v>
      </c>
      <c r="L118" s="133">
        <v>12.5</v>
      </c>
      <c r="M118" s="56">
        <f t="shared" si="10"/>
        <v>18.8</v>
      </c>
      <c r="N118" s="36">
        <v>34.5</v>
      </c>
      <c r="O118" s="57">
        <f t="shared" si="11"/>
        <v>27.358271809039035</v>
      </c>
      <c r="P118" s="58">
        <f t="shared" si="12"/>
        <v>27.577137983511353</v>
      </c>
      <c r="Q118" s="134">
        <v>15.537957</v>
      </c>
      <c r="R118" s="11">
        <f t="shared" si="13"/>
        <v>3.3353623116629998</v>
      </c>
      <c r="S118" s="35">
        <f t="shared" si="14"/>
        <v>6.2480798200996661</v>
      </c>
      <c r="AF118" s="34"/>
    </row>
    <row r="119" spans="7:32" ht="18.5">
      <c r="G119" s="61">
        <v>2010</v>
      </c>
      <c r="H119" s="61">
        <v>4</v>
      </c>
      <c r="I119" s="48">
        <f t="shared" si="17"/>
        <v>25</v>
      </c>
      <c r="J119" s="48">
        <f t="shared" si="17"/>
        <v>115</v>
      </c>
      <c r="K119" s="133">
        <v>26.7</v>
      </c>
      <c r="L119" s="133">
        <v>13.3</v>
      </c>
      <c r="M119" s="56">
        <f t="shared" si="10"/>
        <v>20</v>
      </c>
      <c r="N119" s="36">
        <v>36.5</v>
      </c>
      <c r="O119" s="57">
        <f t="shared" si="11"/>
        <v>11.645326339283804</v>
      </c>
      <c r="P119" s="58">
        <f t="shared" si="12"/>
        <v>12.483789835712235</v>
      </c>
      <c r="Q119" s="134">
        <v>6.8206229999999994</v>
      </c>
      <c r="R119" s="11">
        <f t="shared" si="13"/>
        <v>1.5121116572309998</v>
      </c>
      <c r="S119" s="35">
        <f t="shared" si="14"/>
        <v>3.0795310195707035</v>
      </c>
      <c r="AF119" s="34"/>
    </row>
    <row r="120" spans="7:32" ht="18.5">
      <c r="G120" s="61">
        <v>2010</v>
      </c>
      <c r="H120" s="61">
        <v>4</v>
      </c>
      <c r="I120" s="48">
        <f t="shared" si="17"/>
        <v>26</v>
      </c>
      <c r="J120" s="48">
        <f t="shared" si="17"/>
        <v>116</v>
      </c>
      <c r="K120" s="133">
        <v>26.7</v>
      </c>
      <c r="L120" s="133">
        <v>15.3</v>
      </c>
      <c r="M120" s="56">
        <f t="shared" si="10"/>
        <v>21</v>
      </c>
      <c r="N120" s="36">
        <v>49.5</v>
      </c>
      <c r="O120" s="57">
        <f t="shared" si="11"/>
        <v>42.968854314147059</v>
      </c>
      <c r="P120" s="58">
        <f t="shared" si="12"/>
        <v>39.187595134502118</v>
      </c>
      <c r="Q120" s="134">
        <v>23.212727999999998</v>
      </c>
      <c r="R120" s="11">
        <f t="shared" si="13"/>
        <v>5.2823348091359987</v>
      </c>
      <c r="S120" s="35">
        <f t="shared" si="14"/>
        <v>7.5176820138711991</v>
      </c>
      <c r="AF120" s="34"/>
    </row>
    <row r="121" spans="7:32" ht="18.5">
      <c r="G121" s="61">
        <v>2010</v>
      </c>
      <c r="H121" s="61">
        <v>4</v>
      </c>
      <c r="I121" s="48">
        <f t="shared" si="17"/>
        <v>27</v>
      </c>
      <c r="J121" s="48">
        <f t="shared" si="17"/>
        <v>117</v>
      </c>
      <c r="K121" s="133">
        <v>23.5</v>
      </c>
      <c r="L121" s="133">
        <v>16.600000000000001</v>
      </c>
      <c r="M121" s="56">
        <f t="shared" si="10"/>
        <v>20.05</v>
      </c>
      <c r="N121" s="36">
        <v>76.5</v>
      </c>
      <c r="O121" s="57">
        <f t="shared" si="11"/>
        <v>54.065254845032776</v>
      </c>
      <c r="P121" s="58">
        <f t="shared" si="12"/>
        <v>29.84402067445809</v>
      </c>
      <c r="Q121" s="134">
        <v>22.722849</v>
      </c>
      <c r="R121" s="11">
        <f t="shared" si="13"/>
        <v>5.0442509302222502</v>
      </c>
      <c r="S121" s="35">
        <f t="shared" si="14"/>
        <v>5.6629359629698799</v>
      </c>
      <c r="AF121" s="34"/>
    </row>
    <row r="122" spans="7:32" ht="18.5">
      <c r="G122" s="61">
        <v>2010</v>
      </c>
      <c r="H122" s="61">
        <v>4</v>
      </c>
      <c r="I122" s="48">
        <f t="shared" si="17"/>
        <v>28</v>
      </c>
      <c r="J122" s="48">
        <f t="shared" si="17"/>
        <v>118</v>
      </c>
      <c r="K122" s="133">
        <v>17.5</v>
      </c>
      <c r="L122" s="133">
        <v>11.5</v>
      </c>
      <c r="M122" s="56">
        <f t="shared" si="10"/>
        <v>14.5</v>
      </c>
      <c r="N122" s="36">
        <v>66</v>
      </c>
      <c r="O122" s="57">
        <f t="shared" si="11"/>
        <v>43.652157685097421</v>
      </c>
      <c r="P122" s="58">
        <f t="shared" si="12"/>
        <v>20.953035688846761</v>
      </c>
      <c r="Q122" s="134">
        <v>17.108082</v>
      </c>
      <c r="R122" s="11">
        <f t="shared" si="13"/>
        <v>3.2409465000389992</v>
      </c>
      <c r="S122" s="35">
        <f t="shared" si="14"/>
        <v>3.5111337430971594</v>
      </c>
      <c r="AF122" s="34"/>
    </row>
    <row r="123" spans="7:32" ht="18.5">
      <c r="G123" s="61">
        <v>2010</v>
      </c>
      <c r="H123" s="61">
        <v>4</v>
      </c>
      <c r="I123" s="48">
        <f t="shared" si="17"/>
        <v>29</v>
      </c>
      <c r="J123" s="48">
        <f t="shared" si="17"/>
        <v>119</v>
      </c>
      <c r="K123" s="133">
        <v>22</v>
      </c>
      <c r="L123" s="133">
        <v>10.3</v>
      </c>
      <c r="M123" s="56">
        <f t="shared" si="10"/>
        <v>16.149999999999999</v>
      </c>
      <c r="N123" s="36">
        <v>66.5</v>
      </c>
      <c r="O123" s="57">
        <f t="shared" si="11"/>
        <v>31.328813938341213</v>
      </c>
      <c r="P123" s="58">
        <f t="shared" si="12"/>
        <v>29.323769846287373</v>
      </c>
      <c r="Q123" s="134">
        <v>17.145764999999997</v>
      </c>
      <c r="R123" s="11">
        <f t="shared" si="13"/>
        <v>3.4140090030637489</v>
      </c>
      <c r="S123" s="35">
        <f t="shared" si="14"/>
        <v>5.0488936993719973</v>
      </c>
      <c r="AF123" s="34"/>
    </row>
    <row r="124" spans="7:32" ht="18.5">
      <c r="G124" s="61">
        <v>2010</v>
      </c>
      <c r="H124" s="62">
        <v>4</v>
      </c>
      <c r="I124" s="62">
        <f t="shared" si="17"/>
        <v>30</v>
      </c>
      <c r="J124" s="48">
        <f t="shared" si="17"/>
        <v>120</v>
      </c>
      <c r="K124" s="133">
        <v>23.6</v>
      </c>
      <c r="L124" s="133">
        <v>10.7</v>
      </c>
      <c r="M124" s="56">
        <f t="shared" si="10"/>
        <v>17.149999999999999</v>
      </c>
      <c r="N124" s="36">
        <v>62</v>
      </c>
      <c r="O124" s="57">
        <f t="shared" si="11"/>
        <v>35.213153365616989</v>
      </c>
      <c r="P124" s="58">
        <f t="shared" si="12"/>
        <v>36.339974273316741</v>
      </c>
      <c r="Q124" s="134">
        <v>20.235771</v>
      </c>
      <c r="R124" s="51">
        <f t="shared" si="13"/>
        <v>4.1479637521792503</v>
      </c>
      <c r="S124" s="50">
        <f t="shared" si="14"/>
        <v>6.3549909245439649</v>
      </c>
      <c r="AF124" s="34"/>
    </row>
    <row r="125" spans="7:32" ht="18.5">
      <c r="G125" s="61">
        <v>2010</v>
      </c>
      <c r="H125" s="61">
        <v>5</v>
      </c>
      <c r="I125" s="48">
        <v>1</v>
      </c>
      <c r="J125" s="48">
        <f t="shared" si="17"/>
        <v>121</v>
      </c>
      <c r="K125" s="133">
        <v>20</v>
      </c>
      <c r="L125" s="133">
        <v>11.4</v>
      </c>
      <c r="M125" s="56">
        <f t="shared" si="10"/>
        <v>15.7</v>
      </c>
      <c r="N125" s="36">
        <v>62</v>
      </c>
      <c r="O125" s="57">
        <f t="shared" si="11"/>
        <v>44.010552488930273</v>
      </c>
      <c r="P125" s="58">
        <f t="shared" si="12"/>
        <v>30.279260112384026</v>
      </c>
      <c r="Q125" s="134">
        <v>20.650283999999999</v>
      </c>
      <c r="R125" s="11">
        <f t="shared" si="13"/>
        <v>4.0573161746100004</v>
      </c>
      <c r="S125" s="35">
        <f t="shared" si="14"/>
        <v>5.1316348197711088</v>
      </c>
      <c r="AF125" s="34"/>
    </row>
    <row r="126" spans="7:32" ht="18.5">
      <c r="G126" s="61">
        <v>2010</v>
      </c>
      <c r="H126" s="61">
        <v>5</v>
      </c>
      <c r="I126" s="48">
        <f t="shared" ref="I126:J141" si="18">I125+1</f>
        <v>2</v>
      </c>
      <c r="J126" s="48">
        <f t="shared" si="17"/>
        <v>122</v>
      </c>
      <c r="K126" s="133">
        <v>22.1</v>
      </c>
      <c r="L126" s="133">
        <v>10.1</v>
      </c>
      <c r="M126" s="56">
        <f t="shared" si="10"/>
        <v>16.100000000000001</v>
      </c>
      <c r="N126" s="36">
        <v>57.5</v>
      </c>
      <c r="O126" s="57">
        <f t="shared" si="11"/>
        <v>30.232178248568889</v>
      </c>
      <c r="P126" s="58">
        <f t="shared" si="12"/>
        <v>29.022891118626138</v>
      </c>
      <c r="Q126" s="134">
        <v>16.756373999999997</v>
      </c>
      <c r="R126" s="11">
        <f t="shared" si="13"/>
        <v>3.3315609259890002</v>
      </c>
      <c r="S126" s="35">
        <f t="shared" si="14"/>
        <v>4.9930687965615128</v>
      </c>
      <c r="AF126" s="34"/>
    </row>
    <row r="127" spans="7:32" ht="18.5">
      <c r="G127" s="61">
        <v>2010</v>
      </c>
      <c r="H127" s="61">
        <v>5</v>
      </c>
      <c r="I127" s="48">
        <f t="shared" si="18"/>
        <v>3</v>
      </c>
      <c r="J127" s="48">
        <f t="shared" si="17"/>
        <v>123</v>
      </c>
      <c r="K127" s="133">
        <v>25</v>
      </c>
      <c r="L127" s="133">
        <v>10.7</v>
      </c>
      <c r="M127" s="56">
        <f t="shared" si="10"/>
        <v>17.850000000000001</v>
      </c>
      <c r="N127" s="36">
        <v>58.5</v>
      </c>
      <c r="O127" s="57">
        <f t="shared" si="11"/>
        <v>33.382761419424078</v>
      </c>
      <c r="P127" s="58">
        <f t="shared" si="12"/>
        <v>38.189879063821152</v>
      </c>
      <c r="Q127" s="134">
        <v>20.198087999999998</v>
      </c>
      <c r="R127" s="11">
        <f t="shared" si="13"/>
        <v>4.2231626751780009</v>
      </c>
      <c r="S127" s="35">
        <f t="shared" si="14"/>
        <v>6.785044468787043</v>
      </c>
      <c r="AF127" s="34"/>
    </row>
    <row r="128" spans="7:32" ht="18.5">
      <c r="G128" s="61">
        <v>2010</v>
      </c>
      <c r="H128" s="61">
        <v>5</v>
      </c>
      <c r="I128" s="48">
        <f t="shared" si="18"/>
        <v>4</v>
      </c>
      <c r="J128" s="48">
        <f t="shared" si="18"/>
        <v>124</v>
      </c>
      <c r="K128" s="133">
        <v>26.7</v>
      </c>
      <c r="L128" s="133">
        <v>11.6</v>
      </c>
      <c r="M128" s="56">
        <f t="shared" si="10"/>
        <v>19.149999999999999</v>
      </c>
      <c r="N128" s="36">
        <v>62.5</v>
      </c>
      <c r="O128" s="57">
        <f t="shared" si="11"/>
        <v>36.830060135429996</v>
      </c>
      <c r="P128" s="58">
        <f t="shared" si="12"/>
        <v>44.49071264359943</v>
      </c>
      <c r="Q128" s="134">
        <v>22.898702999999998</v>
      </c>
      <c r="R128" s="11">
        <f t="shared" si="13"/>
        <v>4.96241799986025</v>
      </c>
      <c r="S128" s="35">
        <f t="shared" si="14"/>
        <v>8.0974055815147281</v>
      </c>
      <c r="AF128" s="34"/>
    </row>
    <row r="129" spans="7:32" ht="18.5">
      <c r="G129" s="61">
        <v>2010</v>
      </c>
      <c r="H129" s="61">
        <v>5</v>
      </c>
      <c r="I129" s="48">
        <f t="shared" si="18"/>
        <v>5</v>
      </c>
      <c r="J129" s="48">
        <f t="shared" si="18"/>
        <v>125</v>
      </c>
      <c r="K129" s="133">
        <v>27.7</v>
      </c>
      <c r="L129" s="133">
        <v>12.5</v>
      </c>
      <c r="M129" s="56">
        <f t="shared" si="10"/>
        <v>20.100000000000001</v>
      </c>
      <c r="N129" s="36">
        <v>61</v>
      </c>
      <c r="O129" s="57">
        <f t="shared" si="11"/>
        <v>36.970482268553766</v>
      </c>
      <c r="P129" s="58">
        <f t="shared" si="12"/>
        <v>44.956106438561378</v>
      </c>
      <c r="Q129" s="134">
        <v>23.061995999999997</v>
      </c>
      <c r="R129" s="11">
        <f t="shared" si="13"/>
        <v>5.1263011878659999</v>
      </c>
      <c r="S129" s="35">
        <f t="shared" si="14"/>
        <v>8.3516891515292286</v>
      </c>
      <c r="AF129" s="34"/>
    </row>
    <row r="130" spans="7:32" ht="18.5">
      <c r="G130" s="61">
        <v>2010</v>
      </c>
      <c r="H130" s="61">
        <v>5</v>
      </c>
      <c r="I130" s="48">
        <f t="shared" si="18"/>
        <v>6</v>
      </c>
      <c r="J130" s="48">
        <f t="shared" si="18"/>
        <v>126</v>
      </c>
      <c r="K130" s="133">
        <v>28.6</v>
      </c>
      <c r="L130" s="133">
        <v>14.3</v>
      </c>
      <c r="M130" s="56">
        <f t="shared" si="10"/>
        <v>21.450000000000003</v>
      </c>
      <c r="N130" s="36">
        <v>62.5</v>
      </c>
      <c r="O130" s="57">
        <f t="shared" si="11"/>
        <v>32.759948706375113</v>
      </c>
      <c r="P130" s="58">
        <f t="shared" si="12"/>
        <v>37.47738132009313</v>
      </c>
      <c r="Q130" s="134">
        <v>19.821257999999997</v>
      </c>
      <c r="R130" s="11">
        <f t="shared" si="13"/>
        <v>4.5628783681724991</v>
      </c>
      <c r="S130" s="35">
        <f t="shared" si="14"/>
        <v>7.2181975881470306</v>
      </c>
      <c r="AF130" s="34"/>
    </row>
    <row r="131" spans="7:32" ht="18.5">
      <c r="G131" s="61">
        <v>2010</v>
      </c>
      <c r="H131" s="61">
        <v>5</v>
      </c>
      <c r="I131" s="48">
        <f t="shared" si="18"/>
        <v>7</v>
      </c>
      <c r="J131" s="48">
        <f t="shared" si="18"/>
        <v>127</v>
      </c>
      <c r="K131" s="133">
        <v>29.8</v>
      </c>
      <c r="L131" s="133">
        <v>14.3</v>
      </c>
      <c r="M131" s="56">
        <f t="shared" si="10"/>
        <v>22.05</v>
      </c>
      <c r="N131" s="36">
        <v>54.5</v>
      </c>
      <c r="O131" s="57">
        <f t="shared" si="11"/>
        <v>27.837087987101906</v>
      </c>
      <c r="P131" s="58">
        <f t="shared" si="12"/>
        <v>34.517989104006361</v>
      </c>
      <c r="Q131" s="134">
        <v>17.535156000000001</v>
      </c>
      <c r="R131" s="11">
        <f t="shared" si="13"/>
        <v>4.0983210441090003</v>
      </c>
      <c r="S131" s="35">
        <f t="shared" si="14"/>
        <v>6.7539516739658714</v>
      </c>
      <c r="AF131" s="34"/>
    </row>
    <row r="132" spans="7:32" ht="18.5">
      <c r="G132" s="61">
        <v>2010</v>
      </c>
      <c r="H132" s="61">
        <v>5</v>
      </c>
      <c r="I132" s="48">
        <f t="shared" si="18"/>
        <v>8</v>
      </c>
      <c r="J132" s="48">
        <f t="shared" si="18"/>
        <v>128</v>
      </c>
      <c r="K132" s="133">
        <v>29.9</v>
      </c>
      <c r="L132" s="133">
        <v>14.4</v>
      </c>
      <c r="M132" s="56">
        <f t="shared" si="10"/>
        <v>22.15</v>
      </c>
      <c r="N132" s="36">
        <v>56.5</v>
      </c>
      <c r="O132" s="57">
        <f t="shared" si="11"/>
        <v>33.61986414488095</v>
      </c>
      <c r="P132" s="58">
        <f t="shared" si="12"/>
        <v>41.688631539652377</v>
      </c>
      <c r="Q132" s="134">
        <v>21.177845999999999</v>
      </c>
      <c r="R132" s="11">
        <f t="shared" si="13"/>
        <v>4.9621122682604986</v>
      </c>
      <c r="S132" s="35">
        <f t="shared" si="14"/>
        <v>8.0916816545632049</v>
      </c>
      <c r="AF132" s="34"/>
    </row>
    <row r="133" spans="7:32" ht="18.5">
      <c r="G133" s="61">
        <v>2010</v>
      </c>
      <c r="H133" s="61">
        <v>5</v>
      </c>
      <c r="I133" s="48">
        <f t="shared" si="18"/>
        <v>9</v>
      </c>
      <c r="J133" s="48">
        <f t="shared" si="18"/>
        <v>129</v>
      </c>
      <c r="K133" s="133">
        <v>28.8</v>
      </c>
      <c r="L133" s="133">
        <v>14.1</v>
      </c>
      <c r="M133" s="56">
        <f t="shared" si="10"/>
        <v>21.45</v>
      </c>
      <c r="N133" s="36">
        <v>73.5</v>
      </c>
      <c r="O133" s="57">
        <f t="shared" si="11"/>
        <v>37.532546432022151</v>
      </c>
      <c r="P133" s="58">
        <f t="shared" si="12"/>
        <v>44.138274604058054</v>
      </c>
      <c r="Q133" s="134">
        <v>23.024312999999999</v>
      </c>
      <c r="R133" s="11">
        <f t="shared" si="13"/>
        <v>5.3002256329912498</v>
      </c>
      <c r="S133" s="35">
        <f t="shared" si="14"/>
        <v>8.4333309185098493</v>
      </c>
      <c r="AF133" s="34"/>
    </row>
    <row r="134" spans="7:32" ht="18.5">
      <c r="G134" s="61">
        <v>2010</v>
      </c>
      <c r="H134" s="61">
        <v>5</v>
      </c>
      <c r="I134" s="48">
        <f t="shared" si="18"/>
        <v>10</v>
      </c>
      <c r="J134" s="48">
        <f t="shared" si="18"/>
        <v>130</v>
      </c>
      <c r="K134" s="133">
        <v>33.200000000000003</v>
      </c>
      <c r="L134" s="133">
        <v>18.5</v>
      </c>
      <c r="M134" s="56">
        <f t="shared" ref="M134:M197" si="19">(K134+L134)/2</f>
        <v>25.85</v>
      </c>
      <c r="N134" s="36">
        <v>81.5</v>
      </c>
      <c r="O134" s="57">
        <f t="shared" ref="O134:O197" si="20">((Q134)/(0.16*(K134-(L134))^0.5))</f>
        <v>37.32778622235481</v>
      </c>
      <c r="P134" s="58">
        <f t="shared" ref="P134:P197" si="21">0.16*((K134-L134)^1/2)*O134</f>
        <v>43.897476597489259</v>
      </c>
      <c r="Q134" s="134">
        <v>22.898702999999998</v>
      </c>
      <c r="R134" s="11">
        <f t="shared" ref="R134:R197" si="22">0.0023*0.408*O134*(K134-L134)^0.5*(M134+17.8)</f>
        <v>5.8622339835967487</v>
      </c>
      <c r="S134" s="35">
        <f t="shared" ref="S134:S197" si="23">0.31*(IF(N134&gt;50,1,(1+(50-N134)/70)))*(P134+2.09)*((M134/(M134+15)))</f>
        <v>9.0213131876127353</v>
      </c>
      <c r="AF134" s="34"/>
    </row>
    <row r="135" spans="7:32" ht="18.5">
      <c r="G135" s="61">
        <v>2010</v>
      </c>
      <c r="H135" s="61">
        <v>5</v>
      </c>
      <c r="I135" s="48">
        <f t="shared" si="18"/>
        <v>11</v>
      </c>
      <c r="J135" s="48">
        <f t="shared" si="18"/>
        <v>131</v>
      </c>
      <c r="K135" s="133">
        <v>31.9</v>
      </c>
      <c r="L135" s="133">
        <v>20.5</v>
      </c>
      <c r="M135" s="56">
        <f t="shared" si="19"/>
        <v>26.2</v>
      </c>
      <c r="N135" s="36">
        <v>79.5</v>
      </c>
      <c r="O135" s="57">
        <f t="shared" si="20"/>
        <v>42.178301799709295</v>
      </c>
      <c r="P135" s="58">
        <f t="shared" si="21"/>
        <v>38.466611241334874</v>
      </c>
      <c r="Q135" s="134">
        <v>22.785654000000001</v>
      </c>
      <c r="R135" s="11">
        <f t="shared" si="22"/>
        <v>5.8800658712399985</v>
      </c>
      <c r="S135" s="35">
        <f t="shared" si="23"/>
        <v>7.9951649636437345</v>
      </c>
      <c r="AF135" s="34"/>
    </row>
    <row r="136" spans="7:32" ht="18.5">
      <c r="G136" s="61">
        <v>2010</v>
      </c>
      <c r="H136" s="61">
        <v>5</v>
      </c>
      <c r="I136" s="48">
        <f t="shared" si="18"/>
        <v>12</v>
      </c>
      <c r="J136" s="48">
        <f t="shared" si="18"/>
        <v>132</v>
      </c>
      <c r="K136" s="133">
        <v>32.1</v>
      </c>
      <c r="L136" s="133">
        <v>17.5</v>
      </c>
      <c r="M136" s="56">
        <f t="shared" si="19"/>
        <v>24.8</v>
      </c>
      <c r="N136" s="36">
        <v>88</v>
      </c>
      <c r="O136" s="57">
        <f t="shared" si="20"/>
        <v>37.832080076568687</v>
      </c>
      <c r="P136" s="58">
        <f t="shared" si="21"/>
        <v>44.187869529432234</v>
      </c>
      <c r="Q136" s="134">
        <v>23.128987999999996</v>
      </c>
      <c r="R136" s="11">
        <f t="shared" si="22"/>
        <v>5.7787545228119992</v>
      </c>
      <c r="S136" s="35">
        <f t="shared" si="23"/>
        <v>8.93930303875063</v>
      </c>
      <c r="AF136" s="34"/>
    </row>
    <row r="137" spans="7:32" ht="18.5">
      <c r="G137" s="61">
        <v>2010</v>
      </c>
      <c r="H137" s="61">
        <v>5</v>
      </c>
      <c r="I137" s="48">
        <f t="shared" si="18"/>
        <v>13</v>
      </c>
      <c r="J137" s="48">
        <f t="shared" si="18"/>
        <v>133</v>
      </c>
      <c r="K137" s="133">
        <v>32.700000000000003</v>
      </c>
      <c r="L137" s="133">
        <v>18.3</v>
      </c>
      <c r="M137" s="56">
        <f t="shared" si="19"/>
        <v>25.5</v>
      </c>
      <c r="N137" s="36">
        <v>76.5</v>
      </c>
      <c r="O137" s="57">
        <f t="shared" si="20"/>
        <v>38.355947606302742</v>
      </c>
      <c r="P137" s="58">
        <f t="shared" si="21"/>
        <v>44.186051642460761</v>
      </c>
      <c r="Q137" s="134">
        <v>23.288094000000001</v>
      </c>
      <c r="R137" s="11">
        <f t="shared" si="22"/>
        <v>5.9141162677229993</v>
      </c>
      <c r="S137" s="35">
        <f t="shared" si="23"/>
        <v>9.0323997094728963</v>
      </c>
      <c r="AF137" s="34"/>
    </row>
    <row r="138" spans="7:32" ht="18.5">
      <c r="G138" s="61">
        <v>2010</v>
      </c>
      <c r="H138" s="61">
        <v>5</v>
      </c>
      <c r="I138" s="48">
        <f t="shared" si="18"/>
        <v>14</v>
      </c>
      <c r="J138" s="48">
        <f t="shared" si="18"/>
        <v>134</v>
      </c>
      <c r="K138" s="133">
        <v>32.5</v>
      </c>
      <c r="L138" s="133">
        <v>16.600000000000001</v>
      </c>
      <c r="M138" s="56">
        <f t="shared" si="19"/>
        <v>24.55</v>
      </c>
      <c r="N138" s="36">
        <v>63</v>
      </c>
      <c r="O138" s="57">
        <f t="shared" si="20"/>
        <v>37.525679679699834</v>
      </c>
      <c r="P138" s="58">
        <f t="shared" si="21"/>
        <v>47.732664552578193</v>
      </c>
      <c r="Q138" s="134">
        <v>23.941265999999995</v>
      </c>
      <c r="R138" s="11">
        <f t="shared" si="22"/>
        <v>5.9465974875615002</v>
      </c>
      <c r="S138" s="35">
        <f t="shared" si="23"/>
        <v>9.5872411776838522</v>
      </c>
      <c r="AF138" s="34"/>
    </row>
    <row r="139" spans="7:32" ht="18.5">
      <c r="G139" s="61">
        <v>2010</v>
      </c>
      <c r="H139" s="61">
        <v>5</v>
      </c>
      <c r="I139" s="48">
        <f t="shared" si="18"/>
        <v>15</v>
      </c>
      <c r="J139" s="48">
        <f t="shared" si="18"/>
        <v>135</v>
      </c>
      <c r="K139" s="133">
        <v>33.4</v>
      </c>
      <c r="L139" s="133">
        <v>15.8</v>
      </c>
      <c r="M139" s="56">
        <f t="shared" si="19"/>
        <v>24.6</v>
      </c>
      <c r="N139" s="36">
        <v>37</v>
      </c>
      <c r="O139" s="57">
        <f t="shared" si="20"/>
        <v>33.683747578632804</v>
      </c>
      <c r="P139" s="58">
        <f t="shared" si="21"/>
        <v>47.426716590714989</v>
      </c>
      <c r="Q139" s="134">
        <v>22.6098</v>
      </c>
      <c r="R139" s="11">
        <f t="shared" si="22"/>
        <v>5.6225146248</v>
      </c>
      <c r="S139" s="35">
        <f t="shared" si="23"/>
        <v>11.306638492000642</v>
      </c>
      <c r="AF139" s="34"/>
    </row>
    <row r="140" spans="7:32" ht="18.5">
      <c r="G140" s="61">
        <v>2010</v>
      </c>
      <c r="H140" s="61">
        <v>5</v>
      </c>
      <c r="I140" s="48">
        <f t="shared" si="18"/>
        <v>16</v>
      </c>
      <c r="J140" s="48">
        <f t="shared" si="18"/>
        <v>136</v>
      </c>
      <c r="K140" s="133">
        <v>32.799999999999997</v>
      </c>
      <c r="L140" s="133">
        <v>20.9</v>
      </c>
      <c r="M140" s="56">
        <f t="shared" si="19"/>
        <v>26.849999999999998</v>
      </c>
      <c r="N140" s="36">
        <v>57</v>
      </c>
      <c r="O140" s="57">
        <f t="shared" si="20"/>
        <v>41.449585146176382</v>
      </c>
      <c r="P140" s="58">
        <f t="shared" si="21"/>
        <v>39.460005059159911</v>
      </c>
      <c r="Q140" s="134">
        <v>22.877767999999996</v>
      </c>
      <c r="R140" s="11">
        <f t="shared" si="22"/>
        <v>5.991052581137998</v>
      </c>
      <c r="S140" s="35">
        <f t="shared" si="23"/>
        <v>8.2638343395440277</v>
      </c>
      <c r="AF140" s="34"/>
    </row>
    <row r="141" spans="7:32" ht="18.5">
      <c r="G141" s="61">
        <v>2010</v>
      </c>
      <c r="H141" s="61">
        <v>5</v>
      </c>
      <c r="I141" s="48">
        <f t="shared" si="18"/>
        <v>17</v>
      </c>
      <c r="J141" s="48">
        <f t="shared" si="18"/>
        <v>137</v>
      </c>
      <c r="K141" s="133">
        <v>27.9</v>
      </c>
      <c r="L141" s="133">
        <v>17.7</v>
      </c>
      <c r="M141" s="56">
        <f t="shared" si="19"/>
        <v>22.799999999999997</v>
      </c>
      <c r="N141" s="36">
        <v>84.5</v>
      </c>
      <c r="O141" s="57">
        <f t="shared" si="20"/>
        <v>38.592578790322762</v>
      </c>
      <c r="P141" s="58">
        <f t="shared" si="21"/>
        <v>31.49154429290337</v>
      </c>
      <c r="Q141" s="134">
        <v>19.720769999999998</v>
      </c>
      <c r="R141" s="11">
        <f t="shared" si="22"/>
        <v>4.6958900316299994</v>
      </c>
      <c r="S141" s="35">
        <f t="shared" si="23"/>
        <v>6.2792157423873292</v>
      </c>
      <c r="AF141" s="34"/>
    </row>
    <row r="142" spans="7:32" ht="18.5">
      <c r="G142" s="61">
        <v>2010</v>
      </c>
      <c r="H142" s="61">
        <v>5</v>
      </c>
      <c r="I142" s="48">
        <f t="shared" ref="I142:J157" si="24">I141+1</f>
        <v>18</v>
      </c>
      <c r="J142" s="48">
        <f t="shared" si="24"/>
        <v>138</v>
      </c>
      <c r="K142" s="133">
        <v>25</v>
      </c>
      <c r="L142" s="133">
        <v>12.8</v>
      </c>
      <c r="M142" s="56">
        <f t="shared" si="19"/>
        <v>18.899999999999999</v>
      </c>
      <c r="N142" s="36">
        <v>58.5</v>
      </c>
      <c r="O142" s="57">
        <f t="shared" si="20"/>
        <v>38.378237840681003</v>
      </c>
      <c r="P142" s="58">
        <f t="shared" si="21"/>
        <v>37.457160132504654</v>
      </c>
      <c r="Q142" s="134">
        <v>21.447907499999999</v>
      </c>
      <c r="R142" s="11">
        <f t="shared" si="22"/>
        <v>4.6165655737912497</v>
      </c>
      <c r="S142" s="35">
        <f t="shared" si="23"/>
        <v>6.8350091804231496</v>
      </c>
      <c r="AF142" s="34"/>
    </row>
    <row r="143" spans="7:32" ht="18.5">
      <c r="G143" s="61">
        <v>2010</v>
      </c>
      <c r="H143" s="61">
        <v>5</v>
      </c>
      <c r="I143" s="48">
        <f t="shared" si="24"/>
        <v>19</v>
      </c>
      <c r="J143" s="48">
        <f t="shared" si="24"/>
        <v>139</v>
      </c>
      <c r="K143" s="133">
        <v>23.3</v>
      </c>
      <c r="L143" s="133">
        <v>13.1</v>
      </c>
      <c r="M143" s="56">
        <f t="shared" si="19"/>
        <v>18.2</v>
      </c>
      <c r="N143" s="36">
        <v>70</v>
      </c>
      <c r="O143" s="57">
        <f t="shared" si="20"/>
        <v>42.378092888227023</v>
      </c>
      <c r="P143" s="58">
        <f t="shared" si="21"/>
        <v>34.580523796793251</v>
      </c>
      <c r="Q143" s="134">
        <v>21.655163999999999</v>
      </c>
      <c r="R143" s="11">
        <f t="shared" si="22"/>
        <v>4.5722713269599993</v>
      </c>
      <c r="S143" s="35">
        <f t="shared" si="23"/>
        <v>6.2317799777562488</v>
      </c>
      <c r="AF143" s="34"/>
    </row>
    <row r="144" spans="7:32" ht="18.5">
      <c r="G144" s="61">
        <v>2010</v>
      </c>
      <c r="H144" s="61">
        <v>5</v>
      </c>
      <c r="I144" s="48">
        <f t="shared" si="24"/>
        <v>20</v>
      </c>
      <c r="J144" s="48">
        <f t="shared" si="24"/>
        <v>140</v>
      </c>
      <c r="K144" s="133">
        <v>25.2</v>
      </c>
      <c r="L144" s="133">
        <v>13.1</v>
      </c>
      <c r="M144" s="56">
        <f t="shared" si="19"/>
        <v>19.149999999999999</v>
      </c>
      <c r="N144" s="36">
        <v>67</v>
      </c>
      <c r="O144" s="57">
        <f t="shared" si="20"/>
        <v>39.36026632856251</v>
      </c>
      <c r="P144" s="58">
        <f t="shared" si="21"/>
        <v>38.100737806048507</v>
      </c>
      <c r="Q144" s="134">
        <v>21.906383999999999</v>
      </c>
      <c r="R144" s="11">
        <f t="shared" si="22"/>
        <v>4.7473708128119991</v>
      </c>
      <c r="S144" s="35">
        <f t="shared" si="23"/>
        <v>6.9865978033852691</v>
      </c>
      <c r="AF144" s="34"/>
    </row>
    <row r="145" spans="7:32" ht="18.5">
      <c r="G145" s="61">
        <v>2010</v>
      </c>
      <c r="H145" s="61">
        <v>5</v>
      </c>
      <c r="I145" s="48">
        <f t="shared" si="24"/>
        <v>21</v>
      </c>
      <c r="J145" s="48">
        <f t="shared" si="24"/>
        <v>141</v>
      </c>
      <c r="K145" s="133">
        <v>26.5</v>
      </c>
      <c r="L145" s="133">
        <v>14.3</v>
      </c>
      <c r="M145" s="56">
        <f t="shared" si="19"/>
        <v>20.399999999999999</v>
      </c>
      <c r="N145" s="36">
        <v>57</v>
      </c>
      <c r="O145" s="57">
        <f t="shared" si="20"/>
        <v>40.097672801039479</v>
      </c>
      <c r="P145" s="58">
        <f t="shared" si="21"/>
        <v>39.135328653814533</v>
      </c>
      <c r="Q145" s="134">
        <v>22.408823999999999</v>
      </c>
      <c r="R145" s="11">
        <f t="shared" si="22"/>
        <v>5.0205401554320002</v>
      </c>
      <c r="S145" s="35">
        <f t="shared" si="23"/>
        <v>7.3646604069695787</v>
      </c>
      <c r="AF145" s="34"/>
    </row>
    <row r="146" spans="7:32" ht="18.5">
      <c r="G146" s="61">
        <v>2010</v>
      </c>
      <c r="H146" s="61">
        <v>5</v>
      </c>
      <c r="I146" s="48">
        <f t="shared" si="24"/>
        <v>22</v>
      </c>
      <c r="J146" s="48">
        <f t="shared" si="24"/>
        <v>142</v>
      </c>
      <c r="K146" s="133">
        <v>29.8</v>
      </c>
      <c r="L146" s="133">
        <v>12.8</v>
      </c>
      <c r="M146" s="56">
        <f t="shared" si="19"/>
        <v>21.3</v>
      </c>
      <c r="N146" s="36">
        <v>56.5</v>
      </c>
      <c r="O146" s="57">
        <f t="shared" si="20"/>
        <v>32.864010724852861</v>
      </c>
      <c r="P146" s="58">
        <f t="shared" si="21"/>
        <v>44.695054585799895</v>
      </c>
      <c r="Q146" s="134">
        <v>21.680285999999995</v>
      </c>
      <c r="R146" s="11">
        <f t="shared" si="22"/>
        <v>4.9717557059489978</v>
      </c>
      <c r="S146" s="35">
        <f t="shared" si="23"/>
        <v>8.5102400944913708</v>
      </c>
      <c r="AF146" s="34"/>
    </row>
    <row r="147" spans="7:32" ht="18.5">
      <c r="G147" s="61">
        <v>2010</v>
      </c>
      <c r="H147" s="61">
        <v>5</v>
      </c>
      <c r="I147" s="48">
        <f t="shared" si="24"/>
        <v>23</v>
      </c>
      <c r="J147" s="48">
        <f t="shared" si="24"/>
        <v>143</v>
      </c>
      <c r="K147" s="133">
        <v>24</v>
      </c>
      <c r="L147" s="133">
        <v>14.7</v>
      </c>
      <c r="M147" s="56">
        <f t="shared" si="19"/>
        <v>19.350000000000001</v>
      </c>
      <c r="N147" s="36">
        <v>39.5</v>
      </c>
      <c r="O147" s="57">
        <f t="shared" si="20"/>
        <v>41.086168762370136</v>
      </c>
      <c r="P147" s="58">
        <f t="shared" si="21"/>
        <v>30.568109559203386</v>
      </c>
      <c r="Q147" s="134">
        <v>20.047356000000001</v>
      </c>
      <c r="R147" s="11">
        <f t="shared" si="22"/>
        <v>4.3680131502210005</v>
      </c>
      <c r="S147" s="35">
        <f t="shared" si="23"/>
        <v>6.5585042421983601</v>
      </c>
      <c r="AF147" s="34"/>
    </row>
    <row r="148" spans="7:32" ht="18.5">
      <c r="G148" s="61">
        <v>2010</v>
      </c>
      <c r="H148" s="61">
        <v>5</v>
      </c>
      <c r="I148" s="48">
        <f t="shared" si="24"/>
        <v>24</v>
      </c>
      <c r="J148" s="48">
        <f t="shared" si="24"/>
        <v>144</v>
      </c>
      <c r="K148" s="133">
        <v>25.6</v>
      </c>
      <c r="L148" s="133">
        <v>11.3</v>
      </c>
      <c r="M148" s="56">
        <f t="shared" si="19"/>
        <v>18.450000000000003</v>
      </c>
      <c r="N148" s="36">
        <v>53.5</v>
      </c>
      <c r="O148" s="57">
        <f t="shared" si="20"/>
        <v>37.202679392791012</v>
      </c>
      <c r="P148" s="58">
        <f t="shared" si="21"/>
        <v>42.559865225352922</v>
      </c>
      <c r="Q148" s="134">
        <v>22.509312000000001</v>
      </c>
      <c r="R148" s="11">
        <f t="shared" si="22"/>
        <v>4.7856204144000003</v>
      </c>
      <c r="S148" s="35">
        <f t="shared" si="23"/>
        <v>7.6345262827027227</v>
      </c>
      <c r="AF148" s="34"/>
    </row>
    <row r="149" spans="7:32" ht="18.5">
      <c r="G149" s="61">
        <v>2010</v>
      </c>
      <c r="H149" s="61">
        <v>5</v>
      </c>
      <c r="I149" s="48">
        <f t="shared" si="24"/>
        <v>25</v>
      </c>
      <c r="J149" s="48">
        <f t="shared" si="24"/>
        <v>145</v>
      </c>
      <c r="K149" s="133">
        <v>28.2</v>
      </c>
      <c r="L149" s="133">
        <v>13.7</v>
      </c>
      <c r="M149" s="56">
        <f t="shared" si="19"/>
        <v>20.95</v>
      </c>
      <c r="N149" s="36">
        <v>39.5</v>
      </c>
      <c r="O149" s="57">
        <f t="shared" si="20"/>
        <v>36.615350289951643</v>
      </c>
      <c r="P149" s="58">
        <f t="shared" si="21"/>
        <v>42.473806336343905</v>
      </c>
      <c r="Q149" s="134">
        <v>22.308335999999997</v>
      </c>
      <c r="R149" s="11">
        <f t="shared" si="22"/>
        <v>5.0699876372999988</v>
      </c>
      <c r="S149" s="35">
        <f t="shared" si="23"/>
        <v>9.2582082416993945</v>
      </c>
      <c r="AF149" s="34"/>
    </row>
    <row r="150" spans="7:32" ht="18.5">
      <c r="G150" s="61">
        <v>2010</v>
      </c>
      <c r="H150" s="61">
        <v>5</v>
      </c>
      <c r="I150" s="48">
        <f t="shared" si="24"/>
        <v>26</v>
      </c>
      <c r="J150" s="48">
        <f t="shared" si="24"/>
        <v>146</v>
      </c>
      <c r="K150" s="133">
        <v>31.9</v>
      </c>
      <c r="L150" s="133">
        <v>15.4</v>
      </c>
      <c r="M150" s="56">
        <f t="shared" si="19"/>
        <v>23.65</v>
      </c>
      <c r="N150" s="36">
        <v>47.5</v>
      </c>
      <c r="O150" s="57">
        <f t="shared" si="20"/>
        <v>33.010349858386355</v>
      </c>
      <c r="P150" s="58">
        <f t="shared" si="21"/>
        <v>43.57366181306999</v>
      </c>
      <c r="Q150" s="134">
        <v>21.454187999999998</v>
      </c>
      <c r="R150" s="11">
        <f t="shared" si="22"/>
        <v>5.2156042830989993</v>
      </c>
      <c r="S150" s="35">
        <f t="shared" si="23"/>
        <v>8.9712723719212324</v>
      </c>
      <c r="AF150" s="34"/>
    </row>
    <row r="151" spans="7:32" ht="18.5">
      <c r="G151" s="61">
        <v>2010</v>
      </c>
      <c r="H151" s="61">
        <v>5</v>
      </c>
      <c r="I151" s="48">
        <f t="shared" si="24"/>
        <v>27</v>
      </c>
      <c r="J151" s="48">
        <f t="shared" si="24"/>
        <v>147</v>
      </c>
      <c r="K151" s="133">
        <v>33</v>
      </c>
      <c r="L151" s="133">
        <v>18.7</v>
      </c>
      <c r="M151" s="56">
        <f t="shared" si="19"/>
        <v>25.85</v>
      </c>
      <c r="N151" s="36">
        <v>59</v>
      </c>
      <c r="O151" s="57">
        <f t="shared" si="20"/>
        <v>37.991575495986353</v>
      </c>
      <c r="P151" s="58">
        <f t="shared" si="21"/>
        <v>43.462362367408396</v>
      </c>
      <c r="Q151" s="134">
        <v>22.986629999999998</v>
      </c>
      <c r="R151" s="11">
        <f t="shared" si="22"/>
        <v>5.8847439330675</v>
      </c>
      <c r="S151" s="35">
        <f t="shared" si="23"/>
        <v>8.9359573030900172</v>
      </c>
      <c r="AF151" s="34"/>
    </row>
    <row r="152" spans="7:32" ht="18.5">
      <c r="G152" s="61">
        <v>2010</v>
      </c>
      <c r="H152" s="61">
        <v>5</v>
      </c>
      <c r="I152" s="48">
        <f t="shared" si="24"/>
        <v>28</v>
      </c>
      <c r="J152" s="48">
        <f t="shared" si="24"/>
        <v>148</v>
      </c>
      <c r="K152" s="133">
        <v>30.7</v>
      </c>
      <c r="L152" s="133">
        <v>13.5</v>
      </c>
      <c r="M152" s="56">
        <f t="shared" si="19"/>
        <v>22.1</v>
      </c>
      <c r="N152" s="36">
        <v>63.5</v>
      </c>
      <c r="O152" s="57">
        <f t="shared" si="20"/>
        <v>30.665851201992893</v>
      </c>
      <c r="P152" s="58">
        <f t="shared" si="21"/>
        <v>42.196211253942217</v>
      </c>
      <c r="Q152" s="134">
        <v>20.34882</v>
      </c>
      <c r="R152" s="11">
        <f t="shared" si="22"/>
        <v>4.7618985890700003</v>
      </c>
      <c r="S152" s="35">
        <f t="shared" si="23"/>
        <v>8.1780278517724554</v>
      </c>
      <c r="AF152" s="34"/>
    </row>
    <row r="153" spans="7:32" ht="18.5">
      <c r="G153" s="61">
        <v>2010</v>
      </c>
      <c r="H153" s="61">
        <v>5</v>
      </c>
      <c r="I153" s="48">
        <f t="shared" si="24"/>
        <v>29</v>
      </c>
      <c r="J153" s="48">
        <f t="shared" si="24"/>
        <v>149</v>
      </c>
      <c r="K153" s="133">
        <v>29.8</v>
      </c>
      <c r="L153" s="133">
        <v>15.8</v>
      </c>
      <c r="M153" s="56">
        <f t="shared" si="19"/>
        <v>22.8</v>
      </c>
      <c r="N153" s="36">
        <v>61</v>
      </c>
      <c r="O153" s="57">
        <f t="shared" si="20"/>
        <v>37.725056815451296</v>
      </c>
      <c r="P153" s="58">
        <f t="shared" si="21"/>
        <v>42.252063633305454</v>
      </c>
      <c r="Q153" s="134">
        <v>22.584677999999997</v>
      </c>
      <c r="R153" s="11">
        <f t="shared" si="22"/>
        <v>5.3778409406819989</v>
      </c>
      <c r="S153" s="35">
        <f t="shared" si="23"/>
        <v>8.2912620571482289</v>
      </c>
      <c r="AF153" s="34"/>
    </row>
    <row r="154" spans="7:32" ht="18.5">
      <c r="G154" s="61">
        <v>2010</v>
      </c>
      <c r="H154" s="61">
        <v>5</v>
      </c>
      <c r="I154" s="48">
        <f t="shared" si="24"/>
        <v>30</v>
      </c>
      <c r="J154" s="48">
        <f t="shared" si="24"/>
        <v>150</v>
      </c>
      <c r="K154" s="133">
        <v>33</v>
      </c>
      <c r="L154" s="133">
        <v>17.3</v>
      </c>
      <c r="M154" s="56">
        <f t="shared" si="19"/>
        <v>25.15</v>
      </c>
      <c r="N154" s="36">
        <v>57</v>
      </c>
      <c r="O154" s="57">
        <f t="shared" si="20"/>
        <v>33.385225341858245</v>
      </c>
      <c r="P154" s="58">
        <f t="shared" si="21"/>
        <v>41.931843029373958</v>
      </c>
      <c r="Q154" s="134">
        <v>21.165284999999997</v>
      </c>
      <c r="R154" s="11">
        <f t="shared" si="22"/>
        <v>5.3315723307487488</v>
      </c>
      <c r="S154" s="35">
        <f t="shared" si="23"/>
        <v>8.5483511626030886</v>
      </c>
      <c r="AF154" s="34"/>
    </row>
    <row r="155" spans="7:32" ht="18.5">
      <c r="G155" s="61">
        <v>2010</v>
      </c>
      <c r="H155" s="62">
        <v>5</v>
      </c>
      <c r="I155" s="62">
        <f t="shared" si="24"/>
        <v>31</v>
      </c>
      <c r="J155" s="48">
        <f t="shared" si="24"/>
        <v>151</v>
      </c>
      <c r="K155" s="133">
        <v>34.5</v>
      </c>
      <c r="L155" s="133">
        <v>22.2</v>
      </c>
      <c r="M155" s="56">
        <f t="shared" si="19"/>
        <v>28.35</v>
      </c>
      <c r="N155" s="36">
        <v>51</v>
      </c>
      <c r="O155" s="57">
        <f t="shared" si="20"/>
        <v>40.717806698991055</v>
      </c>
      <c r="P155" s="58">
        <f t="shared" si="21"/>
        <v>40.066321791807205</v>
      </c>
      <c r="Q155" s="134">
        <v>22.848459000000002</v>
      </c>
      <c r="R155" s="51">
        <f t="shared" si="22"/>
        <v>6.1843866854152516</v>
      </c>
      <c r="S155" s="50">
        <f t="shared" si="23"/>
        <v>8.5465013625674189</v>
      </c>
      <c r="AF155" s="34"/>
    </row>
    <row r="156" spans="7:32" ht="18.5">
      <c r="G156" s="61">
        <v>2010</v>
      </c>
      <c r="H156" s="61">
        <v>6</v>
      </c>
      <c r="I156" s="48">
        <v>1</v>
      </c>
      <c r="J156" s="48">
        <f t="shared" si="24"/>
        <v>152</v>
      </c>
      <c r="K156" s="133">
        <v>36.6</v>
      </c>
      <c r="L156" s="133">
        <v>24.3</v>
      </c>
      <c r="M156" s="56">
        <f t="shared" si="19"/>
        <v>30.450000000000003</v>
      </c>
      <c r="N156" s="36">
        <v>63.5</v>
      </c>
      <c r="O156" s="57">
        <f t="shared" si="20"/>
        <v>32.860769782363306</v>
      </c>
      <c r="P156" s="58">
        <f t="shared" si="21"/>
        <v>32.334997465845497</v>
      </c>
      <c r="Q156" s="134">
        <v>18.439547999999998</v>
      </c>
      <c r="R156" s="11">
        <f t="shared" si="22"/>
        <v>5.2181385402149987</v>
      </c>
      <c r="S156" s="35">
        <f t="shared" si="23"/>
        <v>7.149719770711739</v>
      </c>
      <c r="AF156" s="34"/>
    </row>
    <row r="157" spans="7:32" ht="18.5">
      <c r="G157" s="61">
        <v>2010</v>
      </c>
      <c r="H157" s="61">
        <v>6</v>
      </c>
      <c r="I157" s="48">
        <f t="shared" ref="I157:J172" si="25">I156+1</f>
        <v>2</v>
      </c>
      <c r="J157" s="48">
        <f t="shared" si="24"/>
        <v>153</v>
      </c>
      <c r="K157" s="133">
        <v>36.6</v>
      </c>
      <c r="L157" s="133">
        <v>22.5</v>
      </c>
      <c r="M157" s="56">
        <f t="shared" si="19"/>
        <v>29.55</v>
      </c>
      <c r="N157" s="36">
        <v>58</v>
      </c>
      <c r="O157" s="57">
        <f t="shared" si="20"/>
        <v>33.472334933670119</v>
      </c>
      <c r="P157" s="58">
        <f t="shared" si="21"/>
        <v>37.756793805179896</v>
      </c>
      <c r="Q157" s="134">
        <v>20.110160999999998</v>
      </c>
      <c r="R157" s="11">
        <f t="shared" si="22"/>
        <v>5.584747563447749</v>
      </c>
      <c r="S157" s="35">
        <f t="shared" si="23"/>
        <v>8.1934131235095524</v>
      </c>
      <c r="AF157" s="34"/>
    </row>
    <row r="158" spans="7:32" ht="18.5">
      <c r="G158" s="61">
        <v>2010</v>
      </c>
      <c r="H158" s="61">
        <v>6</v>
      </c>
      <c r="I158" s="48">
        <f t="shared" si="25"/>
        <v>3</v>
      </c>
      <c r="J158" s="48">
        <f t="shared" si="25"/>
        <v>154</v>
      </c>
      <c r="K158" s="133">
        <v>31</v>
      </c>
      <c r="L158" s="133">
        <v>16.899999999999999</v>
      </c>
      <c r="M158" s="56">
        <f t="shared" si="19"/>
        <v>23.95</v>
      </c>
      <c r="N158" s="36">
        <v>50</v>
      </c>
      <c r="O158" s="57">
        <f t="shared" si="20"/>
        <v>32.092463537278974</v>
      </c>
      <c r="P158" s="58">
        <f t="shared" si="21"/>
        <v>36.200298870050688</v>
      </c>
      <c r="Q158" s="134">
        <v>19.281134999999999</v>
      </c>
      <c r="R158" s="11">
        <f t="shared" si="22"/>
        <v>4.7212510203562488</v>
      </c>
      <c r="S158" s="35">
        <f t="shared" si="23"/>
        <v>7.2987502942411124</v>
      </c>
      <c r="AF158" s="34"/>
    </row>
    <row r="159" spans="7:32" ht="18.5">
      <c r="G159" s="61">
        <v>2010</v>
      </c>
      <c r="H159" s="61">
        <v>6</v>
      </c>
      <c r="I159" s="48">
        <f t="shared" si="25"/>
        <v>4</v>
      </c>
      <c r="J159" s="48">
        <f t="shared" si="25"/>
        <v>155</v>
      </c>
      <c r="K159" s="133">
        <v>35</v>
      </c>
      <c r="L159" s="133">
        <v>17.3</v>
      </c>
      <c r="M159" s="56">
        <f t="shared" si="19"/>
        <v>26.15</v>
      </c>
      <c r="N159" s="36">
        <v>62</v>
      </c>
      <c r="O159" s="57">
        <f t="shared" si="20"/>
        <v>32.580807143889558</v>
      </c>
      <c r="P159" s="58">
        <f t="shared" si="21"/>
        <v>46.134422915747614</v>
      </c>
      <c r="Q159" s="134">
        <v>21.931505999999995</v>
      </c>
      <c r="R159" s="11">
        <f t="shared" si="22"/>
        <v>5.6532130242254999</v>
      </c>
      <c r="S159" s="35">
        <f t="shared" si="23"/>
        <v>9.500152718505662</v>
      </c>
      <c r="AF159" s="34"/>
    </row>
    <row r="160" spans="7:32" ht="18.5">
      <c r="G160" s="61">
        <v>2010</v>
      </c>
      <c r="H160" s="61">
        <v>6</v>
      </c>
      <c r="I160" s="48">
        <f t="shared" si="25"/>
        <v>5</v>
      </c>
      <c r="J160" s="48">
        <f t="shared" si="25"/>
        <v>156</v>
      </c>
      <c r="K160" s="133">
        <v>35.200000000000003</v>
      </c>
      <c r="L160" s="133">
        <v>18.399999999999999</v>
      </c>
      <c r="M160" s="56">
        <f t="shared" si="19"/>
        <v>26.8</v>
      </c>
      <c r="N160" s="36">
        <v>34.5</v>
      </c>
      <c r="O160" s="57">
        <f t="shared" si="20"/>
        <v>33.748579372393898</v>
      </c>
      <c r="P160" s="58">
        <f t="shared" si="21"/>
        <v>45.358090676497412</v>
      </c>
      <c r="Q160" s="134">
        <v>22.132482</v>
      </c>
      <c r="R160" s="11">
        <f t="shared" si="22"/>
        <v>5.7893925090779996</v>
      </c>
      <c r="S160" s="35">
        <f t="shared" si="23"/>
        <v>11.518794272932031</v>
      </c>
      <c r="AF160" s="34"/>
    </row>
    <row r="161" spans="7:32" ht="18.5">
      <c r="G161" s="61">
        <v>2010</v>
      </c>
      <c r="H161" s="61">
        <v>6</v>
      </c>
      <c r="I161" s="48">
        <f t="shared" si="25"/>
        <v>6</v>
      </c>
      <c r="J161" s="48">
        <f t="shared" si="25"/>
        <v>157</v>
      </c>
      <c r="K161" s="133">
        <v>31.4</v>
      </c>
      <c r="L161" s="133">
        <v>17</v>
      </c>
      <c r="M161" s="56">
        <f t="shared" si="19"/>
        <v>24.2</v>
      </c>
      <c r="N161" s="36">
        <v>44.5</v>
      </c>
      <c r="O161" s="57">
        <f t="shared" si="20"/>
        <v>36.369879121833989</v>
      </c>
      <c r="P161" s="58">
        <f t="shared" si="21"/>
        <v>41.898100748352753</v>
      </c>
      <c r="Q161" s="134">
        <v>22.082237999999997</v>
      </c>
      <c r="R161" s="11">
        <f t="shared" si="22"/>
        <v>5.4395176865399986</v>
      </c>
      <c r="S161" s="35">
        <f t="shared" si="23"/>
        <v>9.079775602029061</v>
      </c>
      <c r="AF161" s="34"/>
    </row>
    <row r="162" spans="7:32" ht="18.5">
      <c r="G162" s="61">
        <v>2010</v>
      </c>
      <c r="H162" s="61">
        <v>6</v>
      </c>
      <c r="I162" s="48">
        <f t="shared" si="25"/>
        <v>7</v>
      </c>
      <c r="J162" s="48">
        <f t="shared" si="25"/>
        <v>158</v>
      </c>
      <c r="K162" s="133">
        <v>27.5</v>
      </c>
      <c r="L162" s="133">
        <v>17.3</v>
      </c>
      <c r="M162" s="56">
        <f t="shared" si="19"/>
        <v>22.4</v>
      </c>
      <c r="N162" s="36">
        <v>60</v>
      </c>
      <c r="O162" s="57">
        <f t="shared" si="20"/>
        <v>49.064195710499511</v>
      </c>
      <c r="P162" s="58">
        <f t="shared" si="21"/>
        <v>40.036383699767597</v>
      </c>
      <c r="Q162" s="134">
        <v>25.071755999999997</v>
      </c>
      <c r="R162" s="11">
        <f t="shared" si="22"/>
        <v>5.9112431273879995</v>
      </c>
      <c r="S162" s="35">
        <f t="shared" si="23"/>
        <v>7.8215403318498984</v>
      </c>
      <c r="AF162" s="34"/>
    </row>
    <row r="163" spans="7:32" ht="18.5">
      <c r="G163" s="61">
        <v>2010</v>
      </c>
      <c r="H163" s="61">
        <v>6</v>
      </c>
      <c r="I163" s="48">
        <f t="shared" si="25"/>
        <v>8</v>
      </c>
      <c r="J163" s="48">
        <f t="shared" si="25"/>
        <v>159</v>
      </c>
      <c r="K163" s="133">
        <v>26.2</v>
      </c>
      <c r="L163" s="133">
        <v>15.4</v>
      </c>
      <c r="M163" s="56">
        <f t="shared" si="19"/>
        <v>20.8</v>
      </c>
      <c r="N163" s="36">
        <v>70.5</v>
      </c>
      <c r="O163" s="57">
        <f t="shared" si="20"/>
        <v>46.105173876761164</v>
      </c>
      <c r="P163" s="58">
        <f t="shared" si="21"/>
        <v>39.834870229521641</v>
      </c>
      <c r="Q163" s="134">
        <v>24.242729999999998</v>
      </c>
      <c r="R163" s="11">
        <f t="shared" si="22"/>
        <v>5.4882874019699992</v>
      </c>
      <c r="S163" s="35">
        <f t="shared" si="23"/>
        <v>7.5511609843563017</v>
      </c>
      <c r="AF163" s="34"/>
    </row>
    <row r="164" spans="7:32" ht="18.5">
      <c r="G164" s="61">
        <v>2010</v>
      </c>
      <c r="H164" s="61">
        <v>6</v>
      </c>
      <c r="I164" s="48">
        <f t="shared" si="25"/>
        <v>9</v>
      </c>
      <c r="J164" s="48">
        <f t="shared" si="25"/>
        <v>160</v>
      </c>
      <c r="K164" s="133">
        <v>30</v>
      </c>
      <c r="L164" s="133">
        <v>15.6</v>
      </c>
      <c r="M164" s="56">
        <f t="shared" si="19"/>
        <v>22.8</v>
      </c>
      <c r="N164" s="36">
        <v>72.5</v>
      </c>
      <c r="O164" s="57">
        <f t="shared" si="20"/>
        <v>40.135133956972673</v>
      </c>
      <c r="P164" s="58">
        <f t="shared" si="21"/>
        <v>46.235674318432523</v>
      </c>
      <c r="Q164" s="134">
        <v>24.36834</v>
      </c>
      <c r="R164" s="11">
        <f t="shared" si="22"/>
        <v>5.8025647524600004</v>
      </c>
      <c r="S164" s="35">
        <f t="shared" si="23"/>
        <v>9.0361340233513516</v>
      </c>
      <c r="AF164" s="34"/>
    </row>
    <row r="165" spans="7:32" ht="18.5">
      <c r="G165" s="61">
        <v>2010</v>
      </c>
      <c r="H165" s="61">
        <v>6</v>
      </c>
      <c r="I165" s="48">
        <f t="shared" si="25"/>
        <v>10</v>
      </c>
      <c r="J165" s="48">
        <f t="shared" si="25"/>
        <v>161</v>
      </c>
      <c r="K165" s="133">
        <v>28.8</v>
      </c>
      <c r="L165" s="133">
        <v>16.3</v>
      </c>
      <c r="M165" s="56">
        <f t="shared" si="19"/>
        <v>22.55</v>
      </c>
      <c r="N165" s="36">
        <v>56.5</v>
      </c>
      <c r="O165" s="57">
        <f t="shared" si="20"/>
        <v>42.788882181597749</v>
      </c>
      <c r="P165" s="58">
        <f t="shared" si="21"/>
        <v>42.788882181597749</v>
      </c>
      <c r="Q165" s="134">
        <v>24.205047</v>
      </c>
      <c r="R165" s="11">
        <f t="shared" si="22"/>
        <v>5.7281909364292503</v>
      </c>
      <c r="S165" s="35">
        <f t="shared" si="23"/>
        <v>8.3548821808377927</v>
      </c>
      <c r="AF165" s="34"/>
    </row>
    <row r="166" spans="7:32" ht="18.5">
      <c r="G166" s="61">
        <v>2010</v>
      </c>
      <c r="H166" s="61">
        <v>6</v>
      </c>
      <c r="I166" s="48">
        <f t="shared" si="25"/>
        <v>11</v>
      </c>
      <c r="J166" s="48">
        <f t="shared" si="25"/>
        <v>162</v>
      </c>
      <c r="K166" s="133">
        <v>31.3</v>
      </c>
      <c r="L166" s="133">
        <v>15.5</v>
      </c>
      <c r="M166" s="56">
        <f t="shared" si="19"/>
        <v>23.4</v>
      </c>
      <c r="N166" s="36">
        <v>66.5</v>
      </c>
      <c r="O166" s="57">
        <f t="shared" si="20"/>
        <v>38.454010539353916</v>
      </c>
      <c r="P166" s="58">
        <f t="shared" si="21"/>
        <v>48.605869321743349</v>
      </c>
      <c r="Q166" s="134">
        <v>24.456267</v>
      </c>
      <c r="R166" s="11">
        <f t="shared" si="22"/>
        <v>5.9095634453459995</v>
      </c>
      <c r="S166" s="35">
        <f t="shared" si="23"/>
        <v>9.5767665640605788</v>
      </c>
      <c r="AF166" s="34"/>
    </row>
    <row r="167" spans="7:32" ht="18.5">
      <c r="G167" s="61">
        <v>2010</v>
      </c>
      <c r="H167" s="61">
        <v>6</v>
      </c>
      <c r="I167" s="48">
        <f t="shared" si="25"/>
        <v>12</v>
      </c>
      <c r="J167" s="48">
        <f t="shared" si="25"/>
        <v>163</v>
      </c>
      <c r="K167" s="133">
        <v>36.799999999999997</v>
      </c>
      <c r="L167" s="133">
        <v>19.8</v>
      </c>
      <c r="M167" s="56">
        <f t="shared" si="19"/>
        <v>28.299999999999997</v>
      </c>
      <c r="N167" s="36">
        <v>66.5</v>
      </c>
      <c r="O167" s="57">
        <f t="shared" si="20"/>
        <v>37.214779236225347</v>
      </c>
      <c r="P167" s="58">
        <f t="shared" si="21"/>
        <v>50.612099761266457</v>
      </c>
      <c r="Q167" s="134">
        <v>24.5504745</v>
      </c>
      <c r="R167" s="11">
        <f t="shared" si="22"/>
        <v>6.6378713686492494</v>
      </c>
      <c r="S167" s="35">
        <f t="shared" si="23"/>
        <v>10.677956609828883</v>
      </c>
      <c r="AF167" s="34"/>
    </row>
    <row r="168" spans="7:32" ht="18.5">
      <c r="G168" s="61">
        <v>2010</v>
      </c>
      <c r="H168" s="61">
        <v>6</v>
      </c>
      <c r="I168" s="48">
        <f t="shared" si="25"/>
        <v>13</v>
      </c>
      <c r="J168" s="48">
        <f t="shared" si="25"/>
        <v>164</v>
      </c>
      <c r="K168" s="133">
        <v>37.299999999999997</v>
      </c>
      <c r="L168" s="133">
        <v>28.8</v>
      </c>
      <c r="M168" s="56">
        <f t="shared" si="19"/>
        <v>33.049999999999997</v>
      </c>
      <c r="N168" s="36">
        <v>55</v>
      </c>
      <c r="O168" s="57">
        <f t="shared" si="20"/>
        <v>50.812044558611589</v>
      </c>
      <c r="P168" s="58">
        <f t="shared" si="21"/>
        <v>34.552190299855866</v>
      </c>
      <c r="Q168" s="134">
        <v>23.702607</v>
      </c>
      <c r="R168" s="11">
        <f t="shared" si="22"/>
        <v>7.0689529242967497</v>
      </c>
      <c r="S168" s="35">
        <f t="shared" si="23"/>
        <v>7.8130605768402352</v>
      </c>
      <c r="AF168" s="34"/>
    </row>
    <row r="169" spans="7:32" ht="18.5">
      <c r="G169" s="61">
        <v>2010</v>
      </c>
      <c r="H169" s="61">
        <v>6</v>
      </c>
      <c r="I169" s="48">
        <f t="shared" si="25"/>
        <v>14</v>
      </c>
      <c r="J169" s="48">
        <f t="shared" si="25"/>
        <v>165</v>
      </c>
      <c r="K169" s="133">
        <v>34.799999999999997</v>
      </c>
      <c r="L169" s="133">
        <v>19.7</v>
      </c>
      <c r="M169" s="56">
        <f t="shared" si="19"/>
        <v>27.25</v>
      </c>
      <c r="N169" s="36">
        <v>54</v>
      </c>
      <c r="O169" s="57">
        <f t="shared" si="20"/>
        <v>37.496758974963285</v>
      </c>
      <c r="P169" s="58">
        <f t="shared" si="21"/>
        <v>45.296084841755643</v>
      </c>
      <c r="Q169" s="134">
        <v>23.313215999999997</v>
      </c>
      <c r="R169" s="11">
        <f t="shared" si="22"/>
        <v>6.1597771333919979</v>
      </c>
      <c r="S169" s="35">
        <f t="shared" si="23"/>
        <v>9.4744130580054637</v>
      </c>
      <c r="AF169" s="34"/>
    </row>
    <row r="170" spans="7:32" ht="18.5">
      <c r="G170" s="61">
        <v>2010</v>
      </c>
      <c r="H170" s="61">
        <v>6</v>
      </c>
      <c r="I170" s="48">
        <f t="shared" si="25"/>
        <v>15</v>
      </c>
      <c r="J170" s="48">
        <f t="shared" si="25"/>
        <v>166</v>
      </c>
      <c r="K170" s="133">
        <v>32</v>
      </c>
      <c r="L170" s="133">
        <v>17.5</v>
      </c>
      <c r="M170" s="56">
        <f t="shared" si="19"/>
        <v>24.75</v>
      </c>
      <c r="N170" s="36">
        <v>44.5</v>
      </c>
      <c r="O170" s="57">
        <f t="shared" si="20"/>
        <v>40.099581257858077</v>
      </c>
      <c r="P170" s="58">
        <f t="shared" si="21"/>
        <v>46.515514259115363</v>
      </c>
      <c r="Q170" s="134">
        <v>24.431144999999997</v>
      </c>
      <c r="R170" s="11">
        <f t="shared" si="22"/>
        <v>6.0969327138337492</v>
      </c>
      <c r="S170" s="35">
        <f t="shared" si="23"/>
        <v>10.118921299391278</v>
      </c>
      <c r="AF170" s="34"/>
    </row>
    <row r="171" spans="7:32" ht="18.5">
      <c r="G171" s="61">
        <v>2010</v>
      </c>
      <c r="H171" s="61">
        <v>6</v>
      </c>
      <c r="I171" s="48">
        <f t="shared" si="25"/>
        <v>16</v>
      </c>
      <c r="J171" s="48">
        <f t="shared" si="25"/>
        <v>167</v>
      </c>
      <c r="K171" s="133">
        <v>36.6</v>
      </c>
      <c r="L171" s="133">
        <v>20.7</v>
      </c>
      <c r="M171" s="56">
        <f t="shared" si="19"/>
        <v>28.65</v>
      </c>
      <c r="N171" s="36">
        <v>41</v>
      </c>
      <c r="O171" s="57">
        <f t="shared" si="20"/>
        <v>37.328797834580733</v>
      </c>
      <c r="P171" s="58">
        <f t="shared" si="21"/>
        <v>47.482230845586699</v>
      </c>
      <c r="Q171" s="134">
        <v>23.815655999999997</v>
      </c>
      <c r="R171" s="11">
        <f t="shared" si="22"/>
        <v>6.4880813023379984</v>
      </c>
      <c r="S171" s="35">
        <f t="shared" si="23"/>
        <v>11.383336832646437</v>
      </c>
      <c r="AF171" s="34"/>
    </row>
    <row r="172" spans="7:32" ht="18.5">
      <c r="G172" s="61">
        <v>2010</v>
      </c>
      <c r="H172" s="61">
        <v>6</v>
      </c>
      <c r="I172" s="48">
        <f t="shared" si="25"/>
        <v>17</v>
      </c>
      <c r="J172" s="48">
        <f t="shared" si="25"/>
        <v>168</v>
      </c>
      <c r="K172" s="133">
        <v>36.6</v>
      </c>
      <c r="L172" s="133">
        <v>21.9</v>
      </c>
      <c r="M172" s="56">
        <f t="shared" si="19"/>
        <v>29.25</v>
      </c>
      <c r="N172" s="36">
        <v>38</v>
      </c>
      <c r="O172" s="57">
        <f t="shared" si="20"/>
        <v>37.471118369121946</v>
      </c>
      <c r="P172" s="58">
        <f t="shared" si="21"/>
        <v>44.066035202087413</v>
      </c>
      <c r="Q172" s="134">
        <v>22.986629999999998</v>
      </c>
      <c r="R172" s="11">
        <f t="shared" si="22"/>
        <v>6.3431203218974987</v>
      </c>
      <c r="S172" s="35">
        <f t="shared" si="23"/>
        <v>11.0794600916817</v>
      </c>
      <c r="AF172" s="34"/>
    </row>
    <row r="173" spans="7:32" ht="18.5">
      <c r="G173" s="61">
        <v>2010</v>
      </c>
      <c r="H173" s="61">
        <v>6</v>
      </c>
      <c r="I173" s="48">
        <f t="shared" ref="I173:J188" si="26">I172+1</f>
        <v>18</v>
      </c>
      <c r="J173" s="48">
        <f t="shared" si="26"/>
        <v>169</v>
      </c>
      <c r="K173" s="133">
        <v>37</v>
      </c>
      <c r="L173" s="133">
        <v>23.9</v>
      </c>
      <c r="M173" s="56">
        <f t="shared" si="19"/>
        <v>30.45</v>
      </c>
      <c r="N173" s="36">
        <v>38.5</v>
      </c>
      <c r="O173" s="57">
        <f t="shared" si="20"/>
        <v>39.433240183586769</v>
      </c>
      <c r="P173" s="58">
        <f t="shared" si="21"/>
        <v>41.326035712398934</v>
      </c>
      <c r="Q173" s="134">
        <v>22.835897999999997</v>
      </c>
      <c r="R173" s="11">
        <f t="shared" si="22"/>
        <v>6.4622451404024988</v>
      </c>
      <c r="S173" s="35">
        <f t="shared" si="23"/>
        <v>10.498441625722446</v>
      </c>
      <c r="AF173" s="34"/>
    </row>
    <row r="174" spans="7:32" ht="18.5">
      <c r="G174" s="61">
        <v>2010</v>
      </c>
      <c r="H174" s="61">
        <v>6</v>
      </c>
      <c r="I174" s="48">
        <f t="shared" si="26"/>
        <v>19</v>
      </c>
      <c r="J174" s="48">
        <f t="shared" si="26"/>
        <v>170</v>
      </c>
      <c r="K174" s="133">
        <v>36.6</v>
      </c>
      <c r="L174" s="133">
        <v>23.9</v>
      </c>
      <c r="M174" s="56">
        <f t="shared" si="19"/>
        <v>30.25</v>
      </c>
      <c r="N174" s="36">
        <v>36</v>
      </c>
      <c r="O174" s="57">
        <f t="shared" si="20"/>
        <v>39.43259910165974</v>
      </c>
      <c r="P174" s="58">
        <f t="shared" si="21"/>
        <v>40.063520687286307</v>
      </c>
      <c r="Q174" s="134">
        <v>22.484189999999998</v>
      </c>
      <c r="R174" s="11">
        <f t="shared" si="22"/>
        <v>6.3363426575174984</v>
      </c>
      <c r="S174" s="35">
        <f t="shared" si="23"/>
        <v>10.482951785503486</v>
      </c>
      <c r="AF174" s="34"/>
    </row>
    <row r="175" spans="7:32" ht="18.5">
      <c r="G175" s="61">
        <v>2010</v>
      </c>
      <c r="H175" s="61">
        <v>6</v>
      </c>
      <c r="I175" s="48">
        <f t="shared" si="26"/>
        <v>20</v>
      </c>
      <c r="J175" s="48">
        <f t="shared" si="26"/>
        <v>171</v>
      </c>
      <c r="K175" s="133">
        <v>36.6</v>
      </c>
      <c r="L175" s="133">
        <v>20.3</v>
      </c>
      <c r="M175" s="56">
        <f t="shared" si="19"/>
        <v>28.450000000000003</v>
      </c>
      <c r="N175" s="36">
        <v>39</v>
      </c>
      <c r="O175" s="57">
        <f t="shared" si="20"/>
        <v>35.195651246024099</v>
      </c>
      <c r="P175" s="58">
        <f t="shared" si="21"/>
        <v>45.895129224815427</v>
      </c>
      <c r="Q175" s="134">
        <v>22.735409999999998</v>
      </c>
      <c r="R175" s="11">
        <f t="shared" si="22"/>
        <v>6.167122058812498</v>
      </c>
      <c r="S175" s="35">
        <f t="shared" si="23"/>
        <v>11.270620622409673</v>
      </c>
      <c r="AF175" s="34"/>
    </row>
    <row r="176" spans="7:32" ht="18.5">
      <c r="G176" s="61">
        <v>2010</v>
      </c>
      <c r="H176" s="61">
        <v>6</v>
      </c>
      <c r="I176" s="48">
        <f t="shared" si="26"/>
        <v>21</v>
      </c>
      <c r="J176" s="48">
        <f t="shared" si="26"/>
        <v>172</v>
      </c>
      <c r="K176" s="133">
        <v>36.6</v>
      </c>
      <c r="L176" s="133">
        <v>19.5</v>
      </c>
      <c r="M176" s="56">
        <f t="shared" si="19"/>
        <v>28.05</v>
      </c>
      <c r="N176" s="36">
        <v>34</v>
      </c>
      <c r="O176" s="57">
        <f t="shared" si="20"/>
        <v>34.020773463158932</v>
      </c>
      <c r="P176" s="58">
        <f t="shared" si="21"/>
        <v>46.540418097601425</v>
      </c>
      <c r="Q176" s="134">
        <v>22.509312000000001</v>
      </c>
      <c r="R176" s="11">
        <f t="shared" si="22"/>
        <v>6.0529847172480009</v>
      </c>
      <c r="S176" s="35">
        <f t="shared" si="23"/>
        <v>12.067847635248588</v>
      </c>
      <c r="AF176" s="34"/>
    </row>
    <row r="177" spans="7:32" ht="18.5">
      <c r="G177" s="61">
        <v>2010</v>
      </c>
      <c r="H177" s="61">
        <v>6</v>
      </c>
      <c r="I177" s="48">
        <f t="shared" si="26"/>
        <v>22</v>
      </c>
      <c r="J177" s="48">
        <f t="shared" si="26"/>
        <v>173</v>
      </c>
      <c r="K177" s="133">
        <v>36.6</v>
      </c>
      <c r="L177" s="133">
        <v>19.8</v>
      </c>
      <c r="M177" s="56">
        <f t="shared" si="19"/>
        <v>28.200000000000003</v>
      </c>
      <c r="N177" s="36">
        <v>24</v>
      </c>
      <c r="O177" s="57">
        <f t="shared" si="20"/>
        <v>34.553029050964014</v>
      </c>
      <c r="P177" s="58">
        <f t="shared" si="21"/>
        <v>46.439271044495641</v>
      </c>
      <c r="Q177" s="134">
        <v>22.660043999999999</v>
      </c>
      <c r="R177" s="11">
        <f t="shared" si="22"/>
        <v>6.11345327076</v>
      </c>
      <c r="S177" s="35">
        <f t="shared" si="23"/>
        <v>13.468028173681935</v>
      </c>
      <c r="AF177" s="34"/>
    </row>
    <row r="178" spans="7:32" ht="18.5">
      <c r="G178" s="61">
        <v>2010</v>
      </c>
      <c r="H178" s="61">
        <v>6</v>
      </c>
      <c r="I178" s="48">
        <f t="shared" si="26"/>
        <v>23</v>
      </c>
      <c r="J178" s="48">
        <f t="shared" si="26"/>
        <v>174</v>
      </c>
      <c r="K178" s="133">
        <v>28</v>
      </c>
      <c r="L178" s="133">
        <v>18.899999999999999</v>
      </c>
      <c r="M178" s="56">
        <f t="shared" si="19"/>
        <v>23.45</v>
      </c>
      <c r="N178" s="36">
        <v>29.5</v>
      </c>
      <c r="O178" s="57">
        <f t="shared" si="20"/>
        <v>45.334798260801215</v>
      </c>
      <c r="P178" s="58">
        <f t="shared" si="21"/>
        <v>33.003733133863285</v>
      </c>
      <c r="Q178" s="134">
        <v>21.881262</v>
      </c>
      <c r="R178" s="11">
        <f t="shared" si="22"/>
        <v>5.2937610672375</v>
      </c>
      <c r="S178" s="35">
        <f t="shared" si="23"/>
        <v>8.5780447029552409</v>
      </c>
      <c r="AF178" s="34"/>
    </row>
    <row r="179" spans="7:32" ht="18.5">
      <c r="G179" s="61">
        <v>2010</v>
      </c>
      <c r="H179" s="61">
        <v>6</v>
      </c>
      <c r="I179" s="48">
        <f t="shared" si="26"/>
        <v>24</v>
      </c>
      <c r="J179" s="48">
        <f t="shared" si="26"/>
        <v>175</v>
      </c>
      <c r="K179" s="133">
        <v>25.3</v>
      </c>
      <c r="L179" s="133">
        <v>16.100000000000001</v>
      </c>
      <c r="M179" s="56">
        <f t="shared" si="19"/>
        <v>20.700000000000003</v>
      </c>
      <c r="N179" s="36">
        <v>22.5</v>
      </c>
      <c r="O179" s="57">
        <f t="shared" si="20"/>
        <v>46.472467111923763</v>
      </c>
      <c r="P179" s="58">
        <f t="shared" si="21"/>
        <v>34.203735794375888</v>
      </c>
      <c r="Q179" s="134">
        <v>22.553275499999998</v>
      </c>
      <c r="R179" s="11">
        <f t="shared" si="22"/>
        <v>5.0925859910887494</v>
      </c>
      <c r="S179" s="35">
        <f t="shared" si="23"/>
        <v>9.0866138466465518</v>
      </c>
      <c r="AF179" s="34"/>
    </row>
    <row r="180" spans="7:32" ht="18.5">
      <c r="G180" s="61">
        <v>2010</v>
      </c>
      <c r="H180" s="61">
        <v>6</v>
      </c>
      <c r="I180" s="48">
        <f t="shared" si="26"/>
        <v>25</v>
      </c>
      <c r="J180" s="48">
        <f t="shared" si="26"/>
        <v>176</v>
      </c>
      <c r="K180" s="133">
        <v>28.9</v>
      </c>
      <c r="L180" s="133">
        <v>16.399999999999999</v>
      </c>
      <c r="M180" s="56">
        <f t="shared" si="19"/>
        <v>22.65</v>
      </c>
      <c r="N180" s="36">
        <v>32</v>
      </c>
      <c r="O180" s="57">
        <f t="shared" si="20"/>
        <v>40.857054081027428</v>
      </c>
      <c r="P180" s="58">
        <f t="shared" si="21"/>
        <v>40.857054081027428</v>
      </c>
      <c r="Q180" s="134">
        <v>23.11224</v>
      </c>
      <c r="R180" s="11">
        <f t="shared" si="22"/>
        <v>5.4831304834200001</v>
      </c>
      <c r="S180" s="35">
        <f t="shared" si="23"/>
        <v>10.068920941086777</v>
      </c>
      <c r="AF180" s="34"/>
    </row>
    <row r="181" spans="7:32" ht="18.5">
      <c r="G181" s="61">
        <v>2010</v>
      </c>
      <c r="H181" s="61">
        <v>6</v>
      </c>
      <c r="I181" s="48">
        <f t="shared" si="26"/>
        <v>26</v>
      </c>
      <c r="J181" s="48">
        <f t="shared" si="26"/>
        <v>177</v>
      </c>
      <c r="K181" s="133">
        <v>28.4</v>
      </c>
      <c r="L181" s="133">
        <v>15.6</v>
      </c>
      <c r="M181" s="56">
        <f t="shared" si="19"/>
        <v>22</v>
      </c>
      <c r="N181" s="36">
        <v>27.5</v>
      </c>
      <c r="O181" s="57">
        <f t="shared" si="20"/>
        <v>39.848785746500575</v>
      </c>
      <c r="P181" s="58">
        <f t="shared" si="21"/>
        <v>40.805156604416588</v>
      </c>
      <c r="Q181" s="134">
        <v>22.810775999999997</v>
      </c>
      <c r="R181" s="11">
        <f t="shared" si="22"/>
        <v>5.3246510093519976</v>
      </c>
      <c r="S181" s="35">
        <f t="shared" si="23"/>
        <v>10.448034572932897</v>
      </c>
      <c r="AF181" s="34"/>
    </row>
    <row r="182" spans="7:32" ht="18.5">
      <c r="G182" s="61">
        <v>2010</v>
      </c>
      <c r="H182" s="61">
        <v>6</v>
      </c>
      <c r="I182" s="48">
        <f t="shared" si="26"/>
        <v>27</v>
      </c>
      <c r="J182" s="48">
        <f t="shared" si="26"/>
        <v>178</v>
      </c>
      <c r="K182" s="133">
        <v>30.3</v>
      </c>
      <c r="L182" s="133">
        <v>17.399999999999999</v>
      </c>
      <c r="M182" s="56">
        <f t="shared" si="19"/>
        <v>23.85</v>
      </c>
      <c r="N182" s="36">
        <v>27</v>
      </c>
      <c r="O182" s="57">
        <f t="shared" si="20"/>
        <v>39.213157751655416</v>
      </c>
      <c r="P182" s="58">
        <f t="shared" si="21"/>
        <v>40.467978799708398</v>
      </c>
      <c r="Q182" s="134">
        <v>22.534434000000001</v>
      </c>
      <c r="R182" s="11">
        <f t="shared" si="22"/>
        <v>5.5046495678265002</v>
      </c>
      <c r="S182" s="35">
        <f t="shared" si="23"/>
        <v>10.760314290044084</v>
      </c>
      <c r="AF182" s="34"/>
    </row>
    <row r="183" spans="7:32" ht="18.5">
      <c r="G183" s="61">
        <v>2010</v>
      </c>
      <c r="H183" s="61">
        <v>6</v>
      </c>
      <c r="I183" s="48">
        <f t="shared" si="26"/>
        <v>28</v>
      </c>
      <c r="J183" s="48">
        <f t="shared" si="26"/>
        <v>179</v>
      </c>
      <c r="K183" s="133">
        <v>30.2</v>
      </c>
      <c r="L183" s="133">
        <v>16.7</v>
      </c>
      <c r="M183" s="56">
        <f t="shared" si="19"/>
        <v>23.45</v>
      </c>
      <c r="N183" s="36">
        <v>24</v>
      </c>
      <c r="O183" s="57">
        <f t="shared" si="20"/>
        <v>38.844651332113116</v>
      </c>
      <c r="P183" s="58">
        <f t="shared" si="21"/>
        <v>41.952223438682168</v>
      </c>
      <c r="Q183" s="134">
        <v>22.835897999999997</v>
      </c>
      <c r="R183" s="11">
        <f t="shared" si="22"/>
        <v>5.5247173480124987</v>
      </c>
      <c r="S183" s="35">
        <f t="shared" si="23"/>
        <v>11.419592998550995</v>
      </c>
      <c r="AF183" s="34"/>
    </row>
    <row r="184" spans="7:32" ht="18.5">
      <c r="G184" s="61">
        <v>2010</v>
      </c>
      <c r="H184" s="61">
        <v>6</v>
      </c>
      <c r="I184" s="48">
        <f t="shared" si="26"/>
        <v>29</v>
      </c>
      <c r="J184" s="48">
        <f t="shared" si="26"/>
        <v>180</v>
      </c>
      <c r="K184" s="133">
        <v>31.1</v>
      </c>
      <c r="L184" s="133">
        <v>15.4</v>
      </c>
      <c r="M184" s="56">
        <f t="shared" si="19"/>
        <v>23.25</v>
      </c>
      <c r="N184" s="36">
        <v>27.5</v>
      </c>
      <c r="O184" s="57">
        <f t="shared" si="20"/>
        <v>32.49363178673444</v>
      </c>
      <c r="P184" s="58">
        <f t="shared" si="21"/>
        <v>40.812001524138459</v>
      </c>
      <c r="Q184" s="134">
        <v>20.60004</v>
      </c>
      <c r="R184" s="11">
        <f t="shared" si="22"/>
        <v>4.9596295803299988</v>
      </c>
      <c r="S184" s="35">
        <f t="shared" si="23"/>
        <v>10.682538292673607</v>
      </c>
      <c r="AF184" s="34"/>
    </row>
    <row r="185" spans="7:32" ht="18.5">
      <c r="G185" s="61">
        <v>2010</v>
      </c>
      <c r="H185" s="62">
        <v>6</v>
      </c>
      <c r="I185" s="62">
        <f t="shared" si="26"/>
        <v>30</v>
      </c>
      <c r="J185" s="48">
        <f t="shared" si="26"/>
        <v>181</v>
      </c>
      <c r="K185" s="133">
        <v>34</v>
      </c>
      <c r="L185" s="133">
        <v>18.3</v>
      </c>
      <c r="M185" s="56">
        <f t="shared" si="19"/>
        <v>26.15</v>
      </c>
      <c r="N185" s="36">
        <v>39</v>
      </c>
      <c r="O185" s="57">
        <f t="shared" si="20"/>
        <v>33.642796813338457</v>
      </c>
      <c r="P185" s="58">
        <f t="shared" si="21"/>
        <v>42.255352797553101</v>
      </c>
      <c r="Q185" s="134">
        <v>21.328577999999997</v>
      </c>
      <c r="R185" s="51">
        <f t="shared" si="22"/>
        <v>5.4977982331814985</v>
      </c>
      <c r="S185" s="50">
        <f t="shared" si="23"/>
        <v>10.108777572894462</v>
      </c>
      <c r="AF185" s="34"/>
    </row>
    <row r="186" spans="7:32" ht="18.5">
      <c r="G186" s="61">
        <v>2010</v>
      </c>
      <c r="H186" s="61">
        <v>7</v>
      </c>
      <c r="I186" s="48">
        <v>1</v>
      </c>
      <c r="J186" s="48">
        <f t="shared" si="26"/>
        <v>182</v>
      </c>
      <c r="K186" s="133">
        <v>36.6</v>
      </c>
      <c r="L186" s="133">
        <v>20</v>
      </c>
      <c r="M186" s="56">
        <f t="shared" si="19"/>
        <v>28.3</v>
      </c>
      <c r="N186" s="36">
        <v>34</v>
      </c>
      <c r="O186" s="57">
        <f t="shared" si="20"/>
        <v>32.390518665722077</v>
      </c>
      <c r="P186" s="58">
        <f t="shared" si="21"/>
        <v>43.014608788078917</v>
      </c>
      <c r="Q186" s="134">
        <v>21.115040999999998</v>
      </c>
      <c r="R186" s="11">
        <f t="shared" si="22"/>
        <v>5.7090108829364992</v>
      </c>
      <c r="S186" s="35">
        <f t="shared" si="23"/>
        <v>11.227461243554012</v>
      </c>
      <c r="AF186" s="34"/>
    </row>
    <row r="187" spans="7:32" ht="18.5">
      <c r="G187" s="61">
        <v>2010</v>
      </c>
      <c r="H187" s="61">
        <v>7</v>
      </c>
      <c r="I187" s="48">
        <f t="shared" ref="I187:J202" si="27">I186+1</f>
        <v>2</v>
      </c>
      <c r="J187" s="48">
        <f t="shared" si="26"/>
        <v>183</v>
      </c>
      <c r="K187" s="133">
        <v>36.200000000000003</v>
      </c>
      <c r="L187" s="133">
        <v>20.399999999999999</v>
      </c>
      <c r="M187" s="56">
        <f t="shared" si="19"/>
        <v>28.3</v>
      </c>
      <c r="N187" s="36">
        <v>43</v>
      </c>
      <c r="O187" s="57">
        <f t="shared" si="20"/>
        <v>32.25238788431686</v>
      </c>
      <c r="P187" s="58">
        <f t="shared" si="21"/>
        <v>40.767018285776523</v>
      </c>
      <c r="Q187" s="134">
        <v>20.512112999999999</v>
      </c>
      <c r="R187" s="11">
        <f t="shared" si="22"/>
        <v>5.5459933205444987</v>
      </c>
      <c r="S187" s="35">
        <f t="shared" si="23"/>
        <v>9.5515723686658021</v>
      </c>
      <c r="AF187" s="34"/>
    </row>
    <row r="188" spans="7:32" ht="18.5">
      <c r="G188" s="61">
        <v>2010</v>
      </c>
      <c r="H188" s="61">
        <v>7</v>
      </c>
      <c r="I188" s="48">
        <f t="shared" si="27"/>
        <v>3</v>
      </c>
      <c r="J188" s="48">
        <f t="shared" si="26"/>
        <v>184</v>
      </c>
      <c r="K188" s="133">
        <v>36.799999999999997</v>
      </c>
      <c r="L188" s="133">
        <v>22.1</v>
      </c>
      <c r="M188" s="56">
        <f t="shared" si="19"/>
        <v>29.45</v>
      </c>
      <c r="N188" s="36">
        <v>43.5</v>
      </c>
      <c r="O188" s="57">
        <f t="shared" si="20"/>
        <v>29.669754380796569</v>
      </c>
      <c r="P188" s="58">
        <f t="shared" si="21"/>
        <v>34.891631151816753</v>
      </c>
      <c r="Q188" s="134">
        <v>18.200889</v>
      </c>
      <c r="R188" s="11">
        <f t="shared" si="22"/>
        <v>5.0438531107912494</v>
      </c>
      <c r="S188" s="35">
        <f t="shared" si="23"/>
        <v>8.300890510184507</v>
      </c>
      <c r="AF188" s="34"/>
    </row>
    <row r="189" spans="7:32" ht="18.5">
      <c r="G189" s="61">
        <v>2010</v>
      </c>
      <c r="H189" s="61">
        <v>7</v>
      </c>
      <c r="I189" s="48">
        <f t="shared" si="27"/>
        <v>4</v>
      </c>
      <c r="J189" s="48">
        <f t="shared" si="27"/>
        <v>185</v>
      </c>
      <c r="K189" s="133">
        <v>36.200000000000003</v>
      </c>
      <c r="L189" s="133">
        <v>23.6</v>
      </c>
      <c r="M189" s="56">
        <f t="shared" si="19"/>
        <v>29.900000000000002</v>
      </c>
      <c r="N189" s="36">
        <v>36</v>
      </c>
      <c r="O189" s="57">
        <f t="shared" si="20"/>
        <v>38.173304076314764</v>
      </c>
      <c r="P189" s="58">
        <f t="shared" si="21"/>
        <v>38.47869050892529</v>
      </c>
      <c r="Q189" s="134">
        <v>21.680285999999995</v>
      </c>
      <c r="R189" s="11">
        <f t="shared" si="22"/>
        <v>6.0652876515029979</v>
      </c>
      <c r="S189" s="35">
        <f t="shared" si="23"/>
        <v>10.049831420772252</v>
      </c>
      <c r="AF189" s="34"/>
    </row>
    <row r="190" spans="7:32" ht="18.5">
      <c r="G190" s="61">
        <v>2010</v>
      </c>
      <c r="H190" s="61">
        <v>7</v>
      </c>
      <c r="I190" s="48">
        <f t="shared" si="27"/>
        <v>5</v>
      </c>
      <c r="J190" s="48">
        <f t="shared" si="27"/>
        <v>186</v>
      </c>
      <c r="K190" s="133">
        <v>36.799999999999997</v>
      </c>
      <c r="L190" s="133">
        <v>23.7</v>
      </c>
      <c r="M190" s="56">
        <f t="shared" si="19"/>
        <v>30.25</v>
      </c>
      <c r="N190" s="36">
        <v>46.5</v>
      </c>
      <c r="O190" s="57">
        <f t="shared" si="20"/>
        <v>39.563382890463309</v>
      </c>
      <c r="P190" s="58">
        <f t="shared" si="21"/>
        <v>41.462425269205539</v>
      </c>
      <c r="Q190" s="134">
        <v>22.911263999999999</v>
      </c>
      <c r="R190" s="11">
        <f t="shared" si="22"/>
        <v>6.4566977694479997</v>
      </c>
      <c r="S190" s="35">
        <f t="shared" si="23"/>
        <v>9.4769836764657178</v>
      </c>
      <c r="AF190" s="34"/>
    </row>
    <row r="191" spans="7:32" ht="18.5">
      <c r="G191" s="61">
        <v>2010</v>
      </c>
      <c r="H191" s="61">
        <v>7</v>
      </c>
      <c r="I191" s="48">
        <f t="shared" si="27"/>
        <v>6</v>
      </c>
      <c r="J191" s="48">
        <f t="shared" si="27"/>
        <v>187</v>
      </c>
      <c r="K191" s="133">
        <v>37.5</v>
      </c>
      <c r="L191" s="133">
        <v>22.5</v>
      </c>
      <c r="M191" s="56">
        <f t="shared" si="19"/>
        <v>30</v>
      </c>
      <c r="N191" s="36">
        <v>37</v>
      </c>
      <c r="O191" s="57">
        <f t="shared" si="20"/>
        <v>35.85803083454892</v>
      </c>
      <c r="P191" s="58">
        <f t="shared" si="21"/>
        <v>43.029637001458703</v>
      </c>
      <c r="Q191" s="134">
        <v>22.220409</v>
      </c>
      <c r="R191" s="11">
        <f t="shared" si="22"/>
        <v>6.2294250019230004</v>
      </c>
      <c r="S191" s="35">
        <f t="shared" si="23"/>
        <v>11.056459619500306</v>
      </c>
      <c r="AF191" s="34"/>
    </row>
    <row r="192" spans="7:32" ht="18.5">
      <c r="G192" s="61">
        <v>2010</v>
      </c>
      <c r="H192" s="61">
        <v>7</v>
      </c>
      <c r="I192" s="48">
        <f t="shared" si="27"/>
        <v>7</v>
      </c>
      <c r="J192" s="48">
        <f t="shared" si="27"/>
        <v>188</v>
      </c>
      <c r="K192" s="133">
        <v>35.4</v>
      </c>
      <c r="L192" s="133">
        <v>19.600000000000001</v>
      </c>
      <c r="M192" s="56">
        <f t="shared" si="19"/>
        <v>27.5</v>
      </c>
      <c r="N192" s="36">
        <v>56</v>
      </c>
      <c r="O192" s="57">
        <f t="shared" si="20"/>
        <v>32.943651556056672</v>
      </c>
      <c r="P192" s="58">
        <f t="shared" si="21"/>
        <v>41.640775566855623</v>
      </c>
      <c r="Q192" s="134">
        <v>20.951747999999998</v>
      </c>
      <c r="R192" s="11">
        <f t="shared" si="22"/>
        <v>5.5665546915059991</v>
      </c>
      <c r="S192" s="35">
        <f t="shared" si="23"/>
        <v>8.7718790989986868</v>
      </c>
      <c r="AF192" s="34"/>
    </row>
    <row r="193" spans="7:32" ht="18.5">
      <c r="G193" s="61">
        <v>2010</v>
      </c>
      <c r="H193" s="61">
        <v>7</v>
      </c>
      <c r="I193" s="48">
        <f t="shared" si="27"/>
        <v>8</v>
      </c>
      <c r="J193" s="48">
        <f t="shared" si="27"/>
        <v>189</v>
      </c>
      <c r="K193" s="133">
        <v>34.799999999999997</v>
      </c>
      <c r="L193" s="133">
        <v>19.899999999999999</v>
      </c>
      <c r="M193" s="56">
        <f t="shared" si="19"/>
        <v>27.349999999999998</v>
      </c>
      <c r="N193" s="36">
        <v>18.5</v>
      </c>
      <c r="O193" s="57">
        <f t="shared" si="20"/>
        <v>38.520425294413755</v>
      </c>
      <c r="P193" s="58">
        <f t="shared" si="21"/>
        <v>45.916346950941197</v>
      </c>
      <c r="Q193" s="134">
        <v>23.790534000000001</v>
      </c>
      <c r="R193" s="11">
        <f t="shared" si="22"/>
        <v>6.2998464082365002</v>
      </c>
      <c r="S193" s="35">
        <f t="shared" si="23"/>
        <v>13.93581176633187</v>
      </c>
      <c r="AF193" s="34"/>
    </row>
    <row r="194" spans="7:32" ht="18.5">
      <c r="G194" s="61">
        <v>2010</v>
      </c>
      <c r="H194" s="61">
        <v>7</v>
      </c>
      <c r="I194" s="48">
        <f t="shared" si="27"/>
        <v>9</v>
      </c>
      <c r="J194" s="48">
        <f t="shared" si="27"/>
        <v>190</v>
      </c>
      <c r="K194" s="133">
        <v>33.5</v>
      </c>
      <c r="L194" s="133">
        <v>19.100000000000001</v>
      </c>
      <c r="M194" s="56">
        <f t="shared" si="19"/>
        <v>26.3</v>
      </c>
      <c r="N194" s="36">
        <v>17</v>
      </c>
      <c r="O194" s="57">
        <f t="shared" si="20"/>
        <v>37.921495125325208</v>
      </c>
      <c r="P194" s="58">
        <f t="shared" si="21"/>
        <v>43.685562384374634</v>
      </c>
      <c r="Q194" s="134">
        <v>23.024312999999999</v>
      </c>
      <c r="R194" s="11">
        <f t="shared" si="22"/>
        <v>5.9551579723544998</v>
      </c>
      <c r="S194" s="35">
        <f t="shared" si="23"/>
        <v>13.296589585728148</v>
      </c>
      <c r="AF194" s="34"/>
    </row>
    <row r="195" spans="7:32" ht="18.5">
      <c r="G195" s="61">
        <v>2010</v>
      </c>
      <c r="H195" s="61">
        <v>7</v>
      </c>
      <c r="I195" s="48">
        <f t="shared" si="27"/>
        <v>10</v>
      </c>
      <c r="J195" s="48">
        <f t="shared" si="27"/>
        <v>191</v>
      </c>
      <c r="K195" s="133">
        <v>36.5</v>
      </c>
      <c r="L195" s="133">
        <v>18</v>
      </c>
      <c r="M195" s="56">
        <f t="shared" si="19"/>
        <v>27.25</v>
      </c>
      <c r="N195" s="36">
        <v>25</v>
      </c>
      <c r="O195" s="57">
        <f t="shared" si="20"/>
        <v>33.255749593196875</v>
      </c>
      <c r="P195" s="58">
        <f t="shared" si="21"/>
        <v>49.218509397931371</v>
      </c>
      <c r="Q195" s="134">
        <v>22.886142</v>
      </c>
      <c r="R195" s="11">
        <f t="shared" si="22"/>
        <v>6.0469363884914991</v>
      </c>
      <c r="S195" s="35">
        <f t="shared" si="23"/>
        <v>13.922475113510531</v>
      </c>
      <c r="AF195" s="34"/>
    </row>
    <row r="196" spans="7:32" ht="18.5">
      <c r="G196" s="61">
        <v>2010</v>
      </c>
      <c r="H196" s="61">
        <v>7</v>
      </c>
      <c r="I196" s="48">
        <f t="shared" si="27"/>
        <v>11</v>
      </c>
      <c r="J196" s="48">
        <f t="shared" si="27"/>
        <v>192</v>
      </c>
      <c r="K196" s="133">
        <v>38</v>
      </c>
      <c r="L196" s="133">
        <v>22.7</v>
      </c>
      <c r="M196" s="56">
        <f t="shared" si="19"/>
        <v>30.35</v>
      </c>
      <c r="N196" s="36">
        <v>33</v>
      </c>
      <c r="O196" s="57">
        <f t="shared" si="20"/>
        <v>36.287491213834521</v>
      </c>
      <c r="P196" s="58">
        <f t="shared" si="21"/>
        <v>44.415889245733453</v>
      </c>
      <c r="Q196" s="134">
        <v>22.710287999999998</v>
      </c>
      <c r="R196" s="11">
        <f t="shared" si="22"/>
        <v>6.4133796536280006</v>
      </c>
      <c r="S196" s="35">
        <f t="shared" si="23"/>
        <v>11.991465531661063</v>
      </c>
      <c r="AF196" s="34"/>
    </row>
    <row r="197" spans="7:32" ht="18.5">
      <c r="G197" s="61">
        <v>2010</v>
      </c>
      <c r="H197" s="61">
        <v>7</v>
      </c>
      <c r="I197" s="48">
        <f t="shared" si="27"/>
        <v>12</v>
      </c>
      <c r="J197" s="48">
        <f t="shared" si="27"/>
        <v>193</v>
      </c>
      <c r="K197" s="133">
        <v>37</v>
      </c>
      <c r="L197" s="133">
        <v>21.3</v>
      </c>
      <c r="M197" s="56">
        <f t="shared" si="19"/>
        <v>29.15</v>
      </c>
      <c r="N197" s="36">
        <v>31.5</v>
      </c>
      <c r="O197" s="57">
        <f t="shared" si="20"/>
        <v>38.477215201120906</v>
      </c>
      <c r="P197" s="58">
        <f t="shared" si="21"/>
        <v>48.327382292607858</v>
      </c>
      <c r="Q197" s="134">
        <v>24.393462</v>
      </c>
      <c r="R197" s="11">
        <f t="shared" si="22"/>
        <v>6.7170263848784995</v>
      </c>
      <c r="S197" s="35">
        <f t="shared" si="23"/>
        <v>13.046531546744166</v>
      </c>
      <c r="AF197" s="34"/>
    </row>
    <row r="198" spans="7:32" ht="18.5">
      <c r="G198" s="61">
        <v>2010</v>
      </c>
      <c r="H198" s="61">
        <v>7</v>
      </c>
      <c r="I198" s="48">
        <f t="shared" si="27"/>
        <v>13</v>
      </c>
      <c r="J198" s="48">
        <f t="shared" si="27"/>
        <v>194</v>
      </c>
      <c r="K198" s="133">
        <v>36.799999999999997</v>
      </c>
      <c r="L198" s="133">
        <v>21.4</v>
      </c>
      <c r="M198" s="56">
        <f t="shared" ref="M198:M261" si="28">(K198+L198)/2</f>
        <v>29.099999999999998</v>
      </c>
      <c r="N198" s="36">
        <v>41</v>
      </c>
      <c r="O198" s="57">
        <f t="shared" ref="O198:O261" si="29">((Q198)/(0.16*(K198-(L198))^0.5))</f>
        <v>37.009703086090077</v>
      </c>
      <c r="P198" s="58">
        <f t="shared" ref="P198:P261" si="30">0.16*((K198-L198)^1/2)*O198</f>
        <v>45.595954202062977</v>
      </c>
      <c r="Q198" s="134">
        <v>23.237849999999998</v>
      </c>
      <c r="R198" s="11">
        <f t="shared" ref="R198:R261" si="31">0.0023*0.408*O198*(K198-L198)^0.5*(M198+17.8)</f>
        <v>6.3920005427249977</v>
      </c>
      <c r="S198" s="35">
        <f t="shared" ref="S198:S261" si="32">0.31*(IF(N198&gt;50,1,(1+(50-N198)/70)))*(P198+2.09)*((M198/(M198+15)))</f>
        <v>11.008689483540007</v>
      </c>
      <c r="AF198" s="34"/>
    </row>
    <row r="199" spans="7:32" ht="18.5">
      <c r="G199" s="61">
        <v>2010</v>
      </c>
      <c r="H199" s="61">
        <v>7</v>
      </c>
      <c r="I199" s="48">
        <f t="shared" si="27"/>
        <v>14</v>
      </c>
      <c r="J199" s="48">
        <f t="shared" si="27"/>
        <v>195</v>
      </c>
      <c r="K199" s="133">
        <v>36</v>
      </c>
      <c r="L199" s="133">
        <v>21.1</v>
      </c>
      <c r="M199" s="56">
        <f t="shared" si="28"/>
        <v>28.55</v>
      </c>
      <c r="N199" s="36">
        <v>64.5</v>
      </c>
      <c r="O199" s="57">
        <f t="shared" si="29"/>
        <v>36.669655124513191</v>
      </c>
      <c r="P199" s="58">
        <f t="shared" si="30"/>
        <v>43.710228908419722</v>
      </c>
      <c r="Q199" s="134">
        <v>22.647482999999998</v>
      </c>
      <c r="R199" s="11">
        <f t="shared" si="31"/>
        <v>6.1565540592982488</v>
      </c>
      <c r="S199" s="35">
        <f t="shared" si="32"/>
        <v>9.3078054180015801</v>
      </c>
      <c r="AF199" s="34"/>
    </row>
    <row r="200" spans="7:32" ht="18.5">
      <c r="G200" s="61">
        <v>2010</v>
      </c>
      <c r="H200" s="61">
        <v>7</v>
      </c>
      <c r="I200" s="48">
        <f t="shared" si="27"/>
        <v>15</v>
      </c>
      <c r="J200" s="48">
        <f t="shared" si="27"/>
        <v>196</v>
      </c>
      <c r="K200" s="133">
        <v>36.1</v>
      </c>
      <c r="L200" s="133">
        <v>20.399999999999999</v>
      </c>
      <c r="M200" s="56">
        <f t="shared" si="28"/>
        <v>28.25</v>
      </c>
      <c r="N200" s="36">
        <v>50</v>
      </c>
      <c r="O200" s="57">
        <f t="shared" si="29"/>
        <v>35.742994965407881</v>
      </c>
      <c r="P200" s="58">
        <f t="shared" si="30"/>
        <v>44.893201676552309</v>
      </c>
      <c r="Q200" s="134">
        <v>22.660043999999999</v>
      </c>
      <c r="R200" s="11">
        <f t="shared" si="31"/>
        <v>6.1200983286629995</v>
      </c>
      <c r="S200" s="35">
        <f t="shared" si="32"/>
        <v>9.5134193915007366</v>
      </c>
      <c r="AF200" s="34"/>
    </row>
    <row r="201" spans="7:32" ht="18.5">
      <c r="G201" s="61">
        <v>2010</v>
      </c>
      <c r="H201" s="61">
        <v>7</v>
      </c>
      <c r="I201" s="48">
        <f t="shared" si="27"/>
        <v>16</v>
      </c>
      <c r="J201" s="48">
        <f t="shared" si="27"/>
        <v>197</v>
      </c>
      <c r="K201" s="133">
        <v>36.799999999999997</v>
      </c>
      <c r="L201" s="133">
        <v>22.4</v>
      </c>
      <c r="M201" s="56">
        <f t="shared" si="28"/>
        <v>29.599999999999998</v>
      </c>
      <c r="N201" s="36">
        <v>26</v>
      </c>
      <c r="O201" s="57">
        <f t="shared" si="29"/>
        <v>37.735301204906264</v>
      </c>
      <c r="P201" s="58">
        <f t="shared" si="30"/>
        <v>43.471066988052016</v>
      </c>
      <c r="Q201" s="134">
        <v>22.911263999999999</v>
      </c>
      <c r="R201" s="11">
        <f t="shared" si="31"/>
        <v>6.3693543032640001</v>
      </c>
      <c r="S201" s="35">
        <f t="shared" si="32"/>
        <v>12.587580065388325</v>
      </c>
      <c r="AF201" s="34"/>
    </row>
    <row r="202" spans="7:32" ht="18.5">
      <c r="G202" s="61">
        <v>2010</v>
      </c>
      <c r="H202" s="61">
        <v>7</v>
      </c>
      <c r="I202" s="48">
        <f t="shared" si="27"/>
        <v>17</v>
      </c>
      <c r="J202" s="48">
        <f t="shared" si="27"/>
        <v>198</v>
      </c>
      <c r="K202" s="133">
        <v>35.700000000000003</v>
      </c>
      <c r="L202" s="133">
        <v>21.4</v>
      </c>
      <c r="M202" s="56">
        <f t="shared" si="28"/>
        <v>28.55</v>
      </c>
      <c r="N202" s="36">
        <v>24.5</v>
      </c>
      <c r="O202" s="57">
        <f t="shared" si="29"/>
        <v>38.614388209035305</v>
      </c>
      <c r="P202" s="58">
        <f t="shared" si="30"/>
        <v>44.174860111136404</v>
      </c>
      <c r="Q202" s="134">
        <v>23.36346</v>
      </c>
      <c r="R202" s="11">
        <f t="shared" si="31"/>
        <v>6.3511872159149991</v>
      </c>
      <c r="S202" s="35">
        <f t="shared" si="32"/>
        <v>12.827328945875026</v>
      </c>
      <c r="AF202" s="34"/>
    </row>
    <row r="203" spans="7:32" ht="18.5">
      <c r="G203" s="61">
        <v>2010</v>
      </c>
      <c r="H203" s="61">
        <v>7</v>
      </c>
      <c r="I203" s="48">
        <f t="shared" ref="I203:J218" si="33">I202+1</f>
        <v>18</v>
      </c>
      <c r="J203" s="48">
        <f t="shared" si="33"/>
        <v>199</v>
      </c>
      <c r="K203" s="133">
        <v>35.299999999999997</v>
      </c>
      <c r="L203" s="133">
        <v>22.3</v>
      </c>
      <c r="M203" s="56">
        <f t="shared" si="28"/>
        <v>28.799999999999997</v>
      </c>
      <c r="N203" s="36">
        <v>24</v>
      </c>
      <c r="O203" s="57">
        <f t="shared" si="29"/>
        <v>39.214462768056158</v>
      </c>
      <c r="P203" s="58">
        <f t="shared" si="30"/>
        <v>40.783041278778398</v>
      </c>
      <c r="Q203" s="134">
        <v>22.622360999999998</v>
      </c>
      <c r="R203" s="11">
        <f t="shared" si="31"/>
        <v>6.1828948625489986</v>
      </c>
      <c r="S203" s="35">
        <f t="shared" si="32"/>
        <v>11.984986693915728</v>
      </c>
      <c r="AF203" s="34"/>
    </row>
    <row r="204" spans="7:32" ht="18.5">
      <c r="G204" s="61">
        <v>2010</v>
      </c>
      <c r="H204" s="61">
        <v>7</v>
      </c>
      <c r="I204" s="48">
        <f t="shared" si="33"/>
        <v>19</v>
      </c>
      <c r="J204" s="48">
        <f t="shared" si="33"/>
        <v>200</v>
      </c>
      <c r="K204" s="133">
        <v>37</v>
      </c>
      <c r="L204" s="133">
        <v>22.6</v>
      </c>
      <c r="M204" s="56">
        <f t="shared" si="28"/>
        <v>29.8</v>
      </c>
      <c r="N204" s="36">
        <v>21</v>
      </c>
      <c r="O204" s="57">
        <f t="shared" si="29"/>
        <v>36.866396242951183</v>
      </c>
      <c r="P204" s="58">
        <f t="shared" si="30"/>
        <v>42.470088471879762</v>
      </c>
      <c r="Q204" s="134">
        <v>22.383702</v>
      </c>
      <c r="R204" s="11">
        <f t="shared" si="31"/>
        <v>6.2489476221479991</v>
      </c>
      <c r="S204" s="35">
        <f t="shared" si="32"/>
        <v>12.995205240120953</v>
      </c>
      <c r="AF204" s="34"/>
    </row>
    <row r="205" spans="7:32" ht="18.5">
      <c r="G205" s="61">
        <v>2010</v>
      </c>
      <c r="H205" s="61">
        <v>7</v>
      </c>
      <c r="I205" s="48">
        <f t="shared" si="33"/>
        <v>20</v>
      </c>
      <c r="J205" s="48">
        <f t="shared" si="33"/>
        <v>201</v>
      </c>
      <c r="K205" s="133">
        <v>37</v>
      </c>
      <c r="L205" s="133">
        <v>23.1</v>
      </c>
      <c r="M205" s="56">
        <f t="shared" si="28"/>
        <v>30.05</v>
      </c>
      <c r="N205" s="36">
        <v>27.5</v>
      </c>
      <c r="O205" s="57">
        <f t="shared" si="29"/>
        <v>39.502962534542142</v>
      </c>
      <c r="P205" s="58">
        <f t="shared" si="30"/>
        <v>43.92729433841086</v>
      </c>
      <c r="Q205" s="134">
        <v>23.564435999999997</v>
      </c>
      <c r="R205" s="11">
        <f t="shared" si="31"/>
        <v>6.6131292101489976</v>
      </c>
      <c r="S205" s="35">
        <f t="shared" si="32"/>
        <v>12.574077929404041</v>
      </c>
      <c r="AF205" s="34"/>
    </row>
    <row r="206" spans="7:32" ht="18.5">
      <c r="G206" s="61">
        <v>2010</v>
      </c>
      <c r="H206" s="61">
        <v>7</v>
      </c>
      <c r="I206" s="48">
        <f t="shared" si="33"/>
        <v>21</v>
      </c>
      <c r="J206" s="48">
        <f t="shared" si="33"/>
        <v>202</v>
      </c>
      <c r="K206" s="133">
        <v>37</v>
      </c>
      <c r="L206" s="133">
        <v>22.9</v>
      </c>
      <c r="M206" s="56">
        <f t="shared" si="28"/>
        <v>29.95</v>
      </c>
      <c r="N206" s="36">
        <v>35.5</v>
      </c>
      <c r="O206" s="57">
        <f t="shared" si="29"/>
        <v>36.880199139908868</v>
      </c>
      <c r="P206" s="58">
        <f t="shared" si="30"/>
        <v>41.60086462981721</v>
      </c>
      <c r="Q206" s="134">
        <v>22.157603999999999</v>
      </c>
      <c r="R206" s="11">
        <f t="shared" si="31"/>
        <v>6.2053200912149995</v>
      </c>
      <c r="S206" s="35">
        <f t="shared" si="32"/>
        <v>10.89376826931287</v>
      </c>
      <c r="AF206" s="34"/>
    </row>
    <row r="207" spans="7:32" ht="18.5">
      <c r="G207" s="61">
        <v>2010</v>
      </c>
      <c r="H207" s="61">
        <v>7</v>
      </c>
      <c r="I207" s="48">
        <f t="shared" si="33"/>
        <v>22</v>
      </c>
      <c r="J207" s="48">
        <f t="shared" si="33"/>
        <v>203</v>
      </c>
      <c r="K207" s="133">
        <v>36.5</v>
      </c>
      <c r="L207" s="133">
        <v>23.6</v>
      </c>
      <c r="M207" s="56">
        <f t="shared" si="28"/>
        <v>30.05</v>
      </c>
      <c r="N207" s="36">
        <v>36.5</v>
      </c>
      <c r="O207" s="57">
        <f t="shared" si="29"/>
        <v>38.098402430956185</v>
      </c>
      <c r="P207" s="58">
        <f t="shared" si="30"/>
        <v>39.317551308746772</v>
      </c>
      <c r="Q207" s="134">
        <v>21.893822999999998</v>
      </c>
      <c r="R207" s="11">
        <f t="shared" si="31"/>
        <v>6.144287960175749</v>
      </c>
      <c r="S207" s="35">
        <f t="shared" si="32"/>
        <v>10.213612079305106</v>
      </c>
      <c r="AF207" s="34"/>
    </row>
    <row r="208" spans="7:32" ht="18.5">
      <c r="G208" s="61">
        <v>2010</v>
      </c>
      <c r="H208" s="61">
        <v>7</v>
      </c>
      <c r="I208" s="48">
        <f t="shared" si="33"/>
        <v>23</v>
      </c>
      <c r="J208" s="48">
        <f t="shared" si="33"/>
        <v>204</v>
      </c>
      <c r="K208" s="133">
        <v>35.4</v>
      </c>
      <c r="L208" s="133">
        <v>22.8</v>
      </c>
      <c r="M208" s="56">
        <f t="shared" si="28"/>
        <v>29.1</v>
      </c>
      <c r="N208" s="36">
        <v>25.5</v>
      </c>
      <c r="O208" s="57">
        <f t="shared" si="29"/>
        <v>39.257018966082697</v>
      </c>
      <c r="P208" s="58">
        <f t="shared" si="30"/>
        <v>39.571075117811347</v>
      </c>
      <c r="Q208" s="134">
        <v>22.295774999999999</v>
      </c>
      <c r="R208" s="11">
        <f t="shared" si="31"/>
        <v>6.1328653855874995</v>
      </c>
      <c r="S208" s="35">
        <f t="shared" si="32"/>
        <v>11.504833427687029</v>
      </c>
      <c r="AF208" s="34"/>
    </row>
    <row r="209" spans="7:32" ht="18.5">
      <c r="G209" s="61">
        <v>2010</v>
      </c>
      <c r="H209" s="61">
        <v>7</v>
      </c>
      <c r="I209" s="48">
        <f t="shared" si="33"/>
        <v>24</v>
      </c>
      <c r="J209" s="48">
        <f t="shared" si="33"/>
        <v>205</v>
      </c>
      <c r="K209" s="133">
        <v>35.299999999999997</v>
      </c>
      <c r="L209" s="133">
        <v>22.9</v>
      </c>
      <c r="M209" s="56">
        <f t="shared" si="28"/>
        <v>29.099999999999998</v>
      </c>
      <c r="N209" s="36">
        <v>24</v>
      </c>
      <c r="O209" s="57">
        <f t="shared" si="29"/>
        <v>37.409796596131386</v>
      </c>
      <c r="P209" s="58">
        <f t="shared" si="30"/>
        <v>37.110518223362334</v>
      </c>
      <c r="Q209" s="134">
        <v>21.077357999999997</v>
      </c>
      <c r="R209" s="11">
        <f t="shared" si="31"/>
        <v>5.7977172490229973</v>
      </c>
      <c r="S209" s="35">
        <f t="shared" si="32"/>
        <v>10.997173951967401</v>
      </c>
      <c r="AF209" s="34"/>
    </row>
    <row r="210" spans="7:32" ht="18.5">
      <c r="G210" s="61">
        <v>2010</v>
      </c>
      <c r="H210" s="61">
        <v>7</v>
      </c>
      <c r="I210" s="48">
        <f t="shared" si="33"/>
        <v>25</v>
      </c>
      <c r="J210" s="48">
        <f t="shared" si="33"/>
        <v>206</v>
      </c>
      <c r="K210" s="133">
        <v>35</v>
      </c>
      <c r="L210" s="133">
        <v>23.1</v>
      </c>
      <c r="M210" s="56">
        <f t="shared" si="28"/>
        <v>29.05</v>
      </c>
      <c r="N210" s="36">
        <v>30.5</v>
      </c>
      <c r="O210" s="57">
        <f t="shared" si="29"/>
        <v>38.278661538727313</v>
      </c>
      <c r="P210" s="58">
        <f t="shared" si="30"/>
        <v>36.441285784868398</v>
      </c>
      <c r="Q210" s="134">
        <v>21.127602</v>
      </c>
      <c r="R210" s="11">
        <f t="shared" si="31"/>
        <v>5.8053421214504999</v>
      </c>
      <c r="S210" s="35">
        <f t="shared" si="32"/>
        <v>10.071645119227856</v>
      </c>
      <c r="AF210" s="34"/>
    </row>
    <row r="211" spans="7:32" ht="18.5">
      <c r="G211" s="61">
        <v>2010</v>
      </c>
      <c r="H211" s="61">
        <v>7</v>
      </c>
      <c r="I211" s="48">
        <f t="shared" si="33"/>
        <v>26</v>
      </c>
      <c r="J211" s="48">
        <f t="shared" si="33"/>
        <v>207</v>
      </c>
      <c r="K211" s="133">
        <v>36.200000000000003</v>
      </c>
      <c r="L211" s="133">
        <v>22.7</v>
      </c>
      <c r="M211" s="56">
        <f t="shared" si="28"/>
        <v>29.450000000000003</v>
      </c>
      <c r="N211" s="36">
        <v>25</v>
      </c>
      <c r="O211" s="57">
        <f t="shared" si="29"/>
        <v>36.836182011310783</v>
      </c>
      <c r="P211" s="58">
        <f t="shared" si="30"/>
        <v>39.783076572215656</v>
      </c>
      <c r="Q211" s="134">
        <v>21.655163999999999</v>
      </c>
      <c r="R211" s="11">
        <f t="shared" si="31"/>
        <v>6.0011061166349995</v>
      </c>
      <c r="S211" s="35">
        <f t="shared" si="32"/>
        <v>11.671741601727163</v>
      </c>
      <c r="AF211" s="34"/>
    </row>
    <row r="212" spans="7:32" ht="18.5">
      <c r="G212" s="61">
        <v>2010</v>
      </c>
      <c r="H212" s="61">
        <v>7</v>
      </c>
      <c r="I212" s="48">
        <f t="shared" si="33"/>
        <v>27</v>
      </c>
      <c r="J212" s="48">
        <f t="shared" si="33"/>
        <v>208</v>
      </c>
      <c r="K212" s="133">
        <v>36.5</v>
      </c>
      <c r="L212" s="133">
        <v>23</v>
      </c>
      <c r="M212" s="56">
        <f t="shared" si="28"/>
        <v>29.75</v>
      </c>
      <c r="N212" s="36">
        <v>30</v>
      </c>
      <c r="O212" s="57">
        <f t="shared" si="29"/>
        <v>36.227231206599441</v>
      </c>
      <c r="P212" s="58">
        <f t="shared" si="30"/>
        <v>39.125409703127396</v>
      </c>
      <c r="Q212" s="134">
        <v>21.297175499999998</v>
      </c>
      <c r="R212" s="11">
        <f t="shared" si="31"/>
        <v>5.9393722763216239</v>
      </c>
      <c r="S212" s="35">
        <f t="shared" si="32"/>
        <v>10.920932302901296</v>
      </c>
      <c r="AF212" s="34"/>
    </row>
    <row r="213" spans="7:32" ht="18.5">
      <c r="G213" s="61">
        <v>2010</v>
      </c>
      <c r="H213" s="61">
        <v>7</v>
      </c>
      <c r="I213" s="48">
        <f t="shared" si="33"/>
        <v>28</v>
      </c>
      <c r="J213" s="48">
        <f t="shared" si="33"/>
        <v>209</v>
      </c>
      <c r="K213" s="133">
        <v>37.1</v>
      </c>
      <c r="L213" s="133">
        <v>22.7</v>
      </c>
      <c r="M213" s="56">
        <f t="shared" si="28"/>
        <v>29.9</v>
      </c>
      <c r="N213" s="36">
        <v>27</v>
      </c>
      <c r="O213" s="57">
        <f t="shared" si="29"/>
        <v>36.266438054934575</v>
      </c>
      <c r="P213" s="58">
        <f t="shared" si="30"/>
        <v>41.778936639284638</v>
      </c>
      <c r="Q213" s="134">
        <v>22.019432999999999</v>
      </c>
      <c r="R213" s="11">
        <f t="shared" si="31"/>
        <v>6.1601675857964997</v>
      </c>
      <c r="S213" s="35">
        <f t="shared" si="32"/>
        <v>12.031743288255241</v>
      </c>
      <c r="AF213" s="34"/>
    </row>
    <row r="214" spans="7:32" ht="18.5">
      <c r="G214" s="61">
        <v>2010</v>
      </c>
      <c r="H214" s="61">
        <v>7</v>
      </c>
      <c r="I214" s="48">
        <f t="shared" si="33"/>
        <v>29</v>
      </c>
      <c r="J214" s="48">
        <f t="shared" si="33"/>
        <v>210</v>
      </c>
      <c r="K214" s="133">
        <v>36.200000000000003</v>
      </c>
      <c r="L214" s="133">
        <v>21.3</v>
      </c>
      <c r="M214" s="56">
        <f t="shared" si="28"/>
        <v>28.75</v>
      </c>
      <c r="N214" s="36">
        <v>19.5</v>
      </c>
      <c r="O214" s="57">
        <f t="shared" si="29"/>
        <v>33.232510523269298</v>
      </c>
      <c r="P214" s="58">
        <f t="shared" si="30"/>
        <v>39.613152543737009</v>
      </c>
      <c r="Q214" s="134">
        <v>20.524673999999997</v>
      </c>
      <c r="R214" s="11">
        <f t="shared" si="31"/>
        <v>5.6035592656154982</v>
      </c>
      <c r="S214" s="35">
        <f t="shared" si="32"/>
        <v>12.197150817348126</v>
      </c>
      <c r="AF214" s="34"/>
    </row>
    <row r="215" spans="7:32" ht="18.5">
      <c r="G215" s="61">
        <v>2010</v>
      </c>
      <c r="H215" s="61">
        <v>7</v>
      </c>
      <c r="I215" s="48">
        <f t="shared" si="33"/>
        <v>30</v>
      </c>
      <c r="J215" s="48">
        <f t="shared" si="33"/>
        <v>211</v>
      </c>
      <c r="K215" s="133">
        <v>38.1</v>
      </c>
      <c r="L215" s="133">
        <v>23</v>
      </c>
      <c r="M215" s="56">
        <f t="shared" si="28"/>
        <v>30.55</v>
      </c>
      <c r="N215" s="36">
        <v>29</v>
      </c>
      <c r="O215" s="57">
        <f t="shared" si="29"/>
        <v>35.153211539028078</v>
      </c>
      <c r="P215" s="58">
        <f t="shared" si="30"/>
        <v>42.465079539145925</v>
      </c>
      <c r="Q215" s="134">
        <v>21.85614</v>
      </c>
      <c r="R215" s="11">
        <f t="shared" si="31"/>
        <v>6.1978057241849989</v>
      </c>
      <c r="S215" s="35">
        <f t="shared" si="32"/>
        <v>12.04273424825743</v>
      </c>
      <c r="AF215" s="34"/>
    </row>
    <row r="216" spans="7:32" ht="18.5">
      <c r="G216" s="61">
        <v>2010</v>
      </c>
      <c r="H216" s="62">
        <v>7</v>
      </c>
      <c r="I216" s="62">
        <f t="shared" si="33"/>
        <v>31</v>
      </c>
      <c r="J216" s="48">
        <f t="shared" si="33"/>
        <v>212</v>
      </c>
      <c r="K216" s="133">
        <v>38</v>
      </c>
      <c r="L216" s="133">
        <v>27.6</v>
      </c>
      <c r="M216" s="56">
        <f t="shared" si="28"/>
        <v>32.799999999999997</v>
      </c>
      <c r="N216" s="36">
        <v>26.5</v>
      </c>
      <c r="O216" s="57">
        <f t="shared" si="29"/>
        <v>43.28319586701928</v>
      </c>
      <c r="P216" s="58">
        <f t="shared" si="30"/>
        <v>36.011618961360035</v>
      </c>
      <c r="Q216" s="134">
        <v>22.333457999999997</v>
      </c>
      <c r="R216" s="51">
        <f t="shared" si="31"/>
        <v>6.6278779972019981</v>
      </c>
      <c r="S216" s="50">
        <f t="shared" si="32"/>
        <v>10.825915708163979</v>
      </c>
      <c r="AF216" s="34"/>
    </row>
    <row r="217" spans="7:32" ht="18.5">
      <c r="G217" s="61">
        <v>2010</v>
      </c>
      <c r="H217" s="61">
        <v>8</v>
      </c>
      <c r="I217" s="48">
        <v>1</v>
      </c>
      <c r="J217" s="48">
        <f t="shared" si="33"/>
        <v>213</v>
      </c>
      <c r="K217" s="133">
        <v>37.1</v>
      </c>
      <c r="L217" s="133">
        <v>30.2</v>
      </c>
      <c r="M217" s="56">
        <f t="shared" si="28"/>
        <v>33.65</v>
      </c>
      <c r="N217" s="36">
        <v>30</v>
      </c>
      <c r="O217" s="57">
        <f t="shared" si="29"/>
        <v>52.720348008091634</v>
      </c>
      <c r="P217" s="58">
        <f t="shared" si="30"/>
        <v>29.101632100466588</v>
      </c>
      <c r="Q217" s="134">
        <v>22.157603999999999</v>
      </c>
      <c r="R217" s="11">
        <f t="shared" si="31"/>
        <v>6.686151176816999</v>
      </c>
      <c r="S217" s="35">
        <f t="shared" si="32"/>
        <v>8.5989710536019803</v>
      </c>
      <c r="AF217" s="34"/>
    </row>
    <row r="218" spans="7:32" ht="18.5">
      <c r="G218" s="61">
        <v>2010</v>
      </c>
      <c r="H218" s="61">
        <v>8</v>
      </c>
      <c r="I218" s="48">
        <f t="shared" ref="I218:J233" si="34">I217+1</f>
        <v>2</v>
      </c>
      <c r="J218" s="48">
        <f t="shared" si="33"/>
        <v>214</v>
      </c>
      <c r="K218" s="133">
        <v>38</v>
      </c>
      <c r="L218" s="133">
        <v>30.4</v>
      </c>
      <c r="M218" s="56">
        <f t="shared" si="28"/>
        <v>34.200000000000003</v>
      </c>
      <c r="N218" s="36">
        <v>51</v>
      </c>
      <c r="O218" s="57">
        <f t="shared" si="29"/>
        <v>49.749685747883909</v>
      </c>
      <c r="P218" s="58">
        <f t="shared" si="30"/>
        <v>30.247808934713422</v>
      </c>
      <c r="Q218" s="134">
        <v>21.944067</v>
      </c>
      <c r="R218" s="11">
        <f t="shared" si="31"/>
        <v>6.6925015536599988</v>
      </c>
      <c r="S218" s="35">
        <f t="shared" si="32"/>
        <v>6.9684034619071484</v>
      </c>
      <c r="AF218" s="34"/>
    </row>
    <row r="219" spans="7:32" ht="18.5">
      <c r="G219" s="61">
        <v>2010</v>
      </c>
      <c r="H219" s="61">
        <v>8</v>
      </c>
      <c r="I219" s="48">
        <f t="shared" si="34"/>
        <v>3</v>
      </c>
      <c r="J219" s="48">
        <f t="shared" si="34"/>
        <v>215</v>
      </c>
      <c r="K219" s="133">
        <v>40</v>
      </c>
      <c r="L219" s="133">
        <v>28.4</v>
      </c>
      <c r="M219" s="56">
        <f t="shared" si="28"/>
        <v>34.200000000000003</v>
      </c>
      <c r="N219" s="36">
        <v>43.5</v>
      </c>
      <c r="O219" s="57">
        <f t="shared" si="29"/>
        <v>37.8254252624656</v>
      </c>
      <c r="P219" s="58">
        <f t="shared" si="30"/>
        <v>35.101994643568084</v>
      </c>
      <c r="Q219" s="134">
        <v>20.612600999999998</v>
      </c>
      <c r="R219" s="11">
        <f t="shared" si="31"/>
        <v>6.2864310529799976</v>
      </c>
      <c r="S219" s="35">
        <f t="shared" si="32"/>
        <v>8.7586175469366516</v>
      </c>
      <c r="AF219" s="34"/>
    </row>
    <row r="220" spans="7:32" ht="18.5">
      <c r="G220" s="61">
        <v>2010</v>
      </c>
      <c r="H220" s="61">
        <v>8</v>
      </c>
      <c r="I220" s="48">
        <f t="shared" si="34"/>
        <v>4</v>
      </c>
      <c r="J220" s="48">
        <f t="shared" si="34"/>
        <v>216</v>
      </c>
      <c r="K220" s="133">
        <v>38.1</v>
      </c>
      <c r="L220" s="133">
        <v>25.3</v>
      </c>
      <c r="M220" s="56">
        <f t="shared" si="28"/>
        <v>31.700000000000003</v>
      </c>
      <c r="N220" s="36">
        <v>40</v>
      </c>
      <c r="O220" s="57">
        <f t="shared" si="29"/>
        <v>37.830014662426755</v>
      </c>
      <c r="P220" s="58">
        <f t="shared" si="30"/>
        <v>38.737935014324997</v>
      </c>
      <c r="Q220" s="134">
        <v>21.655163999999999</v>
      </c>
      <c r="R220" s="11">
        <f t="shared" si="31"/>
        <v>6.2868730745699981</v>
      </c>
      <c r="S220" s="35">
        <f t="shared" si="32"/>
        <v>9.8186874857331699</v>
      </c>
      <c r="AF220" s="34"/>
    </row>
    <row r="221" spans="7:32" ht="18.5">
      <c r="G221" s="61">
        <v>2010</v>
      </c>
      <c r="H221" s="61">
        <v>8</v>
      </c>
      <c r="I221" s="48">
        <f t="shared" si="34"/>
        <v>5</v>
      </c>
      <c r="J221" s="48">
        <f t="shared" si="34"/>
        <v>217</v>
      </c>
      <c r="K221" s="133">
        <v>38</v>
      </c>
      <c r="L221" s="133">
        <v>22.7</v>
      </c>
      <c r="M221" s="56">
        <f t="shared" si="28"/>
        <v>30.35</v>
      </c>
      <c r="N221" s="36">
        <v>47.5</v>
      </c>
      <c r="O221" s="57">
        <f t="shared" si="29"/>
        <v>35.926221942900327</v>
      </c>
      <c r="P221" s="58">
        <f t="shared" si="30"/>
        <v>43.973695658109996</v>
      </c>
      <c r="Q221" s="134">
        <v>22.484189999999998</v>
      </c>
      <c r="R221" s="11">
        <f t="shared" si="31"/>
        <v>6.3495296349525008</v>
      </c>
      <c r="S221" s="35">
        <f t="shared" si="32"/>
        <v>9.8978722140341091</v>
      </c>
      <c r="AF221" s="34"/>
    </row>
    <row r="222" spans="7:32" ht="18.5">
      <c r="G222" s="61">
        <v>2010</v>
      </c>
      <c r="H222" s="61">
        <v>8</v>
      </c>
      <c r="I222" s="48">
        <f t="shared" si="34"/>
        <v>6</v>
      </c>
      <c r="J222" s="48">
        <f t="shared" si="34"/>
        <v>218</v>
      </c>
      <c r="K222" s="133">
        <v>37.1</v>
      </c>
      <c r="L222" s="133">
        <v>22.4</v>
      </c>
      <c r="M222" s="56">
        <f t="shared" si="28"/>
        <v>29.75</v>
      </c>
      <c r="N222" s="36">
        <v>63</v>
      </c>
      <c r="O222" s="57">
        <f t="shared" si="29"/>
        <v>34.952567790213749</v>
      </c>
      <c r="P222" s="58">
        <f t="shared" si="30"/>
        <v>41.104219721291372</v>
      </c>
      <c r="Q222" s="134">
        <v>21.441627</v>
      </c>
      <c r="R222" s="11">
        <f t="shared" si="31"/>
        <v>5.9796570189802489</v>
      </c>
      <c r="S222" s="35">
        <f t="shared" si="32"/>
        <v>8.9018701984270336</v>
      </c>
      <c r="AF222" s="34"/>
    </row>
    <row r="223" spans="7:32" ht="18.5">
      <c r="G223" s="61">
        <v>2010</v>
      </c>
      <c r="H223" s="61">
        <v>8</v>
      </c>
      <c r="I223" s="48">
        <f t="shared" si="34"/>
        <v>7</v>
      </c>
      <c r="J223" s="48">
        <f t="shared" si="34"/>
        <v>219</v>
      </c>
      <c r="K223" s="133">
        <v>37.1</v>
      </c>
      <c r="L223" s="133">
        <v>23.7</v>
      </c>
      <c r="M223" s="56">
        <f t="shared" si="28"/>
        <v>30.4</v>
      </c>
      <c r="N223" s="36">
        <v>65.5</v>
      </c>
      <c r="O223" s="57">
        <f t="shared" si="29"/>
        <v>36.136970316193747</v>
      </c>
      <c r="P223" s="58">
        <f t="shared" si="30"/>
        <v>38.738832178959704</v>
      </c>
      <c r="Q223" s="134">
        <v>21.165284999999997</v>
      </c>
      <c r="R223" s="11">
        <f t="shared" si="31"/>
        <v>5.9832779125049997</v>
      </c>
      <c r="S223" s="35">
        <f t="shared" si="32"/>
        <v>8.475130274328551</v>
      </c>
      <c r="AF223" s="34"/>
    </row>
    <row r="224" spans="7:32" ht="18.5">
      <c r="G224" s="61">
        <v>2010</v>
      </c>
      <c r="H224" s="61">
        <v>8</v>
      </c>
      <c r="I224" s="48">
        <f t="shared" si="34"/>
        <v>8</v>
      </c>
      <c r="J224" s="48">
        <f t="shared" si="34"/>
        <v>220</v>
      </c>
      <c r="K224" s="133">
        <v>37.1</v>
      </c>
      <c r="L224" s="133">
        <v>24.2</v>
      </c>
      <c r="M224" s="56">
        <f t="shared" si="28"/>
        <v>30.65</v>
      </c>
      <c r="N224" s="36">
        <v>63</v>
      </c>
      <c r="O224" s="57">
        <f t="shared" si="29"/>
        <v>37.311516322227313</v>
      </c>
      <c r="P224" s="58">
        <f t="shared" si="30"/>
        <v>38.505484844538593</v>
      </c>
      <c r="Q224" s="134">
        <v>21.441627</v>
      </c>
      <c r="R224" s="11">
        <f t="shared" si="31"/>
        <v>6.0928366470997499</v>
      </c>
      <c r="S224" s="35">
        <f t="shared" si="32"/>
        <v>8.449463291355606</v>
      </c>
      <c r="AF224" s="34"/>
    </row>
    <row r="225" spans="7:32" ht="18.5">
      <c r="G225" s="61">
        <v>2010</v>
      </c>
      <c r="H225" s="61">
        <v>8</v>
      </c>
      <c r="I225" s="48">
        <f t="shared" si="34"/>
        <v>9</v>
      </c>
      <c r="J225" s="48">
        <f t="shared" si="34"/>
        <v>221</v>
      </c>
      <c r="K225" s="133">
        <v>37.1</v>
      </c>
      <c r="L225" s="133">
        <v>21.5</v>
      </c>
      <c r="M225" s="56">
        <f t="shared" si="28"/>
        <v>29.3</v>
      </c>
      <c r="N225" s="36">
        <v>52</v>
      </c>
      <c r="O225" s="57">
        <f t="shared" si="29"/>
        <v>33.015020116385791</v>
      </c>
      <c r="P225" s="58">
        <f t="shared" si="30"/>
        <v>41.202745105249477</v>
      </c>
      <c r="Q225" s="134">
        <v>20.863820999999998</v>
      </c>
      <c r="R225" s="11">
        <f t="shared" si="31"/>
        <v>5.7634532087714989</v>
      </c>
      <c r="S225" s="35">
        <f t="shared" si="32"/>
        <v>8.8764786408799345</v>
      </c>
      <c r="AF225" s="34"/>
    </row>
    <row r="226" spans="7:32" ht="18.5">
      <c r="G226" s="61">
        <v>2010</v>
      </c>
      <c r="H226" s="61">
        <v>8</v>
      </c>
      <c r="I226" s="48">
        <f t="shared" si="34"/>
        <v>10</v>
      </c>
      <c r="J226" s="48">
        <f t="shared" si="34"/>
        <v>222</v>
      </c>
      <c r="K226" s="133">
        <v>38.4</v>
      </c>
      <c r="L226" s="133">
        <v>22.3</v>
      </c>
      <c r="M226" s="56">
        <f t="shared" si="28"/>
        <v>30.35</v>
      </c>
      <c r="N226" s="36">
        <v>45</v>
      </c>
      <c r="O226" s="57">
        <f t="shared" si="29"/>
        <v>32.077662664572806</v>
      </c>
      <c r="P226" s="58">
        <f t="shared" si="30"/>
        <v>41.316029511969766</v>
      </c>
      <c r="Q226" s="134">
        <v>20.593759500000001</v>
      </c>
      <c r="R226" s="11">
        <f t="shared" si="31"/>
        <v>5.8156725343601252</v>
      </c>
      <c r="S226" s="35">
        <f t="shared" si="32"/>
        <v>9.6484240509537145</v>
      </c>
      <c r="AF226" s="34"/>
    </row>
    <row r="227" spans="7:32" ht="18.5">
      <c r="G227" s="61">
        <v>2010</v>
      </c>
      <c r="H227" s="61">
        <v>8</v>
      </c>
      <c r="I227" s="48">
        <f t="shared" si="34"/>
        <v>11</v>
      </c>
      <c r="J227" s="48">
        <f t="shared" si="34"/>
        <v>223</v>
      </c>
      <c r="K227" s="133">
        <v>38.200000000000003</v>
      </c>
      <c r="L227" s="133">
        <v>22.8</v>
      </c>
      <c r="M227" s="56">
        <f t="shared" si="28"/>
        <v>30.5</v>
      </c>
      <c r="N227" s="36">
        <v>39</v>
      </c>
      <c r="O227" s="57">
        <f t="shared" si="29"/>
        <v>33.088675083455669</v>
      </c>
      <c r="P227" s="58">
        <f t="shared" si="30"/>
        <v>40.765247702817391</v>
      </c>
      <c r="Q227" s="134">
        <v>20.775893999999997</v>
      </c>
      <c r="R227" s="11">
        <f t="shared" si="31"/>
        <v>5.8853848643729982</v>
      </c>
      <c r="S227" s="35">
        <f t="shared" si="32"/>
        <v>10.304836963717804</v>
      </c>
      <c r="AF227" s="34"/>
    </row>
    <row r="228" spans="7:32" ht="18.5">
      <c r="G228" s="61">
        <v>2010</v>
      </c>
      <c r="H228" s="61">
        <v>8</v>
      </c>
      <c r="I228" s="48">
        <f t="shared" si="34"/>
        <v>12</v>
      </c>
      <c r="J228" s="48">
        <f t="shared" si="34"/>
        <v>224</v>
      </c>
      <c r="K228" s="133">
        <v>38</v>
      </c>
      <c r="L228" s="133">
        <v>22.6</v>
      </c>
      <c r="M228" s="56">
        <f t="shared" si="28"/>
        <v>30.3</v>
      </c>
      <c r="N228" s="36">
        <v>46.5</v>
      </c>
      <c r="O228" s="57">
        <f t="shared" si="29"/>
        <v>34.138950441304175</v>
      </c>
      <c r="P228" s="58">
        <f t="shared" si="30"/>
        <v>42.05918694368674</v>
      </c>
      <c r="Q228" s="134">
        <v>21.435346499999998</v>
      </c>
      <c r="R228" s="11">
        <f t="shared" si="31"/>
        <v>6.04705057740225</v>
      </c>
      <c r="S228" s="35">
        <f t="shared" si="32"/>
        <v>9.6120966580607536</v>
      </c>
      <c r="AF228" s="34"/>
    </row>
    <row r="229" spans="7:32" ht="18.5">
      <c r="G229" s="61">
        <v>2010</v>
      </c>
      <c r="H229" s="61">
        <v>8</v>
      </c>
      <c r="I229" s="48">
        <f t="shared" si="34"/>
        <v>13</v>
      </c>
      <c r="J229" s="48">
        <f t="shared" si="34"/>
        <v>225</v>
      </c>
      <c r="K229" s="133">
        <v>38.9</v>
      </c>
      <c r="L229" s="133">
        <v>22.8</v>
      </c>
      <c r="M229" s="56">
        <f t="shared" si="28"/>
        <v>30.85</v>
      </c>
      <c r="N229" s="36">
        <v>70</v>
      </c>
      <c r="O229" s="57">
        <f t="shared" si="29"/>
        <v>34.102693518969438</v>
      </c>
      <c r="P229" s="58">
        <f t="shared" si="30"/>
        <v>43.92426925243263</v>
      </c>
      <c r="Q229" s="134">
        <v>21.893822999999998</v>
      </c>
      <c r="R229" s="11">
        <f t="shared" si="31"/>
        <v>6.24701377769175</v>
      </c>
      <c r="S229" s="35">
        <f t="shared" si="32"/>
        <v>9.5977636640270312</v>
      </c>
      <c r="AF229" s="34"/>
    </row>
    <row r="230" spans="7:32" ht="18.5">
      <c r="G230" s="61">
        <v>2010</v>
      </c>
      <c r="H230" s="61">
        <v>8</v>
      </c>
      <c r="I230" s="48">
        <f t="shared" si="34"/>
        <v>14</v>
      </c>
      <c r="J230" s="48">
        <f t="shared" si="34"/>
        <v>226</v>
      </c>
      <c r="K230" s="133">
        <v>38</v>
      </c>
      <c r="L230" s="133">
        <v>24.9</v>
      </c>
      <c r="M230" s="56">
        <f t="shared" si="28"/>
        <v>31.45</v>
      </c>
      <c r="N230" s="36">
        <v>54.5</v>
      </c>
      <c r="O230" s="57">
        <f t="shared" si="29"/>
        <v>37.763075445338046</v>
      </c>
      <c r="P230" s="58">
        <f t="shared" si="30"/>
        <v>39.575703066714276</v>
      </c>
      <c r="Q230" s="134">
        <v>21.868700999999998</v>
      </c>
      <c r="R230" s="11">
        <f t="shared" si="31"/>
        <v>6.3168016197262489</v>
      </c>
      <c r="S230" s="35">
        <f t="shared" si="32"/>
        <v>8.7453126382977562</v>
      </c>
      <c r="AF230" s="34"/>
    </row>
    <row r="231" spans="7:32" ht="18.5">
      <c r="G231" s="61">
        <v>2010</v>
      </c>
      <c r="H231" s="61">
        <v>8</v>
      </c>
      <c r="I231" s="48">
        <f t="shared" si="34"/>
        <v>15</v>
      </c>
      <c r="J231" s="48">
        <f t="shared" si="34"/>
        <v>227</v>
      </c>
      <c r="K231" s="133">
        <v>38</v>
      </c>
      <c r="L231" s="133">
        <v>25</v>
      </c>
      <c r="M231" s="56">
        <f t="shared" si="28"/>
        <v>31.5</v>
      </c>
      <c r="N231" s="36">
        <v>62.5</v>
      </c>
      <c r="O231" s="57">
        <f t="shared" si="29"/>
        <v>36.732259128101468</v>
      </c>
      <c r="P231" s="58">
        <f t="shared" si="30"/>
        <v>38.201549493225528</v>
      </c>
      <c r="Q231" s="134">
        <v>21.190407</v>
      </c>
      <c r="R231" s="11">
        <f t="shared" si="31"/>
        <v>6.1270896368114984</v>
      </c>
      <c r="S231" s="35">
        <f t="shared" si="32"/>
        <v>8.4612253935773616</v>
      </c>
      <c r="AF231" s="34"/>
    </row>
    <row r="232" spans="7:32" ht="18.5">
      <c r="G232" s="61">
        <v>2010</v>
      </c>
      <c r="H232" s="61">
        <v>8</v>
      </c>
      <c r="I232" s="48">
        <f t="shared" si="34"/>
        <v>16</v>
      </c>
      <c r="J232" s="48">
        <f t="shared" si="34"/>
        <v>228</v>
      </c>
      <c r="K232" s="133">
        <v>38.799999999999997</v>
      </c>
      <c r="L232" s="133">
        <v>26.3</v>
      </c>
      <c r="M232" s="56">
        <f t="shared" si="28"/>
        <v>32.549999999999997</v>
      </c>
      <c r="N232" s="36">
        <v>70.5</v>
      </c>
      <c r="O232" s="57">
        <f t="shared" si="29"/>
        <v>33.485020409885522</v>
      </c>
      <c r="P232" s="58">
        <f t="shared" si="30"/>
        <v>33.485020409885514</v>
      </c>
      <c r="Q232" s="134">
        <v>18.941987999999998</v>
      </c>
      <c r="R232" s="11">
        <f t="shared" si="31"/>
        <v>5.5936211468669974</v>
      </c>
      <c r="S232" s="35">
        <f t="shared" si="32"/>
        <v>7.5493111134794892</v>
      </c>
      <c r="AF232" s="34"/>
    </row>
    <row r="233" spans="7:32" ht="18.5">
      <c r="G233" s="61">
        <v>2010</v>
      </c>
      <c r="H233" s="61">
        <v>8</v>
      </c>
      <c r="I233" s="48">
        <f t="shared" si="34"/>
        <v>17</v>
      </c>
      <c r="J233" s="48">
        <f t="shared" si="34"/>
        <v>229</v>
      </c>
      <c r="K233" s="133">
        <v>37.1</v>
      </c>
      <c r="L233" s="133">
        <v>26.4</v>
      </c>
      <c r="M233" s="56">
        <f t="shared" si="28"/>
        <v>31.75</v>
      </c>
      <c r="N233" s="36">
        <v>62</v>
      </c>
      <c r="O233" s="57">
        <f t="shared" si="29"/>
        <v>37.800095950566366</v>
      </c>
      <c r="P233" s="58">
        <f t="shared" si="30"/>
        <v>32.35688213368482</v>
      </c>
      <c r="Q233" s="134">
        <v>19.783574999999999</v>
      </c>
      <c r="R233" s="11">
        <f t="shared" si="31"/>
        <v>5.7493195684312486</v>
      </c>
      <c r="S233" s="35">
        <f t="shared" si="32"/>
        <v>7.2522660406586716</v>
      </c>
      <c r="AF233" s="34"/>
    </row>
    <row r="234" spans="7:32" ht="18.5">
      <c r="G234" s="61">
        <v>2010</v>
      </c>
      <c r="H234" s="61">
        <v>8</v>
      </c>
      <c r="I234" s="48">
        <f t="shared" ref="I234:J249" si="35">I233+1</f>
        <v>18</v>
      </c>
      <c r="J234" s="48">
        <f t="shared" si="35"/>
        <v>230</v>
      </c>
      <c r="K234" s="133">
        <v>37.1</v>
      </c>
      <c r="L234" s="133">
        <v>26.4</v>
      </c>
      <c r="M234" s="56">
        <f t="shared" si="28"/>
        <v>31.75</v>
      </c>
      <c r="N234" s="36">
        <v>69</v>
      </c>
      <c r="O234" s="57">
        <f t="shared" si="29"/>
        <v>31.48807992834481</v>
      </c>
      <c r="P234" s="58">
        <f t="shared" si="30"/>
        <v>26.953796418663163</v>
      </c>
      <c r="Q234" s="134">
        <v>16.480032000000001</v>
      </c>
      <c r="R234" s="11">
        <f t="shared" si="31"/>
        <v>4.7892744595439991</v>
      </c>
      <c r="S234" s="35">
        <f t="shared" si="32"/>
        <v>6.1147286898543793</v>
      </c>
      <c r="AF234" s="34"/>
    </row>
    <row r="235" spans="7:32" ht="18.5">
      <c r="G235" s="61">
        <v>2010</v>
      </c>
      <c r="H235" s="61">
        <v>8</v>
      </c>
      <c r="I235" s="48">
        <f t="shared" si="35"/>
        <v>19</v>
      </c>
      <c r="J235" s="48">
        <f t="shared" si="35"/>
        <v>231</v>
      </c>
      <c r="K235" s="133">
        <v>37.5</v>
      </c>
      <c r="L235" s="133">
        <v>25.3</v>
      </c>
      <c r="M235" s="56">
        <f t="shared" si="28"/>
        <v>31.4</v>
      </c>
      <c r="N235" s="36">
        <v>75</v>
      </c>
      <c r="O235" s="57">
        <f t="shared" si="29"/>
        <v>27.8256272016182</v>
      </c>
      <c r="P235" s="58">
        <f t="shared" si="30"/>
        <v>27.157812148779364</v>
      </c>
      <c r="Q235" s="134">
        <v>15.550517999999999</v>
      </c>
      <c r="R235" s="11">
        <f t="shared" si="31"/>
        <v>4.4872263730439998</v>
      </c>
      <c r="S235" s="35">
        <f t="shared" si="32"/>
        <v>6.1357371434529808</v>
      </c>
      <c r="AF235" s="34"/>
    </row>
    <row r="236" spans="7:32" ht="18.5">
      <c r="G236" s="61">
        <v>2010</v>
      </c>
      <c r="H236" s="61">
        <v>8</v>
      </c>
      <c r="I236" s="48">
        <f t="shared" si="35"/>
        <v>20</v>
      </c>
      <c r="J236" s="48">
        <f t="shared" si="35"/>
        <v>232</v>
      </c>
      <c r="K236" s="133">
        <v>37.5</v>
      </c>
      <c r="L236" s="133">
        <v>27.4</v>
      </c>
      <c r="M236" s="56">
        <f t="shared" si="28"/>
        <v>32.450000000000003</v>
      </c>
      <c r="N236" s="36">
        <v>91</v>
      </c>
      <c r="O236" s="57">
        <f t="shared" si="29"/>
        <v>30.384259566887348</v>
      </c>
      <c r="P236" s="58">
        <f t="shared" si="30"/>
        <v>24.550481730044982</v>
      </c>
      <c r="Q236" s="134">
        <v>15.45003</v>
      </c>
      <c r="R236" s="11">
        <f t="shared" si="31"/>
        <v>4.5533749039874989</v>
      </c>
      <c r="S236" s="35">
        <f t="shared" si="32"/>
        <v>5.6478382710935193</v>
      </c>
      <c r="AF236" s="34"/>
    </row>
    <row r="237" spans="7:32" ht="18.5">
      <c r="G237" s="61">
        <v>2010</v>
      </c>
      <c r="H237" s="61">
        <v>8</v>
      </c>
      <c r="I237" s="48">
        <f t="shared" si="35"/>
        <v>21</v>
      </c>
      <c r="J237" s="48">
        <f t="shared" si="35"/>
        <v>233</v>
      </c>
      <c r="K237" s="133">
        <v>38.5</v>
      </c>
      <c r="L237" s="133">
        <v>29.7</v>
      </c>
      <c r="M237" s="56">
        <f t="shared" si="28"/>
        <v>34.1</v>
      </c>
      <c r="N237" s="36">
        <v>67</v>
      </c>
      <c r="O237" s="57">
        <f t="shared" si="29"/>
        <v>27.642119566945684</v>
      </c>
      <c r="P237" s="58">
        <f t="shared" si="30"/>
        <v>19.460052175129764</v>
      </c>
      <c r="Q237" s="134">
        <v>13.1199645</v>
      </c>
      <c r="R237" s="11">
        <f t="shared" si="31"/>
        <v>3.9936319140307499</v>
      </c>
      <c r="S237" s="35">
        <f t="shared" si="32"/>
        <v>4.6396252860141898</v>
      </c>
      <c r="AF237" s="34"/>
    </row>
    <row r="238" spans="7:32" ht="18.5">
      <c r="G238" s="61">
        <v>2010</v>
      </c>
      <c r="H238" s="61">
        <v>8</v>
      </c>
      <c r="I238" s="48">
        <f t="shared" si="35"/>
        <v>22</v>
      </c>
      <c r="J238" s="48">
        <f t="shared" si="35"/>
        <v>234</v>
      </c>
      <c r="K238" s="133">
        <v>38.5</v>
      </c>
      <c r="L238" s="133">
        <v>26.5</v>
      </c>
      <c r="M238" s="56">
        <f t="shared" si="28"/>
        <v>32.5</v>
      </c>
      <c r="N238" s="36">
        <v>67.5</v>
      </c>
      <c r="O238" s="57">
        <f t="shared" si="29"/>
        <v>34.266157055349453</v>
      </c>
      <c r="P238" s="58">
        <f t="shared" si="30"/>
        <v>32.89551077313547</v>
      </c>
      <c r="Q238" s="134">
        <v>18.992232000000001</v>
      </c>
      <c r="R238" s="11">
        <f t="shared" si="31"/>
        <v>5.6028888662039993</v>
      </c>
      <c r="S238" s="35">
        <f t="shared" si="32"/>
        <v>7.4206109692492603</v>
      </c>
      <c r="AF238" s="34"/>
    </row>
    <row r="239" spans="7:32" ht="18.5">
      <c r="G239" s="61">
        <v>2010</v>
      </c>
      <c r="H239" s="61">
        <v>8</v>
      </c>
      <c r="I239" s="48">
        <f t="shared" si="35"/>
        <v>23</v>
      </c>
      <c r="J239" s="48">
        <f t="shared" si="35"/>
        <v>235</v>
      </c>
      <c r="K239" s="133">
        <v>38.200000000000003</v>
      </c>
      <c r="L239" s="133">
        <v>25.6</v>
      </c>
      <c r="M239" s="56">
        <f t="shared" si="28"/>
        <v>31.900000000000002</v>
      </c>
      <c r="N239" s="36">
        <v>55</v>
      </c>
      <c r="O239" s="57">
        <f t="shared" si="29"/>
        <v>33.749977995629393</v>
      </c>
      <c r="P239" s="58">
        <f t="shared" si="30"/>
        <v>34.019977819594438</v>
      </c>
      <c r="Q239" s="134">
        <v>19.168085999999999</v>
      </c>
      <c r="R239" s="11">
        <f t="shared" si="31"/>
        <v>5.5873149721829982</v>
      </c>
      <c r="S239" s="35">
        <f t="shared" si="32"/>
        <v>7.6138927645622463</v>
      </c>
      <c r="AF239" s="34"/>
    </row>
    <row r="240" spans="7:32" ht="18.5">
      <c r="G240" s="61">
        <v>2010</v>
      </c>
      <c r="H240" s="61">
        <v>8</v>
      </c>
      <c r="I240" s="48">
        <f t="shared" si="35"/>
        <v>24</v>
      </c>
      <c r="J240" s="48">
        <f t="shared" si="35"/>
        <v>236</v>
      </c>
      <c r="K240" s="133">
        <v>37.1</v>
      </c>
      <c r="L240" s="133">
        <v>24.4</v>
      </c>
      <c r="M240" s="56">
        <f t="shared" si="28"/>
        <v>30.75</v>
      </c>
      <c r="N240" s="36">
        <v>62.5</v>
      </c>
      <c r="O240" s="57">
        <f t="shared" si="29"/>
        <v>35.357162881655796</v>
      </c>
      <c r="P240" s="58">
        <f t="shared" si="30"/>
        <v>35.9228774877623</v>
      </c>
      <c r="Q240" s="134">
        <v>20.160404999999997</v>
      </c>
      <c r="R240" s="11">
        <f t="shared" si="31"/>
        <v>5.7405896420287492</v>
      </c>
      <c r="S240" s="35">
        <f t="shared" si="32"/>
        <v>7.920388079827192</v>
      </c>
      <c r="AF240" s="34"/>
    </row>
    <row r="241" spans="7:32" ht="18.5">
      <c r="G241" s="61">
        <v>2010</v>
      </c>
      <c r="H241" s="61">
        <v>8</v>
      </c>
      <c r="I241" s="48">
        <f t="shared" si="35"/>
        <v>25</v>
      </c>
      <c r="J241" s="48">
        <f t="shared" si="35"/>
        <v>237</v>
      </c>
      <c r="K241" s="133">
        <v>37.5</v>
      </c>
      <c r="L241" s="133">
        <v>22.9</v>
      </c>
      <c r="M241" s="56">
        <f t="shared" si="28"/>
        <v>30.2</v>
      </c>
      <c r="N241" s="36">
        <v>75</v>
      </c>
      <c r="O241" s="57">
        <f t="shared" si="29"/>
        <v>25.518162629488582</v>
      </c>
      <c r="P241" s="58">
        <f t="shared" si="30"/>
        <v>29.805213951242667</v>
      </c>
      <c r="Q241" s="134">
        <v>15.600762</v>
      </c>
      <c r="R241" s="11">
        <f t="shared" si="31"/>
        <v>4.39192651824</v>
      </c>
      <c r="S241" s="35">
        <f t="shared" si="32"/>
        <v>6.6062609073348186</v>
      </c>
      <c r="AF241" s="34"/>
    </row>
    <row r="242" spans="7:32" ht="18.5">
      <c r="G242" s="61">
        <v>2010</v>
      </c>
      <c r="H242" s="61">
        <v>8</v>
      </c>
      <c r="I242" s="48">
        <f t="shared" si="35"/>
        <v>26</v>
      </c>
      <c r="J242" s="48">
        <f t="shared" si="35"/>
        <v>238</v>
      </c>
      <c r="K242" s="133">
        <v>37.1</v>
      </c>
      <c r="L242" s="133">
        <v>23.7</v>
      </c>
      <c r="M242" s="56">
        <f t="shared" si="28"/>
        <v>30.4</v>
      </c>
      <c r="N242" s="36">
        <v>73</v>
      </c>
      <c r="O242" s="57">
        <f t="shared" si="29"/>
        <v>31.944223908587887</v>
      </c>
      <c r="P242" s="58">
        <f t="shared" si="30"/>
        <v>34.244208030006227</v>
      </c>
      <c r="Q242" s="134">
        <v>18.709609499999999</v>
      </c>
      <c r="R242" s="11">
        <f t="shared" si="31"/>
        <v>5.2890756383834994</v>
      </c>
      <c r="S242" s="35">
        <f t="shared" si="32"/>
        <v>7.5421492615590013</v>
      </c>
      <c r="AF242" s="34"/>
    </row>
    <row r="243" spans="7:32" ht="18.5">
      <c r="G243" s="61">
        <v>2010</v>
      </c>
      <c r="H243" s="61">
        <v>8</v>
      </c>
      <c r="I243" s="48">
        <f t="shared" si="35"/>
        <v>27</v>
      </c>
      <c r="J243" s="48">
        <f t="shared" si="35"/>
        <v>239</v>
      </c>
      <c r="K243" s="133">
        <v>37.6</v>
      </c>
      <c r="L243" s="133">
        <v>24</v>
      </c>
      <c r="M243" s="56">
        <f t="shared" si="28"/>
        <v>30.8</v>
      </c>
      <c r="N243" s="36">
        <v>77</v>
      </c>
      <c r="O243" s="57">
        <f t="shared" si="29"/>
        <v>32.677073771979025</v>
      </c>
      <c r="P243" s="58">
        <f t="shared" si="30"/>
        <v>35.552656263913178</v>
      </c>
      <c r="Q243" s="134">
        <v>19.281134999999999</v>
      </c>
      <c r="R243" s="11">
        <f t="shared" si="31"/>
        <v>5.4958754392649993</v>
      </c>
      <c r="S243" s="35">
        <f t="shared" si="32"/>
        <v>7.8474253713502851</v>
      </c>
      <c r="AF243" s="34"/>
    </row>
    <row r="244" spans="7:32" ht="18.5">
      <c r="G244" s="61">
        <v>2010</v>
      </c>
      <c r="H244" s="61">
        <v>8</v>
      </c>
      <c r="I244" s="48">
        <f t="shared" si="35"/>
        <v>28</v>
      </c>
      <c r="J244" s="48">
        <f t="shared" si="35"/>
        <v>240</v>
      </c>
      <c r="K244" s="133">
        <v>38.200000000000003</v>
      </c>
      <c r="L244" s="133">
        <v>23.4</v>
      </c>
      <c r="M244" s="56">
        <f t="shared" si="28"/>
        <v>30.8</v>
      </c>
      <c r="N244" s="36">
        <v>78.5</v>
      </c>
      <c r="O244" s="57">
        <f t="shared" si="29"/>
        <v>30.28358431172315</v>
      </c>
      <c r="P244" s="58">
        <f t="shared" si="30"/>
        <v>35.855763825080224</v>
      </c>
      <c r="Q244" s="134">
        <v>18.640523999999999</v>
      </c>
      <c r="R244" s="11">
        <f t="shared" si="31"/>
        <v>5.3132763204359987</v>
      </c>
      <c r="S244" s="35">
        <f t="shared" si="32"/>
        <v>7.9106146943638853</v>
      </c>
      <c r="AF244" s="34"/>
    </row>
    <row r="245" spans="7:32" ht="18.5">
      <c r="G245" s="61">
        <v>2010</v>
      </c>
      <c r="H245" s="61">
        <v>8</v>
      </c>
      <c r="I245" s="48">
        <f t="shared" si="35"/>
        <v>29</v>
      </c>
      <c r="J245" s="48">
        <f t="shared" si="35"/>
        <v>241</v>
      </c>
      <c r="K245" s="133">
        <v>37.1</v>
      </c>
      <c r="L245" s="133">
        <v>22</v>
      </c>
      <c r="M245" s="56">
        <f t="shared" si="28"/>
        <v>29.55</v>
      </c>
      <c r="N245" s="36">
        <v>73.5</v>
      </c>
      <c r="O245" s="57">
        <f t="shared" si="29"/>
        <v>31.294439467789942</v>
      </c>
      <c r="P245" s="58">
        <f t="shared" si="30"/>
        <v>37.803682877090253</v>
      </c>
      <c r="Q245" s="134">
        <v>19.456989</v>
      </c>
      <c r="R245" s="11">
        <f t="shared" si="31"/>
        <v>5.4033566369647499</v>
      </c>
      <c r="S245" s="35">
        <f t="shared" si="32"/>
        <v>8.2030545902488292</v>
      </c>
      <c r="AF245" s="34"/>
    </row>
    <row r="246" spans="7:32" ht="18.5">
      <c r="G246" s="61">
        <v>2010</v>
      </c>
      <c r="H246" s="61">
        <v>8</v>
      </c>
      <c r="I246" s="48">
        <f t="shared" si="35"/>
        <v>30</v>
      </c>
      <c r="J246" s="48">
        <f t="shared" si="35"/>
        <v>242</v>
      </c>
      <c r="K246" s="133">
        <v>37.1</v>
      </c>
      <c r="L246" s="133">
        <v>21</v>
      </c>
      <c r="M246" s="56">
        <f t="shared" si="28"/>
        <v>29.05</v>
      </c>
      <c r="N246" s="36">
        <v>75</v>
      </c>
      <c r="O246" s="57">
        <f t="shared" si="29"/>
        <v>31.412435137524621</v>
      </c>
      <c r="P246" s="58">
        <f t="shared" si="30"/>
        <v>40.45921645713171</v>
      </c>
      <c r="Q246" s="134">
        <v>20.166685499999996</v>
      </c>
      <c r="R246" s="11">
        <f t="shared" si="31"/>
        <v>5.5413060499338735</v>
      </c>
      <c r="S246" s="35">
        <f t="shared" si="32"/>
        <v>8.6986826062360851</v>
      </c>
      <c r="AF246" s="34"/>
    </row>
    <row r="247" spans="7:32" ht="18.5">
      <c r="G247" s="61">
        <v>2010</v>
      </c>
      <c r="H247" s="62">
        <v>8</v>
      </c>
      <c r="I247" s="62">
        <f t="shared" si="35"/>
        <v>31</v>
      </c>
      <c r="J247" s="48">
        <f t="shared" si="35"/>
        <v>243</v>
      </c>
      <c r="K247" s="133">
        <v>37.1</v>
      </c>
      <c r="L247" s="133">
        <v>21.2</v>
      </c>
      <c r="M247" s="56">
        <f t="shared" si="28"/>
        <v>29.15</v>
      </c>
      <c r="N247" s="36">
        <v>71</v>
      </c>
      <c r="O247" s="57">
        <f t="shared" si="29"/>
        <v>30.43793325541235</v>
      </c>
      <c r="P247" s="58">
        <f t="shared" si="30"/>
        <v>38.717051100884518</v>
      </c>
      <c r="Q247" s="134">
        <v>19.419305999999999</v>
      </c>
      <c r="R247" s="51">
        <f t="shared" si="31"/>
        <v>5.3473340839454995</v>
      </c>
      <c r="S247" s="50">
        <f t="shared" si="32"/>
        <v>8.3522744569228315</v>
      </c>
      <c r="AF247" s="34"/>
    </row>
    <row r="248" spans="7:32" ht="18.5">
      <c r="G248" s="61">
        <v>2010</v>
      </c>
      <c r="H248" s="61">
        <v>9</v>
      </c>
      <c r="I248" s="48">
        <v>1</v>
      </c>
      <c r="J248" s="48">
        <f t="shared" si="35"/>
        <v>244</v>
      </c>
      <c r="K248" s="133">
        <v>36.6</v>
      </c>
      <c r="L248" s="133">
        <v>21.7</v>
      </c>
      <c r="M248" s="56">
        <f t="shared" si="28"/>
        <v>29.15</v>
      </c>
      <c r="N248" s="36">
        <v>48.5</v>
      </c>
      <c r="O248" s="57">
        <f t="shared" si="29"/>
        <v>32.927438517241733</v>
      </c>
      <c r="P248" s="58">
        <f t="shared" si="30"/>
        <v>39.249506712552147</v>
      </c>
      <c r="Q248" s="134">
        <v>20.336258999999998</v>
      </c>
      <c r="R248" s="11">
        <f t="shared" si="31"/>
        <v>5.5998278666932491</v>
      </c>
      <c r="S248" s="35">
        <f t="shared" si="32"/>
        <v>8.642568628755992</v>
      </c>
      <c r="AF248" s="34"/>
    </row>
    <row r="249" spans="7:32" ht="18.5">
      <c r="G249" s="61">
        <v>2010</v>
      </c>
      <c r="H249" s="61">
        <v>9</v>
      </c>
      <c r="I249" s="48">
        <f t="shared" ref="I249:J264" si="36">I248+1</f>
        <v>2</v>
      </c>
      <c r="J249" s="48">
        <f t="shared" si="35"/>
        <v>245</v>
      </c>
      <c r="K249" s="133">
        <v>33.5</v>
      </c>
      <c r="L249" s="133">
        <v>19.7</v>
      </c>
      <c r="M249" s="56">
        <f t="shared" si="28"/>
        <v>26.6</v>
      </c>
      <c r="N249" s="36">
        <v>51.5</v>
      </c>
      <c r="O249" s="57">
        <f t="shared" si="29"/>
        <v>33.644009981969269</v>
      </c>
      <c r="P249" s="58">
        <f t="shared" si="30"/>
        <v>37.142987020094075</v>
      </c>
      <c r="Q249" s="134">
        <v>19.997112000000001</v>
      </c>
      <c r="R249" s="11">
        <f t="shared" si="31"/>
        <v>5.2073679474720009</v>
      </c>
      <c r="S249" s="35">
        <f t="shared" si="32"/>
        <v>7.7768079559542249</v>
      </c>
      <c r="AF249" s="34"/>
    </row>
    <row r="250" spans="7:32" ht="18.5">
      <c r="G250" s="61">
        <v>2010</v>
      </c>
      <c r="H250" s="61">
        <v>9</v>
      </c>
      <c r="I250" s="48">
        <f t="shared" si="36"/>
        <v>3</v>
      </c>
      <c r="J250" s="48">
        <f t="shared" si="36"/>
        <v>246</v>
      </c>
      <c r="K250" s="133">
        <v>34.4</v>
      </c>
      <c r="L250" s="133">
        <v>20.5</v>
      </c>
      <c r="M250" s="56">
        <f t="shared" si="28"/>
        <v>27.45</v>
      </c>
      <c r="N250" s="36">
        <v>54</v>
      </c>
      <c r="O250" s="57">
        <f t="shared" si="29"/>
        <v>32.154063854075616</v>
      </c>
      <c r="P250" s="58">
        <f t="shared" si="30"/>
        <v>35.755319005732083</v>
      </c>
      <c r="Q250" s="134">
        <v>19.180647</v>
      </c>
      <c r="R250" s="11">
        <f t="shared" si="31"/>
        <v>5.0903758831387487</v>
      </c>
      <c r="S250" s="35">
        <f t="shared" si="32"/>
        <v>7.5864485766614154</v>
      </c>
      <c r="AF250" s="34"/>
    </row>
    <row r="251" spans="7:32" ht="18.5">
      <c r="G251" s="61">
        <v>2010</v>
      </c>
      <c r="H251" s="61">
        <v>9</v>
      </c>
      <c r="I251" s="48">
        <f t="shared" si="36"/>
        <v>4</v>
      </c>
      <c r="J251" s="48">
        <f t="shared" si="36"/>
        <v>247</v>
      </c>
      <c r="K251" s="133">
        <v>36.299999999999997</v>
      </c>
      <c r="L251" s="133">
        <v>20.2</v>
      </c>
      <c r="M251" s="56">
        <f t="shared" si="28"/>
        <v>28.25</v>
      </c>
      <c r="N251" s="36">
        <v>66.5</v>
      </c>
      <c r="O251" s="57">
        <f t="shared" si="29"/>
        <v>31.324390317768259</v>
      </c>
      <c r="P251" s="58">
        <f t="shared" si="30"/>
        <v>40.345814729285514</v>
      </c>
      <c r="Q251" s="134">
        <v>20.110160999999998</v>
      </c>
      <c r="R251" s="11">
        <f t="shared" si="31"/>
        <v>5.4314176409032493</v>
      </c>
      <c r="S251" s="35">
        <f t="shared" si="32"/>
        <v>8.5926392483634171</v>
      </c>
      <c r="AF251" s="34"/>
    </row>
    <row r="252" spans="7:32" ht="18.5">
      <c r="G252" s="61">
        <v>2010</v>
      </c>
      <c r="H252" s="61">
        <v>9</v>
      </c>
      <c r="I252" s="48">
        <f t="shared" si="36"/>
        <v>5</v>
      </c>
      <c r="J252" s="48">
        <f t="shared" si="36"/>
        <v>248</v>
      </c>
      <c r="K252" s="133">
        <v>36.6</v>
      </c>
      <c r="L252" s="133">
        <v>21.3</v>
      </c>
      <c r="M252" s="56">
        <f t="shared" si="28"/>
        <v>28.950000000000003</v>
      </c>
      <c r="N252" s="36">
        <v>68.5</v>
      </c>
      <c r="O252" s="57">
        <f t="shared" si="29"/>
        <v>30.567394424043126</v>
      </c>
      <c r="P252" s="58">
        <f t="shared" si="30"/>
        <v>37.414490775028789</v>
      </c>
      <c r="Q252" s="134">
        <v>19.130402999999998</v>
      </c>
      <c r="R252" s="11">
        <f t="shared" si="31"/>
        <v>5.2453412855662487</v>
      </c>
      <c r="S252" s="35">
        <f t="shared" si="32"/>
        <v>8.0667361196927381</v>
      </c>
      <c r="AF252" s="34"/>
    </row>
    <row r="253" spans="7:32" ht="18.5">
      <c r="G253" s="61">
        <v>2010</v>
      </c>
      <c r="H253" s="61">
        <v>9</v>
      </c>
      <c r="I253" s="48">
        <f t="shared" si="36"/>
        <v>6</v>
      </c>
      <c r="J253" s="48">
        <f t="shared" si="36"/>
        <v>249</v>
      </c>
      <c r="K253" s="133">
        <v>35.299999999999997</v>
      </c>
      <c r="L253" s="133">
        <v>21.6</v>
      </c>
      <c r="M253" s="56">
        <f t="shared" si="28"/>
        <v>28.45</v>
      </c>
      <c r="N253" s="36">
        <v>71.5</v>
      </c>
      <c r="O253" s="57">
        <f t="shared" si="29"/>
        <v>32.13339274950669</v>
      </c>
      <c r="P253" s="58">
        <f t="shared" si="30"/>
        <v>35.218198453459323</v>
      </c>
      <c r="Q253" s="134">
        <v>19.029914999999999</v>
      </c>
      <c r="R253" s="11">
        <f t="shared" si="31"/>
        <v>5.1619833807187483</v>
      </c>
      <c r="S253" s="35">
        <f t="shared" si="32"/>
        <v>7.5728344363701829</v>
      </c>
      <c r="AF253" s="34"/>
    </row>
    <row r="254" spans="7:32" ht="18.5">
      <c r="G254" s="61">
        <v>2010</v>
      </c>
      <c r="H254" s="61">
        <v>9</v>
      </c>
      <c r="I254" s="48">
        <f t="shared" si="36"/>
        <v>7</v>
      </c>
      <c r="J254" s="48">
        <f t="shared" si="36"/>
        <v>250</v>
      </c>
      <c r="K254" s="133">
        <v>33</v>
      </c>
      <c r="L254" s="133">
        <v>20.5</v>
      </c>
      <c r="M254" s="56">
        <f t="shared" si="28"/>
        <v>26.75</v>
      </c>
      <c r="N254" s="36">
        <v>72</v>
      </c>
      <c r="O254" s="57">
        <f t="shared" si="29"/>
        <v>31.664216912796256</v>
      </c>
      <c r="P254" s="58">
        <f t="shared" si="30"/>
        <v>31.664216912796256</v>
      </c>
      <c r="Q254" s="134">
        <v>17.911985999999999</v>
      </c>
      <c r="R254" s="11">
        <f t="shared" si="31"/>
        <v>4.6801466959994995</v>
      </c>
      <c r="S254" s="35">
        <f t="shared" si="32"/>
        <v>6.7043555389068974</v>
      </c>
      <c r="AF254" s="34"/>
    </row>
    <row r="255" spans="7:32" ht="18.5">
      <c r="G255" s="61">
        <v>2010</v>
      </c>
      <c r="H255" s="61">
        <v>9</v>
      </c>
      <c r="I255" s="48">
        <f t="shared" si="36"/>
        <v>8</v>
      </c>
      <c r="J255" s="48">
        <f t="shared" si="36"/>
        <v>251</v>
      </c>
      <c r="K255" s="133">
        <v>34.6</v>
      </c>
      <c r="L255" s="133">
        <v>19.600000000000001</v>
      </c>
      <c r="M255" s="56">
        <f t="shared" si="28"/>
        <v>27.1</v>
      </c>
      <c r="N255" s="36">
        <v>87</v>
      </c>
      <c r="O255" s="57">
        <f t="shared" si="29"/>
        <v>30.28371852279032</v>
      </c>
      <c r="P255" s="58">
        <f t="shared" si="30"/>
        <v>36.340462227348382</v>
      </c>
      <c r="Q255" s="134">
        <v>18.766133999999997</v>
      </c>
      <c r="R255" s="11">
        <f t="shared" si="31"/>
        <v>4.9418455783589996</v>
      </c>
      <c r="S255" s="35">
        <f t="shared" si="32"/>
        <v>7.6687485314003281</v>
      </c>
      <c r="AF255" s="34"/>
    </row>
    <row r="256" spans="7:32" ht="18.5">
      <c r="G256" s="61">
        <v>2010</v>
      </c>
      <c r="H256" s="61">
        <v>9</v>
      </c>
      <c r="I256" s="48">
        <f t="shared" si="36"/>
        <v>9</v>
      </c>
      <c r="J256" s="48">
        <f t="shared" si="36"/>
        <v>252</v>
      </c>
      <c r="K256" s="133">
        <v>36.6</v>
      </c>
      <c r="L256" s="133">
        <v>22.4</v>
      </c>
      <c r="M256" s="56">
        <f t="shared" si="28"/>
        <v>29.5</v>
      </c>
      <c r="N256" s="36">
        <v>88.5</v>
      </c>
      <c r="O256" s="57">
        <f t="shared" si="29"/>
        <v>30.937592474663724</v>
      </c>
      <c r="P256" s="58">
        <f t="shared" si="30"/>
        <v>35.145105051218003</v>
      </c>
      <c r="Q256" s="134">
        <v>18.653084999999997</v>
      </c>
      <c r="R256" s="11">
        <f t="shared" si="31"/>
        <v>5.1746362487324991</v>
      </c>
      <c r="S256" s="35">
        <f t="shared" si="32"/>
        <v>7.6520232740087319</v>
      </c>
      <c r="AF256" s="34"/>
    </row>
    <row r="257" spans="7:32" ht="18.5">
      <c r="G257" s="61">
        <v>2010</v>
      </c>
      <c r="H257" s="61">
        <v>9</v>
      </c>
      <c r="I257" s="48">
        <f t="shared" si="36"/>
        <v>10</v>
      </c>
      <c r="J257" s="48">
        <f t="shared" si="36"/>
        <v>253</v>
      </c>
      <c r="K257" s="133">
        <v>36.6</v>
      </c>
      <c r="L257" s="133">
        <v>22.2</v>
      </c>
      <c r="M257" s="56">
        <f t="shared" si="28"/>
        <v>29.4</v>
      </c>
      <c r="N257" s="36">
        <v>80</v>
      </c>
      <c r="O257" s="57">
        <f t="shared" si="29"/>
        <v>27.76358235580274</v>
      </c>
      <c r="P257" s="58">
        <f t="shared" si="30"/>
        <v>31.983646873884759</v>
      </c>
      <c r="Q257" s="134">
        <v>16.856862</v>
      </c>
      <c r="R257" s="11">
        <f t="shared" si="31"/>
        <v>4.6664513937359997</v>
      </c>
      <c r="S257" s="35">
        <f t="shared" si="32"/>
        <v>6.9943067028960728</v>
      </c>
      <c r="AF257" s="34"/>
    </row>
    <row r="258" spans="7:32" ht="18.5">
      <c r="G258" s="61">
        <v>2010</v>
      </c>
      <c r="H258" s="61">
        <v>9</v>
      </c>
      <c r="I258" s="48">
        <f t="shared" si="36"/>
        <v>11</v>
      </c>
      <c r="J258" s="48">
        <f t="shared" si="36"/>
        <v>254</v>
      </c>
      <c r="K258" s="133">
        <v>36</v>
      </c>
      <c r="L258" s="133">
        <v>20.5</v>
      </c>
      <c r="M258" s="56">
        <f t="shared" si="28"/>
        <v>28.25</v>
      </c>
      <c r="N258" s="36">
        <v>80.5</v>
      </c>
      <c r="O258" s="57">
        <f t="shared" si="29"/>
        <v>27.717444342458197</v>
      </c>
      <c r="P258" s="58">
        <f t="shared" si="30"/>
        <v>34.369630984648161</v>
      </c>
      <c r="Q258" s="134">
        <v>17.459789999999998</v>
      </c>
      <c r="R258" s="11">
        <f t="shared" si="31"/>
        <v>4.7155968275174986</v>
      </c>
      <c r="S258" s="35">
        <f t="shared" si="32"/>
        <v>7.3825484011111264</v>
      </c>
      <c r="AF258" s="34"/>
    </row>
    <row r="259" spans="7:32" ht="18.5">
      <c r="G259" s="61">
        <v>2010</v>
      </c>
      <c r="H259" s="61">
        <v>9</v>
      </c>
      <c r="I259" s="48">
        <f t="shared" si="36"/>
        <v>12</v>
      </c>
      <c r="J259" s="48">
        <f t="shared" si="36"/>
        <v>255</v>
      </c>
      <c r="K259" s="133">
        <v>34.4</v>
      </c>
      <c r="L259" s="133">
        <v>20.5</v>
      </c>
      <c r="M259" s="56">
        <f t="shared" si="28"/>
        <v>27.45</v>
      </c>
      <c r="N259" s="36">
        <v>80</v>
      </c>
      <c r="O259" s="57">
        <f t="shared" si="29"/>
        <v>31.427596792539529</v>
      </c>
      <c r="P259" s="58">
        <f t="shared" si="30"/>
        <v>34.94748763330395</v>
      </c>
      <c r="Q259" s="134">
        <v>18.7472925</v>
      </c>
      <c r="R259" s="11">
        <f t="shared" si="31"/>
        <v>4.9753673906906242</v>
      </c>
      <c r="S259" s="35">
        <f t="shared" si="32"/>
        <v>7.4245112135594811</v>
      </c>
      <c r="AF259" s="34"/>
    </row>
    <row r="260" spans="7:32" ht="18.5">
      <c r="G260" s="61">
        <v>2010</v>
      </c>
      <c r="H260" s="61">
        <v>9</v>
      </c>
      <c r="I260" s="48">
        <f t="shared" si="36"/>
        <v>13</v>
      </c>
      <c r="J260" s="48">
        <f t="shared" si="36"/>
        <v>256</v>
      </c>
      <c r="K260" s="133">
        <v>30</v>
      </c>
      <c r="L260" s="133">
        <v>19.600000000000001</v>
      </c>
      <c r="M260" s="56">
        <f t="shared" si="28"/>
        <v>24.8</v>
      </c>
      <c r="N260" s="36">
        <v>58</v>
      </c>
      <c r="O260" s="57">
        <f t="shared" si="29"/>
        <v>35.614913134673344</v>
      </c>
      <c r="P260" s="58">
        <f t="shared" si="30"/>
        <v>29.631607728048216</v>
      </c>
      <c r="Q260" s="134">
        <v>18.376742999999998</v>
      </c>
      <c r="R260" s="11">
        <f t="shared" si="31"/>
        <v>4.5914108618069989</v>
      </c>
      <c r="S260" s="35">
        <f t="shared" si="32"/>
        <v>6.1275306586239875</v>
      </c>
      <c r="AF260" s="34"/>
    </row>
    <row r="261" spans="7:32" ht="18.5">
      <c r="G261" s="61">
        <v>2010</v>
      </c>
      <c r="H261" s="61">
        <v>9</v>
      </c>
      <c r="I261" s="48">
        <f t="shared" si="36"/>
        <v>14</v>
      </c>
      <c r="J261" s="48">
        <f t="shared" si="36"/>
        <v>257</v>
      </c>
      <c r="K261" s="133">
        <v>33.200000000000003</v>
      </c>
      <c r="L261" s="133">
        <v>18.8</v>
      </c>
      <c r="M261" s="56">
        <f t="shared" si="28"/>
        <v>26</v>
      </c>
      <c r="N261" s="36">
        <v>35</v>
      </c>
      <c r="O261" s="57">
        <f t="shared" si="29"/>
        <v>32.852882847253909</v>
      </c>
      <c r="P261" s="58">
        <f t="shared" si="30"/>
        <v>37.846521040036507</v>
      </c>
      <c r="Q261" s="134">
        <v>19.946867999999998</v>
      </c>
      <c r="R261" s="11">
        <f t="shared" si="31"/>
        <v>5.1240910799159982</v>
      </c>
      <c r="S261" s="35">
        <f t="shared" si="32"/>
        <v>9.5332789423446034</v>
      </c>
      <c r="AF261" s="34"/>
    </row>
    <row r="262" spans="7:32" ht="18.5">
      <c r="G262" s="61">
        <v>2010</v>
      </c>
      <c r="H262" s="61">
        <v>9</v>
      </c>
      <c r="I262" s="48">
        <f t="shared" si="36"/>
        <v>15</v>
      </c>
      <c r="J262" s="48">
        <f t="shared" si="36"/>
        <v>258</v>
      </c>
      <c r="K262" s="133">
        <v>33.5</v>
      </c>
      <c r="L262" s="133">
        <v>19.5</v>
      </c>
      <c r="M262" s="56">
        <f t="shared" ref="M262:M325" si="37">(K262+L262)/2</f>
        <v>26.5</v>
      </c>
      <c r="N262" s="36">
        <v>30</v>
      </c>
      <c r="O262" s="57">
        <f t="shared" ref="O262:O325" si="38">((Q262)/(0.16*(K262-(L262))^0.5))</f>
        <v>31.126319124428257</v>
      </c>
      <c r="P262" s="58">
        <f t="shared" ref="P262:P325" si="39">0.16*((K262-L262)^1/2)*O262</f>
        <v>34.861477419359652</v>
      </c>
      <c r="Q262" s="134">
        <v>18.6342435</v>
      </c>
      <c r="R262" s="11">
        <f t="shared" ref="R262:R325" si="40">0.0023*0.408*O262*(K262-L262)^0.5*(M262+17.8)</f>
        <v>4.8415398290482488</v>
      </c>
      <c r="S262" s="35">
        <f t="shared" ref="S262:S325" si="41">0.31*(IF(N262&gt;50,1,(1+(50-N262)/70)))*(P262+2.09)*((M262/(M262+15)))</f>
        <v>9.404500802066627</v>
      </c>
      <c r="AF262" s="34"/>
    </row>
    <row r="263" spans="7:32" ht="18.5">
      <c r="G263" s="61">
        <v>2010</v>
      </c>
      <c r="H263" s="61">
        <v>9</v>
      </c>
      <c r="I263" s="48">
        <f t="shared" si="36"/>
        <v>16</v>
      </c>
      <c r="J263" s="48">
        <f t="shared" si="36"/>
        <v>259</v>
      </c>
      <c r="K263" s="133">
        <v>33.299999999999997</v>
      </c>
      <c r="L263" s="133">
        <v>19.8</v>
      </c>
      <c r="M263" s="56">
        <f t="shared" si="37"/>
        <v>26.549999999999997</v>
      </c>
      <c r="N263" s="36">
        <v>22.5</v>
      </c>
      <c r="O263" s="57">
        <f t="shared" si="38"/>
        <v>31.579975065381287</v>
      </c>
      <c r="P263" s="58">
        <f t="shared" si="39"/>
        <v>34.106373070611788</v>
      </c>
      <c r="Q263" s="134">
        <v>18.565157999999997</v>
      </c>
      <c r="R263" s="11">
        <f t="shared" si="40"/>
        <v>4.8290343015644979</v>
      </c>
      <c r="S263" s="35">
        <f t="shared" si="41"/>
        <v>9.9868108077609943</v>
      </c>
      <c r="AF263" s="34"/>
    </row>
    <row r="264" spans="7:32" ht="18.5">
      <c r="G264" s="61">
        <v>2010</v>
      </c>
      <c r="H264" s="61">
        <v>9</v>
      </c>
      <c r="I264" s="48">
        <f t="shared" si="36"/>
        <v>17</v>
      </c>
      <c r="J264" s="48">
        <f t="shared" si="36"/>
        <v>260</v>
      </c>
      <c r="K264" s="133">
        <v>32.700000000000003</v>
      </c>
      <c r="L264" s="133">
        <v>19.2</v>
      </c>
      <c r="M264" s="56">
        <f t="shared" si="37"/>
        <v>25.950000000000003</v>
      </c>
      <c r="N264" s="36">
        <v>19.5</v>
      </c>
      <c r="O264" s="57">
        <f t="shared" si="38"/>
        <v>31.344941421457612</v>
      </c>
      <c r="P264" s="58">
        <f t="shared" si="39"/>
        <v>33.852536735174233</v>
      </c>
      <c r="Q264" s="134">
        <v>18.426987</v>
      </c>
      <c r="R264" s="11">
        <f t="shared" si="40"/>
        <v>4.7282496955312494</v>
      </c>
      <c r="S264" s="35">
        <f t="shared" si="41"/>
        <v>10.13729061398708</v>
      </c>
      <c r="AF264" s="34"/>
    </row>
    <row r="265" spans="7:32" ht="18.5">
      <c r="G265" s="61">
        <v>2010</v>
      </c>
      <c r="H265" s="61">
        <v>9</v>
      </c>
      <c r="I265" s="48">
        <f t="shared" ref="I265:J280" si="42">I264+1</f>
        <v>18</v>
      </c>
      <c r="J265" s="48">
        <f t="shared" si="42"/>
        <v>261</v>
      </c>
      <c r="K265" s="133">
        <v>34.1</v>
      </c>
      <c r="L265" s="133">
        <v>17.899999999999999</v>
      </c>
      <c r="M265" s="56">
        <f t="shared" si="37"/>
        <v>26</v>
      </c>
      <c r="N265" s="36">
        <v>16.5</v>
      </c>
      <c r="O265" s="57">
        <f t="shared" si="38"/>
        <v>28.370072867491476</v>
      </c>
      <c r="P265" s="58">
        <f t="shared" si="39"/>
        <v>36.767614436268964</v>
      </c>
      <c r="Q265" s="134">
        <v>18.2699745</v>
      </c>
      <c r="R265" s="11">
        <f t="shared" si="40"/>
        <v>4.6933189393814994</v>
      </c>
      <c r="S265" s="35">
        <f t="shared" si="41"/>
        <v>11.294568132013913</v>
      </c>
      <c r="AF265" s="34"/>
    </row>
    <row r="266" spans="7:32" ht="18.5">
      <c r="G266" s="61">
        <v>2010</v>
      </c>
      <c r="H266" s="61">
        <v>9</v>
      </c>
      <c r="I266" s="48">
        <f t="shared" si="42"/>
        <v>19</v>
      </c>
      <c r="J266" s="48">
        <f t="shared" si="42"/>
        <v>262</v>
      </c>
      <c r="K266" s="133">
        <v>35.700000000000003</v>
      </c>
      <c r="L266" s="133">
        <v>21.9</v>
      </c>
      <c r="M266" s="56">
        <f t="shared" si="37"/>
        <v>28.8</v>
      </c>
      <c r="N266" s="36">
        <v>30.5</v>
      </c>
      <c r="O266" s="57">
        <f t="shared" si="38"/>
        <v>27.726721794185728</v>
      </c>
      <c r="P266" s="58">
        <f t="shared" si="39"/>
        <v>30.610300860781052</v>
      </c>
      <c r="Q266" s="134">
        <v>16.480032000000001</v>
      </c>
      <c r="R266" s="11">
        <f t="shared" si="40"/>
        <v>4.5041410658880006</v>
      </c>
      <c r="S266" s="35">
        <f t="shared" si="41"/>
        <v>8.5222999362727538</v>
      </c>
      <c r="AF266" s="34"/>
    </row>
    <row r="267" spans="7:32" ht="18.5">
      <c r="G267" s="61">
        <v>2010</v>
      </c>
      <c r="H267" s="61">
        <v>9</v>
      </c>
      <c r="I267" s="48">
        <f t="shared" si="42"/>
        <v>20</v>
      </c>
      <c r="J267" s="48">
        <f t="shared" si="42"/>
        <v>263</v>
      </c>
      <c r="K267" s="133">
        <v>35.700000000000003</v>
      </c>
      <c r="L267" s="133">
        <v>22.4</v>
      </c>
      <c r="M267" s="56">
        <f t="shared" si="37"/>
        <v>29.05</v>
      </c>
      <c r="N267" s="36">
        <v>34.5</v>
      </c>
      <c r="O267" s="57">
        <f t="shared" si="38"/>
        <v>29.900651983040909</v>
      </c>
      <c r="P267" s="58">
        <f t="shared" si="39"/>
        <v>31.814293709955535</v>
      </c>
      <c r="Q267" s="134">
        <v>17.447229</v>
      </c>
      <c r="R267" s="11">
        <f t="shared" si="40"/>
        <v>4.7940667102822498</v>
      </c>
      <c r="S267" s="35">
        <f t="shared" si="41"/>
        <v>8.4661253458498127</v>
      </c>
      <c r="AF267" s="34"/>
    </row>
    <row r="268" spans="7:32" ht="18.5">
      <c r="G268" s="61">
        <v>2010</v>
      </c>
      <c r="H268" s="61">
        <v>9</v>
      </c>
      <c r="I268" s="48">
        <f t="shared" si="42"/>
        <v>21</v>
      </c>
      <c r="J268" s="48">
        <f t="shared" si="42"/>
        <v>264</v>
      </c>
      <c r="K268" s="133">
        <v>36.6</v>
      </c>
      <c r="L268" s="133">
        <v>22.6</v>
      </c>
      <c r="M268" s="56">
        <f t="shared" si="37"/>
        <v>29.6</v>
      </c>
      <c r="N268" s="36">
        <v>39.5</v>
      </c>
      <c r="O268" s="57">
        <f t="shared" si="38"/>
        <v>25.136050091718943</v>
      </c>
      <c r="P268" s="58">
        <f t="shared" si="39"/>
        <v>28.152376102725217</v>
      </c>
      <c r="Q268" s="134">
        <v>15.048077999999999</v>
      </c>
      <c r="R268" s="11">
        <f t="shared" si="40"/>
        <v>4.1833807320779997</v>
      </c>
      <c r="S268" s="35">
        <f t="shared" si="41"/>
        <v>7.1553733091120533</v>
      </c>
      <c r="AF268" s="34"/>
    </row>
    <row r="269" spans="7:32" ht="18.5">
      <c r="G269" s="61">
        <v>2010</v>
      </c>
      <c r="H269" s="61">
        <v>9</v>
      </c>
      <c r="I269" s="48">
        <f t="shared" si="42"/>
        <v>22</v>
      </c>
      <c r="J269" s="48">
        <f t="shared" si="42"/>
        <v>265</v>
      </c>
      <c r="K269" s="133">
        <v>33.1</v>
      </c>
      <c r="L269" s="133">
        <v>25.9</v>
      </c>
      <c r="M269" s="56">
        <f t="shared" si="37"/>
        <v>29.5</v>
      </c>
      <c r="N269" s="36">
        <v>44.5</v>
      </c>
      <c r="O269" s="57">
        <f t="shared" si="38"/>
        <v>35.811243578352936</v>
      </c>
      <c r="P269" s="58">
        <f t="shared" si="39"/>
        <v>20.627276301131303</v>
      </c>
      <c r="Q269" s="134">
        <v>15.374663999999999</v>
      </c>
      <c r="R269" s="11">
        <f t="shared" si="40"/>
        <v>4.2651547262279994</v>
      </c>
      <c r="S269" s="35">
        <f t="shared" si="41"/>
        <v>5.0353408118540459</v>
      </c>
      <c r="AF269" s="34"/>
    </row>
    <row r="270" spans="7:32" ht="18.5">
      <c r="G270" s="61">
        <v>2010</v>
      </c>
      <c r="H270" s="61">
        <v>9</v>
      </c>
      <c r="I270" s="48">
        <f t="shared" si="42"/>
        <v>23</v>
      </c>
      <c r="J270" s="48">
        <f t="shared" si="42"/>
        <v>266</v>
      </c>
      <c r="K270" s="133">
        <v>34.5</v>
      </c>
      <c r="L270" s="133">
        <v>21.3</v>
      </c>
      <c r="M270" s="56">
        <f t="shared" si="37"/>
        <v>27.9</v>
      </c>
      <c r="N270" s="36">
        <v>56.5</v>
      </c>
      <c r="O270" s="57">
        <f t="shared" si="38"/>
        <v>25.173476280658328</v>
      </c>
      <c r="P270" s="58">
        <f t="shared" si="39"/>
        <v>26.583190952375194</v>
      </c>
      <c r="Q270" s="134">
        <v>14.633564999999999</v>
      </c>
      <c r="R270" s="11">
        <f t="shared" si="40"/>
        <v>3.9222417437324992</v>
      </c>
      <c r="S270" s="35">
        <f t="shared" si="41"/>
        <v>5.780755910188649</v>
      </c>
      <c r="AF270" s="34"/>
    </row>
    <row r="271" spans="7:32" ht="18.5">
      <c r="G271" s="61">
        <v>2010</v>
      </c>
      <c r="H271" s="61">
        <v>9</v>
      </c>
      <c r="I271" s="48">
        <f t="shared" si="42"/>
        <v>24</v>
      </c>
      <c r="J271" s="48">
        <f t="shared" si="42"/>
        <v>267</v>
      </c>
      <c r="K271" s="133">
        <v>36.6</v>
      </c>
      <c r="L271" s="133">
        <v>22.6</v>
      </c>
      <c r="M271" s="56">
        <f t="shared" si="37"/>
        <v>29.6</v>
      </c>
      <c r="N271" s="36">
        <v>76.5</v>
      </c>
      <c r="O271" s="57">
        <f t="shared" si="38"/>
        <v>28.577045262872456</v>
      </c>
      <c r="P271" s="58">
        <f t="shared" si="39"/>
        <v>32.006290694417153</v>
      </c>
      <c r="Q271" s="134">
        <v>17.108082</v>
      </c>
      <c r="R271" s="11">
        <f t="shared" si="40"/>
        <v>4.7560639040819996</v>
      </c>
      <c r="S271" s="35">
        <f t="shared" si="41"/>
        <v>7.0149677895060938</v>
      </c>
      <c r="AF271" s="34"/>
    </row>
    <row r="272" spans="7:32" ht="18.5">
      <c r="G272" s="61">
        <v>2010</v>
      </c>
      <c r="H272" s="61">
        <v>9</v>
      </c>
      <c r="I272" s="48">
        <f t="shared" si="42"/>
        <v>25</v>
      </c>
      <c r="J272" s="48">
        <f t="shared" si="42"/>
        <v>268</v>
      </c>
      <c r="K272" s="133">
        <v>27.4</v>
      </c>
      <c r="L272" s="133">
        <v>20.7</v>
      </c>
      <c r="M272" s="56">
        <f t="shared" si="37"/>
        <v>24.049999999999997</v>
      </c>
      <c r="N272" s="36">
        <v>63.5</v>
      </c>
      <c r="O272" s="57">
        <f t="shared" si="38"/>
        <v>16.863263382477594</v>
      </c>
      <c r="P272" s="58">
        <f t="shared" si="39"/>
        <v>9.0387091730079892</v>
      </c>
      <c r="Q272" s="134">
        <v>6.9839159999999998</v>
      </c>
      <c r="R272" s="11">
        <f t="shared" si="40"/>
        <v>1.7142039281789994</v>
      </c>
      <c r="S272" s="35">
        <f t="shared" si="41"/>
        <v>2.1247142442858147</v>
      </c>
      <c r="AF272" s="34"/>
    </row>
    <row r="273" spans="7:32" ht="18.5">
      <c r="G273" s="61">
        <v>2010</v>
      </c>
      <c r="H273" s="61">
        <v>9</v>
      </c>
      <c r="I273" s="48">
        <f t="shared" si="42"/>
        <v>26</v>
      </c>
      <c r="J273" s="48">
        <f t="shared" si="42"/>
        <v>269</v>
      </c>
      <c r="K273" s="133">
        <v>32</v>
      </c>
      <c r="L273" s="133">
        <v>18.100000000000001</v>
      </c>
      <c r="M273" s="56">
        <f t="shared" si="37"/>
        <v>25.05</v>
      </c>
      <c r="N273" s="36">
        <v>62</v>
      </c>
      <c r="O273" s="57">
        <f t="shared" si="38"/>
        <v>29.185024559102033</v>
      </c>
      <c r="P273" s="58">
        <f t="shared" si="39"/>
        <v>32.453747309721457</v>
      </c>
      <c r="Q273" s="134">
        <v>17.409545999999999</v>
      </c>
      <c r="R273" s="11">
        <f t="shared" si="40"/>
        <v>4.3752844053764992</v>
      </c>
      <c r="S273" s="35">
        <f t="shared" si="41"/>
        <v>6.6978644128250187</v>
      </c>
      <c r="AF273" s="34"/>
    </row>
    <row r="274" spans="7:32" ht="18.5">
      <c r="G274" s="61">
        <v>2010</v>
      </c>
      <c r="H274" s="61">
        <v>9</v>
      </c>
      <c r="I274" s="48">
        <f t="shared" si="42"/>
        <v>27</v>
      </c>
      <c r="J274" s="48">
        <f t="shared" si="42"/>
        <v>270</v>
      </c>
      <c r="K274" s="133">
        <v>33.6</v>
      </c>
      <c r="L274" s="133">
        <v>19.2</v>
      </c>
      <c r="M274" s="56">
        <f t="shared" si="37"/>
        <v>26.4</v>
      </c>
      <c r="N274" s="36">
        <v>58</v>
      </c>
      <c r="O274" s="57">
        <f t="shared" si="38"/>
        <v>27.060183100886722</v>
      </c>
      <c r="P274" s="58">
        <f t="shared" si="39"/>
        <v>31.173330932221507</v>
      </c>
      <c r="Q274" s="134">
        <v>16.429787999999999</v>
      </c>
      <c r="R274" s="11">
        <f t="shared" si="40"/>
        <v>4.259143232604</v>
      </c>
      <c r="S274" s="35">
        <f t="shared" si="41"/>
        <v>6.5755338248623376</v>
      </c>
      <c r="AF274" s="34"/>
    </row>
    <row r="275" spans="7:32" ht="18.5">
      <c r="G275" s="61">
        <v>2010</v>
      </c>
      <c r="H275" s="61">
        <v>9</v>
      </c>
      <c r="I275" s="48">
        <f t="shared" si="42"/>
        <v>28</v>
      </c>
      <c r="J275" s="48">
        <f t="shared" si="42"/>
        <v>271</v>
      </c>
      <c r="K275" s="133">
        <v>30.9</v>
      </c>
      <c r="L275" s="133">
        <v>19.2</v>
      </c>
      <c r="M275" s="56">
        <f t="shared" si="37"/>
        <v>25.049999999999997</v>
      </c>
      <c r="N275" s="36">
        <v>37</v>
      </c>
      <c r="O275" s="57">
        <f t="shared" si="38"/>
        <v>27.817232595801872</v>
      </c>
      <c r="P275" s="58">
        <f t="shared" si="39"/>
        <v>26.036929709670552</v>
      </c>
      <c r="Q275" s="134">
        <v>15.223932</v>
      </c>
      <c r="R275" s="11">
        <f t="shared" si="40"/>
        <v>3.8260062765629987</v>
      </c>
      <c r="S275" s="35">
        <f t="shared" si="41"/>
        <v>6.4665000288272063</v>
      </c>
      <c r="AF275" s="34"/>
    </row>
    <row r="276" spans="7:32" ht="18.5">
      <c r="G276" s="61">
        <v>2010</v>
      </c>
      <c r="H276" s="61">
        <v>9</v>
      </c>
      <c r="I276" s="48">
        <f t="shared" si="42"/>
        <v>29</v>
      </c>
      <c r="J276" s="48">
        <f t="shared" si="42"/>
        <v>272</v>
      </c>
      <c r="K276" s="133">
        <v>33.200000000000003</v>
      </c>
      <c r="L276" s="133">
        <v>19.100000000000001</v>
      </c>
      <c r="M276" s="56">
        <f t="shared" si="37"/>
        <v>26.150000000000002</v>
      </c>
      <c r="N276" s="36">
        <v>27.5</v>
      </c>
      <c r="O276" s="57">
        <f t="shared" si="38"/>
        <v>18.502820997063122</v>
      </c>
      <c r="P276" s="58">
        <f t="shared" si="39"/>
        <v>20.871182084687202</v>
      </c>
      <c r="Q276" s="134">
        <v>11.116484999999999</v>
      </c>
      <c r="R276" s="11">
        <f t="shared" si="40"/>
        <v>2.8654602098737501</v>
      </c>
      <c r="S276" s="35">
        <f t="shared" si="41"/>
        <v>5.9772508549488998</v>
      </c>
      <c r="AF276" s="34"/>
    </row>
    <row r="277" spans="7:32" ht="18.5">
      <c r="G277" s="61">
        <v>2010</v>
      </c>
      <c r="H277" s="62">
        <v>9</v>
      </c>
      <c r="I277" s="62">
        <f t="shared" si="42"/>
        <v>30</v>
      </c>
      <c r="J277" s="48">
        <f t="shared" si="42"/>
        <v>273</v>
      </c>
      <c r="K277" s="133">
        <v>32.4</v>
      </c>
      <c r="L277" s="133">
        <v>20.7</v>
      </c>
      <c r="M277" s="56">
        <f t="shared" si="37"/>
        <v>26.549999999999997</v>
      </c>
      <c r="N277" s="36">
        <v>44</v>
      </c>
      <c r="O277" s="57">
        <f t="shared" si="38"/>
        <v>26.784414553878538</v>
      </c>
      <c r="P277" s="58">
        <f t="shared" si="39"/>
        <v>25.070212022430308</v>
      </c>
      <c r="Q277" s="134">
        <v>14.658687</v>
      </c>
      <c r="R277" s="51">
        <f t="shared" si="40"/>
        <v>3.8129113869592492</v>
      </c>
      <c r="S277" s="50">
        <f t="shared" si="41"/>
        <v>5.8412245156770011</v>
      </c>
      <c r="AF277" s="34"/>
    </row>
    <row r="278" spans="7:32" ht="18.5">
      <c r="G278" s="61">
        <v>2010</v>
      </c>
      <c r="H278" s="61">
        <v>10</v>
      </c>
      <c r="I278" s="48">
        <v>1</v>
      </c>
      <c r="J278" s="48">
        <f t="shared" si="42"/>
        <v>274</v>
      </c>
      <c r="K278" s="133">
        <v>29.4</v>
      </c>
      <c r="L278" s="133">
        <v>18.7</v>
      </c>
      <c r="M278" s="56">
        <f t="shared" si="37"/>
        <v>24.049999999999997</v>
      </c>
      <c r="N278" s="36">
        <v>53</v>
      </c>
      <c r="O278" s="57">
        <f t="shared" si="38"/>
        <v>30.168076577690123</v>
      </c>
      <c r="P278" s="58">
        <f t="shared" si="39"/>
        <v>25.823873550502743</v>
      </c>
      <c r="Q278" s="134">
        <v>15.789177</v>
      </c>
      <c r="R278" s="11">
        <f t="shared" si="40"/>
        <v>3.8754574419442496</v>
      </c>
      <c r="S278" s="35">
        <f t="shared" si="41"/>
        <v>5.3293696352310675</v>
      </c>
      <c r="AF278" s="34"/>
    </row>
    <row r="279" spans="7:32" ht="18.5">
      <c r="G279" s="61">
        <v>2010</v>
      </c>
      <c r="H279" s="61">
        <v>10</v>
      </c>
      <c r="I279" s="48">
        <f t="shared" ref="I279:J294" si="43">I278+1</f>
        <v>2</v>
      </c>
      <c r="J279" s="48">
        <f t="shared" si="42"/>
        <v>275</v>
      </c>
      <c r="K279" s="133">
        <v>29.3</v>
      </c>
      <c r="L279" s="133">
        <v>17.600000000000001</v>
      </c>
      <c r="M279" s="56">
        <f t="shared" si="37"/>
        <v>23.450000000000003</v>
      </c>
      <c r="N279" s="36">
        <v>53.5</v>
      </c>
      <c r="O279" s="57">
        <f t="shared" si="38"/>
        <v>29.745159607392104</v>
      </c>
      <c r="P279" s="58">
        <f t="shared" si="39"/>
        <v>27.841469392519006</v>
      </c>
      <c r="Q279" s="134">
        <v>16.279056000000001</v>
      </c>
      <c r="R279" s="11">
        <f t="shared" si="40"/>
        <v>3.9384123668999997</v>
      </c>
      <c r="S279" s="35">
        <f t="shared" si="41"/>
        <v>5.6589549219484248</v>
      </c>
      <c r="AF279" s="34"/>
    </row>
    <row r="280" spans="7:32" ht="18.5">
      <c r="G280" s="61">
        <v>2010</v>
      </c>
      <c r="H280" s="61">
        <v>10</v>
      </c>
      <c r="I280" s="48">
        <f t="shared" si="43"/>
        <v>3</v>
      </c>
      <c r="J280" s="48">
        <f t="shared" si="42"/>
        <v>276</v>
      </c>
      <c r="K280" s="133">
        <v>29.4</v>
      </c>
      <c r="L280" s="133">
        <v>19.2</v>
      </c>
      <c r="M280" s="56">
        <f t="shared" si="37"/>
        <v>24.299999999999997</v>
      </c>
      <c r="N280" s="36">
        <v>49</v>
      </c>
      <c r="O280" s="57">
        <f t="shared" si="38"/>
        <v>26.916480111721928</v>
      </c>
      <c r="P280" s="58">
        <f t="shared" si="39"/>
        <v>21.963847771165092</v>
      </c>
      <c r="Q280" s="134">
        <v>13.754294999999999</v>
      </c>
      <c r="R280" s="11">
        <f t="shared" si="40"/>
        <v>3.3961623813674993</v>
      </c>
      <c r="S280" s="35">
        <f t="shared" si="41"/>
        <v>4.6764929492814424</v>
      </c>
      <c r="AF280" s="34"/>
    </row>
    <row r="281" spans="7:32" ht="18.5">
      <c r="G281" s="61">
        <v>2010</v>
      </c>
      <c r="H281" s="61">
        <v>10</v>
      </c>
      <c r="I281" s="48">
        <f t="shared" si="43"/>
        <v>4</v>
      </c>
      <c r="J281" s="48">
        <f t="shared" si="43"/>
        <v>277</v>
      </c>
      <c r="K281" s="133">
        <v>29</v>
      </c>
      <c r="L281" s="133">
        <v>16.899999999999999</v>
      </c>
      <c r="M281" s="56">
        <f t="shared" si="37"/>
        <v>22.95</v>
      </c>
      <c r="N281" s="36">
        <v>54</v>
      </c>
      <c r="O281" s="57">
        <f t="shared" si="38"/>
        <v>28.120924223273445</v>
      </c>
      <c r="P281" s="58">
        <f t="shared" si="39"/>
        <v>27.221054648128696</v>
      </c>
      <c r="Q281" s="134">
        <v>15.651005999999999</v>
      </c>
      <c r="R281" s="11">
        <f t="shared" si="40"/>
        <v>3.7405708702424998</v>
      </c>
      <c r="S281" s="35">
        <f t="shared" si="41"/>
        <v>5.4949538417420714</v>
      </c>
      <c r="AF281" s="34"/>
    </row>
    <row r="282" spans="7:32" ht="18.5">
      <c r="G282" s="61">
        <v>2010</v>
      </c>
      <c r="H282" s="61">
        <v>10</v>
      </c>
      <c r="I282" s="48">
        <f t="shared" si="43"/>
        <v>5</v>
      </c>
      <c r="J282" s="48">
        <f t="shared" si="43"/>
        <v>278</v>
      </c>
      <c r="K282" s="133">
        <v>27.3</v>
      </c>
      <c r="L282" s="133">
        <v>16.8</v>
      </c>
      <c r="M282" s="56">
        <f t="shared" si="37"/>
        <v>22.05</v>
      </c>
      <c r="N282" s="36">
        <v>75</v>
      </c>
      <c r="O282" s="57">
        <f t="shared" si="38"/>
        <v>27.958598165255086</v>
      </c>
      <c r="P282" s="58">
        <f t="shared" si="39"/>
        <v>23.48522245881427</v>
      </c>
      <c r="Q282" s="134">
        <v>14.495393999999999</v>
      </c>
      <c r="R282" s="11">
        <f t="shared" si="40"/>
        <v>3.3878671095284991</v>
      </c>
      <c r="S282" s="35">
        <f t="shared" si="41"/>
        <v>4.7184732285350863</v>
      </c>
      <c r="AF282" s="34"/>
    </row>
    <row r="283" spans="7:32" ht="18.5">
      <c r="G283" s="61">
        <v>2010</v>
      </c>
      <c r="H283" s="61">
        <v>10</v>
      </c>
      <c r="I283" s="48">
        <f t="shared" si="43"/>
        <v>6</v>
      </c>
      <c r="J283" s="48">
        <f t="shared" si="43"/>
        <v>279</v>
      </c>
      <c r="K283" s="133">
        <v>27.1</v>
      </c>
      <c r="L283" s="133">
        <v>14.9</v>
      </c>
      <c r="M283" s="56">
        <f t="shared" si="37"/>
        <v>21</v>
      </c>
      <c r="N283" s="36">
        <v>80</v>
      </c>
      <c r="O283" s="57">
        <f t="shared" si="38"/>
        <v>29.578776572964102</v>
      </c>
      <c r="P283" s="58">
        <f t="shared" si="39"/>
        <v>28.868885935212965</v>
      </c>
      <c r="Q283" s="134">
        <v>16.530276000000001</v>
      </c>
      <c r="R283" s="11">
        <f t="shared" si="40"/>
        <v>3.7616626671119993</v>
      </c>
      <c r="S283" s="35">
        <f t="shared" si="41"/>
        <v>5.5983985399510114</v>
      </c>
      <c r="AF283" s="34"/>
    </row>
    <row r="284" spans="7:32" ht="18.5">
      <c r="G284" s="61">
        <v>2010</v>
      </c>
      <c r="H284" s="61">
        <v>10</v>
      </c>
      <c r="I284" s="48">
        <f t="shared" si="43"/>
        <v>7</v>
      </c>
      <c r="J284" s="48">
        <f t="shared" si="43"/>
        <v>280</v>
      </c>
      <c r="K284" s="133">
        <v>27.8</v>
      </c>
      <c r="L284" s="133">
        <v>14.3</v>
      </c>
      <c r="M284" s="56">
        <f t="shared" si="37"/>
        <v>21.05</v>
      </c>
      <c r="N284" s="36">
        <v>65.5</v>
      </c>
      <c r="O284" s="57">
        <f t="shared" si="38"/>
        <v>24.005481722568256</v>
      </c>
      <c r="P284" s="58">
        <f t="shared" si="39"/>
        <v>25.925920260373719</v>
      </c>
      <c r="Q284" s="134">
        <v>14.1122835</v>
      </c>
      <c r="R284" s="11">
        <f t="shared" si="40"/>
        <v>3.2155578849633746</v>
      </c>
      <c r="S284" s="35">
        <f t="shared" si="41"/>
        <v>5.0712312804179955</v>
      </c>
      <c r="AF284" s="34"/>
    </row>
    <row r="285" spans="7:32" ht="18.5">
      <c r="G285" s="61">
        <v>2010</v>
      </c>
      <c r="H285" s="61">
        <v>10</v>
      </c>
      <c r="I285" s="48">
        <f t="shared" si="43"/>
        <v>8</v>
      </c>
      <c r="J285" s="48">
        <f t="shared" si="43"/>
        <v>281</v>
      </c>
      <c r="K285" s="133">
        <v>21.1</v>
      </c>
      <c r="L285" s="133">
        <v>15</v>
      </c>
      <c r="M285" s="56">
        <f t="shared" si="37"/>
        <v>18.05</v>
      </c>
      <c r="N285" s="36">
        <v>66.5</v>
      </c>
      <c r="O285" s="57">
        <f t="shared" si="38"/>
        <v>34.710586649525247</v>
      </c>
      <c r="P285" s="58">
        <f t="shared" si="39"/>
        <v>16.938766284968324</v>
      </c>
      <c r="Q285" s="134">
        <v>13.716612</v>
      </c>
      <c r="R285" s="11">
        <f t="shared" si="40"/>
        <v>2.8840582682729998</v>
      </c>
      <c r="S285" s="35">
        <f t="shared" si="41"/>
        <v>3.2216478592296602</v>
      </c>
      <c r="AF285" s="34"/>
    </row>
    <row r="286" spans="7:32" ht="18.5">
      <c r="G286" s="61">
        <v>2010</v>
      </c>
      <c r="H286" s="61">
        <v>10</v>
      </c>
      <c r="I286" s="48">
        <f t="shared" si="43"/>
        <v>9</v>
      </c>
      <c r="J286" s="48">
        <f t="shared" si="43"/>
        <v>282</v>
      </c>
      <c r="K286" s="133">
        <v>21.1</v>
      </c>
      <c r="L286" s="133">
        <v>11.4</v>
      </c>
      <c r="M286" s="56">
        <f t="shared" si="37"/>
        <v>16.25</v>
      </c>
      <c r="N286" s="36">
        <v>61</v>
      </c>
      <c r="O286" s="57">
        <f t="shared" si="38"/>
        <v>28.597157418839082</v>
      </c>
      <c r="P286" s="58">
        <f t="shared" si="39"/>
        <v>22.191394157019133</v>
      </c>
      <c r="Q286" s="134">
        <v>14.2504545</v>
      </c>
      <c r="R286" s="11">
        <f t="shared" si="40"/>
        <v>2.8458620776271242</v>
      </c>
      <c r="S286" s="35">
        <f t="shared" si="41"/>
        <v>3.9141607381114842</v>
      </c>
      <c r="AF286" s="34"/>
    </row>
    <row r="287" spans="7:32" ht="18.5">
      <c r="G287" s="61">
        <v>2010</v>
      </c>
      <c r="H287" s="61">
        <v>10</v>
      </c>
      <c r="I287" s="48">
        <f t="shared" si="43"/>
        <v>10</v>
      </c>
      <c r="J287" s="48">
        <f t="shared" si="43"/>
        <v>283</v>
      </c>
      <c r="K287" s="133">
        <v>21.7</v>
      </c>
      <c r="L287" s="133">
        <v>10.1</v>
      </c>
      <c r="M287" s="56">
        <f t="shared" si="37"/>
        <v>15.899999999999999</v>
      </c>
      <c r="N287" s="36">
        <v>66</v>
      </c>
      <c r="O287" s="57">
        <f t="shared" si="38"/>
        <v>24.064438741020172</v>
      </c>
      <c r="P287" s="58">
        <f t="shared" si="39"/>
        <v>22.331799151666718</v>
      </c>
      <c r="Q287" s="134">
        <v>13.113683999999999</v>
      </c>
      <c r="R287" s="11">
        <f t="shared" si="40"/>
        <v>2.5919261994420002</v>
      </c>
      <c r="S287" s="35">
        <f t="shared" si="41"/>
        <v>3.8956326219600408</v>
      </c>
      <c r="AF287" s="34"/>
    </row>
    <row r="288" spans="7:32" ht="18.5">
      <c r="G288" s="61">
        <v>2010</v>
      </c>
      <c r="H288" s="61">
        <v>10</v>
      </c>
      <c r="I288" s="48">
        <f t="shared" si="43"/>
        <v>11</v>
      </c>
      <c r="J288" s="48">
        <f t="shared" si="43"/>
        <v>284</v>
      </c>
      <c r="K288" s="133">
        <v>22.6</v>
      </c>
      <c r="L288" s="133">
        <v>12.6</v>
      </c>
      <c r="M288" s="56">
        <f t="shared" si="37"/>
        <v>17.600000000000001</v>
      </c>
      <c r="N288" s="36">
        <v>71</v>
      </c>
      <c r="O288" s="57">
        <f t="shared" si="38"/>
        <v>26.551253051741607</v>
      </c>
      <c r="P288" s="58">
        <f t="shared" si="39"/>
        <v>21.241002441393292</v>
      </c>
      <c r="Q288" s="134">
        <v>13.433989500000001</v>
      </c>
      <c r="R288" s="11">
        <f t="shared" si="40"/>
        <v>2.7891783339795002</v>
      </c>
      <c r="S288" s="35">
        <f t="shared" si="41"/>
        <v>3.904722371786558</v>
      </c>
      <c r="AF288" s="34"/>
    </row>
    <row r="289" spans="7:32" ht="18.5">
      <c r="G289" s="61">
        <v>2010</v>
      </c>
      <c r="H289" s="61">
        <v>10</v>
      </c>
      <c r="I289" s="48">
        <f t="shared" si="43"/>
        <v>12</v>
      </c>
      <c r="J289" s="48">
        <f t="shared" si="43"/>
        <v>285</v>
      </c>
      <c r="K289" s="133">
        <v>23.5</v>
      </c>
      <c r="L289" s="133">
        <v>11.8</v>
      </c>
      <c r="M289" s="56">
        <f t="shared" si="37"/>
        <v>17.649999999999999</v>
      </c>
      <c r="N289" s="36">
        <v>68.5</v>
      </c>
      <c r="O289" s="57">
        <f t="shared" si="38"/>
        <v>25.154857198843935</v>
      </c>
      <c r="P289" s="58">
        <f t="shared" si="39"/>
        <v>23.544946338117921</v>
      </c>
      <c r="Q289" s="134">
        <v>13.766855999999999</v>
      </c>
      <c r="R289" s="11">
        <f t="shared" si="40"/>
        <v>2.8623255400979994</v>
      </c>
      <c r="S289" s="35">
        <f t="shared" si="41"/>
        <v>4.2959145142117059</v>
      </c>
      <c r="AF289" s="34"/>
    </row>
    <row r="290" spans="7:32" ht="18.5">
      <c r="G290" s="61">
        <v>2010</v>
      </c>
      <c r="H290" s="61">
        <v>10</v>
      </c>
      <c r="I290" s="48">
        <f t="shared" si="43"/>
        <v>13</v>
      </c>
      <c r="J290" s="48">
        <f t="shared" si="43"/>
        <v>286</v>
      </c>
      <c r="K290" s="133">
        <v>25.8</v>
      </c>
      <c r="L290" s="133">
        <v>14</v>
      </c>
      <c r="M290" s="56">
        <f t="shared" si="37"/>
        <v>19.899999999999999</v>
      </c>
      <c r="N290" s="36">
        <v>72.5</v>
      </c>
      <c r="O290" s="57">
        <f t="shared" si="38"/>
        <v>24.133879917968333</v>
      </c>
      <c r="P290" s="58">
        <f t="shared" si="39"/>
        <v>22.782382642562109</v>
      </c>
      <c r="Q290" s="134">
        <v>13.264415999999999</v>
      </c>
      <c r="R290" s="11">
        <f t="shared" si="40"/>
        <v>2.9329016539679995</v>
      </c>
      <c r="S290" s="35">
        <f t="shared" si="41"/>
        <v>4.3964965192540291</v>
      </c>
      <c r="AF290" s="34"/>
    </row>
    <row r="291" spans="7:32" ht="18.5">
      <c r="G291" s="61">
        <v>2010</v>
      </c>
      <c r="H291" s="61">
        <v>10</v>
      </c>
      <c r="I291" s="48">
        <f t="shared" si="43"/>
        <v>14</v>
      </c>
      <c r="J291" s="48">
        <f t="shared" si="43"/>
        <v>287</v>
      </c>
      <c r="K291" s="133">
        <v>27.4</v>
      </c>
      <c r="L291" s="133">
        <v>17.3</v>
      </c>
      <c r="M291" s="56">
        <f t="shared" si="37"/>
        <v>22.35</v>
      </c>
      <c r="N291" s="36">
        <v>80.5</v>
      </c>
      <c r="O291" s="57">
        <f t="shared" si="38"/>
        <v>19.268067042416376</v>
      </c>
      <c r="P291" s="58">
        <f t="shared" si="39"/>
        <v>15.568598170272429</v>
      </c>
      <c r="Q291" s="134">
        <v>9.79758</v>
      </c>
      <c r="R291" s="11">
        <f t="shared" si="40"/>
        <v>2.3071316890050002</v>
      </c>
      <c r="S291" s="35">
        <f t="shared" si="41"/>
        <v>3.2757054196180055</v>
      </c>
      <c r="AF291" s="34"/>
    </row>
    <row r="292" spans="7:32" ht="18.5">
      <c r="G292" s="61">
        <v>2010</v>
      </c>
      <c r="H292" s="61">
        <v>10</v>
      </c>
      <c r="I292" s="48">
        <f t="shared" si="43"/>
        <v>15</v>
      </c>
      <c r="J292" s="48">
        <f t="shared" si="43"/>
        <v>288</v>
      </c>
      <c r="K292" s="133">
        <v>25.5</v>
      </c>
      <c r="L292" s="133">
        <v>18.100000000000001</v>
      </c>
      <c r="M292" s="56">
        <f t="shared" si="37"/>
        <v>21.8</v>
      </c>
      <c r="N292" s="36">
        <v>76</v>
      </c>
      <c r="O292" s="57">
        <f t="shared" si="38"/>
        <v>19.566721651829926</v>
      </c>
      <c r="P292" s="58">
        <f t="shared" si="39"/>
        <v>11.583499217883313</v>
      </c>
      <c r="Q292" s="134">
        <v>8.5163580000000003</v>
      </c>
      <c r="R292" s="11">
        <f t="shared" si="40"/>
        <v>1.9779582109319997</v>
      </c>
      <c r="S292" s="35">
        <f t="shared" si="41"/>
        <v>2.5110192313710717</v>
      </c>
      <c r="AF292" s="34"/>
    </row>
    <row r="293" spans="7:32" ht="18.5">
      <c r="G293" s="61">
        <v>2010</v>
      </c>
      <c r="H293" s="61">
        <v>10</v>
      </c>
      <c r="I293" s="48">
        <f t="shared" si="43"/>
        <v>16</v>
      </c>
      <c r="J293" s="48">
        <f t="shared" si="43"/>
        <v>289</v>
      </c>
      <c r="K293" s="133">
        <v>25.7</v>
      </c>
      <c r="L293" s="133">
        <v>15.2</v>
      </c>
      <c r="M293" s="56">
        <f t="shared" si="37"/>
        <v>20.45</v>
      </c>
      <c r="N293" s="36">
        <v>66</v>
      </c>
      <c r="O293" s="57">
        <f t="shared" si="38"/>
        <v>21.853254371802503</v>
      </c>
      <c r="P293" s="58">
        <f t="shared" si="39"/>
        <v>18.356733672314103</v>
      </c>
      <c r="Q293" s="134">
        <v>11.330022</v>
      </c>
      <c r="R293" s="11">
        <f t="shared" si="40"/>
        <v>2.5417346478974996</v>
      </c>
      <c r="S293" s="35">
        <f t="shared" si="41"/>
        <v>3.6564758283677072</v>
      </c>
      <c r="AF293" s="34"/>
    </row>
    <row r="294" spans="7:32" ht="18.5">
      <c r="G294" s="61">
        <v>2010</v>
      </c>
      <c r="H294" s="61">
        <v>10</v>
      </c>
      <c r="I294" s="48">
        <f t="shared" si="43"/>
        <v>17</v>
      </c>
      <c r="J294" s="48">
        <f t="shared" si="43"/>
        <v>290</v>
      </c>
      <c r="K294" s="133">
        <v>26.4</v>
      </c>
      <c r="L294" s="133">
        <v>14.5</v>
      </c>
      <c r="M294" s="56">
        <f t="shared" si="37"/>
        <v>20.45</v>
      </c>
      <c r="N294" s="36">
        <v>27.5</v>
      </c>
      <c r="O294" s="57">
        <f t="shared" si="38"/>
        <v>12.403014588945533</v>
      </c>
      <c r="P294" s="58">
        <f t="shared" si="39"/>
        <v>11.807669888676147</v>
      </c>
      <c r="Q294" s="134">
        <v>6.845745</v>
      </c>
      <c r="R294" s="11">
        <f t="shared" si="40"/>
        <v>1.53574876175625</v>
      </c>
      <c r="S294" s="35">
        <f t="shared" si="41"/>
        <v>3.2841610876412548</v>
      </c>
      <c r="AF294" s="34"/>
    </row>
    <row r="295" spans="7:32" ht="18.5">
      <c r="G295" s="61">
        <v>2010</v>
      </c>
      <c r="H295" s="61">
        <v>10</v>
      </c>
      <c r="I295" s="48">
        <f t="shared" ref="I295:J310" si="44">I294+1</f>
        <v>18</v>
      </c>
      <c r="J295" s="48">
        <f t="shared" si="44"/>
        <v>291</v>
      </c>
      <c r="K295" s="133">
        <v>29</v>
      </c>
      <c r="L295" s="133">
        <v>14.1</v>
      </c>
      <c r="M295" s="56">
        <f t="shared" si="37"/>
        <v>21.55</v>
      </c>
      <c r="N295" s="36">
        <v>37.5</v>
      </c>
      <c r="O295" s="57">
        <f t="shared" si="38"/>
        <v>20.480500671317127</v>
      </c>
      <c r="P295" s="58">
        <f t="shared" si="39"/>
        <v>24.412756800210015</v>
      </c>
      <c r="Q295" s="134">
        <v>12.648927</v>
      </c>
      <c r="R295" s="11">
        <f t="shared" si="40"/>
        <v>2.9192174022442496</v>
      </c>
      <c r="S295" s="35">
        <f t="shared" si="41"/>
        <v>5.709111788670608</v>
      </c>
      <c r="AF295" s="34"/>
    </row>
    <row r="296" spans="7:32" ht="18.5">
      <c r="G296" s="61">
        <v>2010</v>
      </c>
      <c r="H296" s="61">
        <v>10</v>
      </c>
      <c r="I296" s="48">
        <f t="shared" si="44"/>
        <v>19</v>
      </c>
      <c r="J296" s="48">
        <f t="shared" si="44"/>
        <v>292</v>
      </c>
      <c r="K296" s="133">
        <v>29.3</v>
      </c>
      <c r="L296" s="133">
        <v>18.7</v>
      </c>
      <c r="M296" s="56">
        <f t="shared" si="37"/>
        <v>24</v>
      </c>
      <c r="N296" s="36">
        <v>42.5</v>
      </c>
      <c r="O296" s="57">
        <f t="shared" si="38"/>
        <v>20.423713547752865</v>
      </c>
      <c r="P296" s="58">
        <f t="shared" si="39"/>
        <v>17.319309088494432</v>
      </c>
      <c r="Q296" s="134">
        <v>10.639166999999999</v>
      </c>
      <c r="R296" s="11">
        <f t="shared" si="40"/>
        <v>2.6082662642189995</v>
      </c>
      <c r="S296" s="35">
        <f t="shared" si="41"/>
        <v>4.0994167107787147</v>
      </c>
      <c r="AF296" s="34"/>
    </row>
    <row r="297" spans="7:32" ht="18.5">
      <c r="G297" s="61">
        <v>2010</v>
      </c>
      <c r="H297" s="61">
        <v>10</v>
      </c>
      <c r="I297" s="48">
        <f t="shared" si="44"/>
        <v>20</v>
      </c>
      <c r="J297" s="48">
        <f t="shared" si="44"/>
        <v>293</v>
      </c>
      <c r="K297" s="133">
        <v>32.299999999999997</v>
      </c>
      <c r="L297" s="133">
        <v>20.8</v>
      </c>
      <c r="M297" s="56">
        <f t="shared" si="37"/>
        <v>26.549999999999997</v>
      </c>
      <c r="N297" s="36">
        <v>84</v>
      </c>
      <c r="O297" s="57">
        <f t="shared" si="38"/>
        <v>14.538344528404055</v>
      </c>
      <c r="P297" s="58">
        <f t="shared" si="39"/>
        <v>13.375276966131727</v>
      </c>
      <c r="Q297" s="134">
        <v>7.8883079999999994</v>
      </c>
      <c r="R297" s="11">
        <f t="shared" si="40"/>
        <v>2.0518494867269998</v>
      </c>
      <c r="S297" s="35">
        <f t="shared" si="41"/>
        <v>3.0634647910889812</v>
      </c>
      <c r="AF297" s="34"/>
    </row>
    <row r="298" spans="7:32" ht="18.5">
      <c r="G298" s="61">
        <v>2010</v>
      </c>
      <c r="H298" s="61">
        <v>10</v>
      </c>
      <c r="I298" s="48">
        <f t="shared" si="44"/>
        <v>21</v>
      </c>
      <c r="J298" s="48">
        <f t="shared" si="44"/>
        <v>294</v>
      </c>
      <c r="K298" s="133">
        <v>27</v>
      </c>
      <c r="L298" s="133">
        <v>18.100000000000001</v>
      </c>
      <c r="M298" s="56">
        <f t="shared" si="37"/>
        <v>22.55</v>
      </c>
      <c r="N298" s="36">
        <v>73</v>
      </c>
      <c r="O298" s="57">
        <f t="shared" si="38"/>
        <v>25.841678402360028</v>
      </c>
      <c r="P298" s="58">
        <f t="shared" si="39"/>
        <v>18.399275022480335</v>
      </c>
      <c r="Q298" s="134">
        <v>12.334902</v>
      </c>
      <c r="R298" s="11">
        <f t="shared" si="40"/>
        <v>2.9190884792804996</v>
      </c>
      <c r="S298" s="35">
        <f t="shared" si="41"/>
        <v>3.8143882035858536</v>
      </c>
      <c r="AF298" s="34"/>
    </row>
    <row r="299" spans="7:32" ht="18.5">
      <c r="G299" s="61">
        <v>2010</v>
      </c>
      <c r="H299" s="61">
        <v>10</v>
      </c>
      <c r="I299" s="48">
        <f t="shared" si="44"/>
        <v>22</v>
      </c>
      <c r="J299" s="48">
        <f t="shared" si="44"/>
        <v>295</v>
      </c>
      <c r="K299" s="133">
        <v>29.4</v>
      </c>
      <c r="L299" s="133">
        <v>13.8</v>
      </c>
      <c r="M299" s="56">
        <f t="shared" si="37"/>
        <v>21.6</v>
      </c>
      <c r="N299" s="36">
        <v>61.5</v>
      </c>
      <c r="O299" s="57">
        <f t="shared" si="38"/>
        <v>17.849180050881664</v>
      </c>
      <c r="P299" s="58">
        <f t="shared" si="39"/>
        <v>22.275776703500313</v>
      </c>
      <c r="Q299" s="134">
        <v>11.279777999999999</v>
      </c>
      <c r="R299" s="11">
        <f t="shared" si="40"/>
        <v>2.6065423800179999</v>
      </c>
      <c r="S299" s="35">
        <f t="shared" si="41"/>
        <v>4.4577388198534997</v>
      </c>
      <c r="AF299" s="34"/>
    </row>
    <row r="300" spans="7:32" ht="18.5">
      <c r="G300" s="61">
        <v>2010</v>
      </c>
      <c r="H300" s="61">
        <v>10</v>
      </c>
      <c r="I300" s="48">
        <f t="shared" si="44"/>
        <v>23</v>
      </c>
      <c r="J300" s="48">
        <f t="shared" si="44"/>
        <v>296</v>
      </c>
      <c r="K300" s="133">
        <v>26.3</v>
      </c>
      <c r="L300" s="133">
        <v>15.3</v>
      </c>
      <c r="M300" s="56">
        <f t="shared" si="37"/>
        <v>20.8</v>
      </c>
      <c r="N300" s="36">
        <v>45</v>
      </c>
      <c r="O300" s="57">
        <f t="shared" si="38"/>
        <v>23.066926607878976</v>
      </c>
      <c r="P300" s="58">
        <f t="shared" si="39"/>
        <v>20.298895414933501</v>
      </c>
      <c r="Q300" s="134">
        <v>12.2406945</v>
      </c>
      <c r="R300" s="11">
        <f t="shared" si="40"/>
        <v>2.7711585871605</v>
      </c>
      <c r="S300" s="35">
        <f t="shared" si="41"/>
        <v>4.3205386363375267</v>
      </c>
      <c r="AF300" s="34"/>
    </row>
    <row r="301" spans="7:32" ht="18.5">
      <c r="G301" s="61">
        <v>2010</v>
      </c>
      <c r="H301" s="61">
        <v>10</v>
      </c>
      <c r="I301" s="48">
        <f t="shared" si="44"/>
        <v>24</v>
      </c>
      <c r="J301" s="48">
        <f t="shared" si="44"/>
        <v>297</v>
      </c>
      <c r="K301" s="133">
        <v>26.3</v>
      </c>
      <c r="L301" s="133">
        <v>14.3</v>
      </c>
      <c r="M301" s="56">
        <f t="shared" si="37"/>
        <v>20.3</v>
      </c>
      <c r="N301" s="36">
        <v>53</v>
      </c>
      <c r="O301" s="57">
        <f t="shared" si="38"/>
        <v>16.951776109392455</v>
      </c>
      <c r="P301" s="58">
        <f t="shared" si="39"/>
        <v>16.273705065016756</v>
      </c>
      <c r="Q301" s="134">
        <v>9.3956280000000003</v>
      </c>
      <c r="R301" s="11">
        <f t="shared" si="40"/>
        <v>2.0995141481820001</v>
      </c>
      <c r="S301" s="35">
        <f t="shared" si="41"/>
        <v>3.2737335970014292</v>
      </c>
      <c r="AF301" s="34"/>
    </row>
    <row r="302" spans="7:32" ht="18.5">
      <c r="G302" s="61">
        <v>2010</v>
      </c>
      <c r="H302" s="61">
        <v>10</v>
      </c>
      <c r="I302" s="48">
        <f t="shared" si="44"/>
        <v>25</v>
      </c>
      <c r="J302" s="48">
        <f t="shared" si="44"/>
        <v>298</v>
      </c>
      <c r="K302" s="133">
        <v>24.8</v>
      </c>
      <c r="L302" s="133">
        <v>14.8</v>
      </c>
      <c r="M302" s="56">
        <f t="shared" si="37"/>
        <v>19.8</v>
      </c>
      <c r="N302" s="36">
        <v>54.5</v>
      </c>
      <c r="O302" s="57">
        <f t="shared" si="38"/>
        <v>10.526162967684376</v>
      </c>
      <c r="P302" s="58">
        <f t="shared" si="39"/>
        <v>8.4209303741475008</v>
      </c>
      <c r="Q302" s="134">
        <v>5.3258640000000002</v>
      </c>
      <c r="R302" s="11">
        <f t="shared" si="40"/>
        <v>1.1744808327359999</v>
      </c>
      <c r="S302" s="35">
        <f t="shared" si="41"/>
        <v>1.8539106504746368</v>
      </c>
      <c r="AF302" s="34"/>
    </row>
    <row r="303" spans="7:32" ht="18.5">
      <c r="G303" s="61">
        <v>2010</v>
      </c>
      <c r="H303" s="61">
        <v>10</v>
      </c>
      <c r="I303" s="48">
        <f t="shared" si="44"/>
        <v>26</v>
      </c>
      <c r="J303" s="48">
        <f t="shared" si="44"/>
        <v>299</v>
      </c>
      <c r="K303" s="133">
        <v>26.1</v>
      </c>
      <c r="L303" s="133">
        <v>14.1</v>
      </c>
      <c r="M303" s="56">
        <f t="shared" si="37"/>
        <v>20.100000000000001</v>
      </c>
      <c r="N303" s="36">
        <v>50.5</v>
      </c>
      <c r="O303" s="57">
        <f t="shared" si="38"/>
        <v>20.895103707031875</v>
      </c>
      <c r="P303" s="58">
        <f t="shared" si="39"/>
        <v>20.059299558750606</v>
      </c>
      <c r="Q303" s="134">
        <v>11.581242</v>
      </c>
      <c r="R303" s="11">
        <f t="shared" si="40"/>
        <v>2.5743190061070007</v>
      </c>
      <c r="S303" s="35">
        <f t="shared" si="41"/>
        <v>3.9319739473098294</v>
      </c>
      <c r="AF303" s="34"/>
    </row>
    <row r="304" spans="7:32" ht="18.5">
      <c r="G304" s="61">
        <v>2010</v>
      </c>
      <c r="H304" s="61">
        <v>10</v>
      </c>
      <c r="I304" s="48">
        <f t="shared" si="44"/>
        <v>27</v>
      </c>
      <c r="J304" s="48">
        <f t="shared" si="44"/>
        <v>300</v>
      </c>
      <c r="K304" s="133">
        <v>27.5</v>
      </c>
      <c r="L304" s="133">
        <v>14.9</v>
      </c>
      <c r="M304" s="56">
        <f t="shared" si="37"/>
        <v>21.2</v>
      </c>
      <c r="N304" s="36">
        <v>40</v>
      </c>
      <c r="O304" s="57">
        <f t="shared" si="38"/>
        <v>8.5370193357227695</v>
      </c>
      <c r="P304" s="58">
        <f t="shared" si="39"/>
        <v>8.605315490408552</v>
      </c>
      <c r="Q304" s="134">
        <v>4.8485459999999998</v>
      </c>
      <c r="R304" s="11">
        <f t="shared" si="40"/>
        <v>1.1090321693099996</v>
      </c>
      <c r="S304" s="35">
        <f t="shared" si="41"/>
        <v>2.2190880316642461</v>
      </c>
      <c r="AF304" s="34"/>
    </row>
    <row r="305" spans="7:32" ht="18.5">
      <c r="G305" s="61">
        <v>2010</v>
      </c>
      <c r="H305" s="61">
        <v>10</v>
      </c>
      <c r="I305" s="48">
        <f t="shared" si="44"/>
        <v>28</v>
      </c>
      <c r="J305" s="48">
        <f t="shared" si="44"/>
        <v>301</v>
      </c>
      <c r="K305" s="133">
        <v>24.5</v>
      </c>
      <c r="L305" s="133">
        <v>16.600000000000001</v>
      </c>
      <c r="M305" s="56">
        <f t="shared" si="37"/>
        <v>20.55</v>
      </c>
      <c r="N305" s="36">
        <v>44</v>
      </c>
      <c r="O305" s="57">
        <f t="shared" si="38"/>
        <v>16.42358692380413</v>
      </c>
      <c r="P305" s="58">
        <f t="shared" si="39"/>
        <v>10.379706935844208</v>
      </c>
      <c r="Q305" s="134">
        <v>7.3858679999999994</v>
      </c>
      <c r="R305" s="11">
        <f t="shared" si="40"/>
        <v>1.6612497416969996</v>
      </c>
      <c r="S305" s="35">
        <f t="shared" si="41"/>
        <v>2.4260833315830657</v>
      </c>
      <c r="AF305" s="34"/>
    </row>
    <row r="306" spans="7:32" ht="18.5">
      <c r="G306" s="61">
        <v>2010</v>
      </c>
      <c r="H306" s="61">
        <v>10</v>
      </c>
      <c r="I306" s="48">
        <f t="shared" si="44"/>
        <v>29</v>
      </c>
      <c r="J306" s="48">
        <f t="shared" si="44"/>
        <v>302</v>
      </c>
      <c r="K306" s="133">
        <v>22.8</v>
      </c>
      <c r="L306" s="133">
        <v>11.7</v>
      </c>
      <c r="M306" s="56">
        <f t="shared" si="37"/>
        <v>17.25</v>
      </c>
      <c r="N306" s="36">
        <v>46.5</v>
      </c>
      <c r="O306" s="57">
        <f t="shared" si="38"/>
        <v>4.1472041207202368</v>
      </c>
      <c r="P306" s="58">
        <f t="shared" si="39"/>
        <v>3.6827172591995709</v>
      </c>
      <c r="Q306" s="134">
        <v>2.2107359999999998</v>
      </c>
      <c r="R306" s="11">
        <f t="shared" si="40"/>
        <v>0.45445713073199989</v>
      </c>
      <c r="S306" s="35">
        <f t="shared" si="41"/>
        <v>1.0050569246743624</v>
      </c>
      <c r="AF306" s="34"/>
    </row>
    <row r="307" spans="7:32" ht="18.5">
      <c r="G307" s="61">
        <v>2010</v>
      </c>
      <c r="H307" s="61">
        <v>10</v>
      </c>
      <c r="I307" s="48">
        <f t="shared" si="44"/>
        <v>30</v>
      </c>
      <c r="J307" s="48">
        <f t="shared" si="44"/>
        <v>303</v>
      </c>
      <c r="K307" s="133">
        <v>20.5</v>
      </c>
      <c r="L307" s="133">
        <v>10.1</v>
      </c>
      <c r="M307" s="56">
        <f t="shared" si="37"/>
        <v>15.3</v>
      </c>
      <c r="N307" s="36">
        <v>95</v>
      </c>
      <c r="O307" s="57">
        <f t="shared" si="38"/>
        <v>10.17568946704953</v>
      </c>
      <c r="P307" s="58">
        <f t="shared" si="39"/>
        <v>8.4661736365852089</v>
      </c>
      <c r="Q307" s="134">
        <v>5.2504980000000003</v>
      </c>
      <c r="R307" s="11">
        <f t="shared" si="40"/>
        <v>1.0192870524870001</v>
      </c>
      <c r="S307" s="35">
        <f t="shared" si="41"/>
        <v>1.6524069821228926</v>
      </c>
      <c r="AF307" s="34"/>
    </row>
    <row r="308" spans="7:32" ht="18.5">
      <c r="G308" s="61">
        <v>2010</v>
      </c>
      <c r="H308" s="63">
        <v>10</v>
      </c>
      <c r="I308" s="62">
        <f t="shared" si="44"/>
        <v>31</v>
      </c>
      <c r="J308" s="48">
        <f t="shared" si="44"/>
        <v>304</v>
      </c>
      <c r="K308" s="133">
        <v>19.5</v>
      </c>
      <c r="L308" s="133">
        <v>9.1999999999999993</v>
      </c>
      <c r="M308" s="56">
        <f t="shared" si="37"/>
        <v>14.35</v>
      </c>
      <c r="N308" s="36">
        <v>58.5</v>
      </c>
      <c r="O308" s="57">
        <f t="shared" si="38"/>
        <v>7.0938764199258646</v>
      </c>
      <c r="P308" s="58">
        <f t="shared" si="39"/>
        <v>5.8453541700189131</v>
      </c>
      <c r="Q308" s="134">
        <v>3.64269</v>
      </c>
      <c r="R308" s="51">
        <f t="shared" si="40"/>
        <v>0.68686471572749985</v>
      </c>
      <c r="S308" s="50">
        <f t="shared" si="41"/>
        <v>1.2027401371492039</v>
      </c>
      <c r="AF308" s="34"/>
    </row>
    <row r="309" spans="7:32" ht="18.5">
      <c r="G309" s="61">
        <v>2010</v>
      </c>
      <c r="H309" s="61">
        <v>11</v>
      </c>
      <c r="I309" s="48">
        <v>1</v>
      </c>
      <c r="J309" s="48">
        <f t="shared" si="44"/>
        <v>305</v>
      </c>
      <c r="K309" s="133">
        <v>21.4</v>
      </c>
      <c r="L309" s="133">
        <v>9</v>
      </c>
      <c r="M309" s="56">
        <f t="shared" si="37"/>
        <v>15.2</v>
      </c>
      <c r="N309" s="36">
        <v>46</v>
      </c>
      <c r="O309" s="57">
        <f t="shared" si="38"/>
        <v>8.1262639209117342</v>
      </c>
      <c r="P309" s="58">
        <f t="shared" si="39"/>
        <v>8.0612538095444393</v>
      </c>
      <c r="Q309" s="134">
        <v>4.5784844999999992</v>
      </c>
      <c r="R309" s="11">
        <f t="shared" si="40"/>
        <v>0.88614278255249967</v>
      </c>
      <c r="S309" s="35">
        <f t="shared" si="41"/>
        <v>1.6743710446274511</v>
      </c>
      <c r="AF309" s="34"/>
    </row>
    <row r="310" spans="7:32" ht="18.5">
      <c r="G310" s="61">
        <v>2010</v>
      </c>
      <c r="H310" s="61">
        <v>11</v>
      </c>
      <c r="I310" s="48">
        <f t="shared" ref="I310:J325" si="45">I309+1</f>
        <v>2</v>
      </c>
      <c r="J310" s="48">
        <f t="shared" si="44"/>
        <v>306</v>
      </c>
      <c r="K310" s="133">
        <v>23</v>
      </c>
      <c r="L310" s="133">
        <v>9.9</v>
      </c>
      <c r="M310" s="56">
        <f t="shared" si="37"/>
        <v>16.45</v>
      </c>
      <c r="N310" s="36">
        <v>57</v>
      </c>
      <c r="O310" s="57">
        <f t="shared" si="38"/>
        <v>18.003074451252491</v>
      </c>
      <c r="P310" s="58">
        <f t="shared" si="39"/>
        <v>18.867222024912611</v>
      </c>
      <c r="Q310" s="134">
        <v>10.42563</v>
      </c>
      <c r="R310" s="11">
        <f t="shared" si="40"/>
        <v>2.0942614582874999</v>
      </c>
      <c r="S310" s="35">
        <f t="shared" si="41"/>
        <v>3.3981352532922688</v>
      </c>
      <c r="AF310" s="34"/>
    </row>
    <row r="311" spans="7:32" ht="18.5">
      <c r="G311" s="61">
        <v>2010</v>
      </c>
      <c r="H311" s="61">
        <v>11</v>
      </c>
      <c r="I311" s="48">
        <f t="shared" si="45"/>
        <v>3</v>
      </c>
      <c r="J311" s="48">
        <f t="shared" si="45"/>
        <v>307</v>
      </c>
      <c r="K311" s="133">
        <v>23.9</v>
      </c>
      <c r="L311" s="133">
        <v>10.3</v>
      </c>
      <c r="M311" s="56">
        <f t="shared" si="37"/>
        <v>17.100000000000001</v>
      </c>
      <c r="N311" s="36">
        <v>64.5</v>
      </c>
      <c r="O311" s="57">
        <f t="shared" si="38"/>
        <v>9.5795981741958052</v>
      </c>
      <c r="P311" s="58">
        <f t="shared" si="39"/>
        <v>10.422602813525035</v>
      </c>
      <c r="Q311" s="134">
        <v>5.65245</v>
      </c>
      <c r="R311" s="11">
        <f t="shared" si="40"/>
        <v>1.156991511825</v>
      </c>
      <c r="S311" s="35">
        <f t="shared" si="41"/>
        <v>2.0663335674297887</v>
      </c>
      <c r="AF311" s="34"/>
    </row>
    <row r="312" spans="7:32" ht="18.5">
      <c r="G312" s="61">
        <v>2010</v>
      </c>
      <c r="H312" s="61">
        <v>11</v>
      </c>
      <c r="I312" s="48">
        <f t="shared" si="45"/>
        <v>4</v>
      </c>
      <c r="J312" s="48">
        <f t="shared" si="45"/>
        <v>308</v>
      </c>
      <c r="K312" s="133">
        <v>23.1</v>
      </c>
      <c r="L312" s="133">
        <v>11.6</v>
      </c>
      <c r="M312" s="56">
        <f t="shared" si="37"/>
        <v>17.350000000000001</v>
      </c>
      <c r="N312" s="36">
        <v>55.5</v>
      </c>
      <c r="O312" s="57">
        <f t="shared" si="38"/>
        <v>5.8801584557557778</v>
      </c>
      <c r="P312" s="58">
        <f t="shared" si="39"/>
        <v>5.4097457792953163</v>
      </c>
      <c r="Q312" s="134">
        <v>3.1904939999999997</v>
      </c>
      <c r="R312" s="11">
        <f t="shared" si="40"/>
        <v>0.65773549294649991</v>
      </c>
      <c r="S312" s="35">
        <f t="shared" si="41"/>
        <v>1.2469051831202431</v>
      </c>
      <c r="AF312" s="34"/>
    </row>
    <row r="313" spans="7:32" ht="18.5">
      <c r="G313" s="61">
        <v>2010</v>
      </c>
      <c r="H313" s="61">
        <v>11</v>
      </c>
      <c r="I313" s="48">
        <f t="shared" si="45"/>
        <v>5</v>
      </c>
      <c r="J313" s="48">
        <f t="shared" si="45"/>
        <v>309</v>
      </c>
      <c r="K313" s="133">
        <v>25.5</v>
      </c>
      <c r="L313" s="133">
        <v>10</v>
      </c>
      <c r="M313" s="56">
        <f t="shared" si="37"/>
        <v>17.75</v>
      </c>
      <c r="N313" s="36">
        <v>79</v>
      </c>
      <c r="O313" s="57">
        <f t="shared" si="38"/>
        <v>9.7708976459025312</v>
      </c>
      <c r="P313" s="58">
        <f t="shared" si="39"/>
        <v>12.115913080919139</v>
      </c>
      <c r="Q313" s="134">
        <v>6.15489</v>
      </c>
      <c r="R313" s="11">
        <f t="shared" si="40"/>
        <v>1.2832991811674996</v>
      </c>
      <c r="S313" s="35">
        <f t="shared" si="41"/>
        <v>2.3868102817635894</v>
      </c>
      <c r="AF313" s="34"/>
    </row>
    <row r="314" spans="7:32" ht="18.5">
      <c r="G314" s="61">
        <v>2010</v>
      </c>
      <c r="H314" s="61">
        <v>11</v>
      </c>
      <c r="I314" s="48">
        <f t="shared" si="45"/>
        <v>6</v>
      </c>
      <c r="J314" s="48">
        <f t="shared" si="45"/>
        <v>310</v>
      </c>
      <c r="K314" s="133">
        <v>27.1</v>
      </c>
      <c r="L314" s="133">
        <v>12.2</v>
      </c>
      <c r="M314" s="56">
        <f t="shared" si="37"/>
        <v>19.649999999999999</v>
      </c>
      <c r="N314" s="36">
        <v>67.5</v>
      </c>
      <c r="O314" s="57">
        <f t="shared" si="38"/>
        <v>6.7217531994739925</v>
      </c>
      <c r="P314" s="58">
        <f t="shared" si="39"/>
        <v>8.0123298137730004</v>
      </c>
      <c r="Q314" s="134">
        <v>4.1514104999999999</v>
      </c>
      <c r="R314" s="11">
        <f t="shared" si="40"/>
        <v>0.91183344571462477</v>
      </c>
      <c r="S314" s="35">
        <f t="shared" si="41"/>
        <v>1.7759983278671927</v>
      </c>
      <c r="AF314" s="34"/>
    </row>
    <row r="315" spans="7:32" ht="18.5">
      <c r="G315" s="61">
        <v>2010</v>
      </c>
      <c r="H315" s="61">
        <v>11</v>
      </c>
      <c r="I315" s="48">
        <f t="shared" si="45"/>
        <v>7</v>
      </c>
      <c r="J315" s="48">
        <f t="shared" si="45"/>
        <v>311</v>
      </c>
      <c r="K315" s="133">
        <v>24.9</v>
      </c>
      <c r="L315" s="133">
        <v>12.2</v>
      </c>
      <c r="M315" s="56">
        <f t="shared" si="37"/>
        <v>18.549999999999997</v>
      </c>
      <c r="N315" s="36">
        <v>75</v>
      </c>
      <c r="O315" s="57">
        <f t="shared" si="38"/>
        <v>17.006685199151576</v>
      </c>
      <c r="P315" s="58">
        <f t="shared" si="39"/>
        <v>17.278792162338</v>
      </c>
      <c r="Q315" s="134">
        <v>9.6970919999999996</v>
      </c>
      <c r="R315" s="11">
        <f t="shared" si="40"/>
        <v>2.0673497104829992</v>
      </c>
      <c r="S315" s="35">
        <f t="shared" si="41"/>
        <v>3.3198282959619867</v>
      </c>
      <c r="AF315" s="34"/>
    </row>
    <row r="316" spans="7:32" ht="18.5">
      <c r="G316" s="61">
        <v>2010</v>
      </c>
      <c r="H316" s="61">
        <v>11</v>
      </c>
      <c r="I316" s="48">
        <f t="shared" si="45"/>
        <v>8</v>
      </c>
      <c r="J316" s="48">
        <f t="shared" si="45"/>
        <v>312</v>
      </c>
      <c r="K316" s="133">
        <v>23</v>
      </c>
      <c r="L316" s="133">
        <v>12</v>
      </c>
      <c r="M316" s="56">
        <f t="shared" si="37"/>
        <v>17.5</v>
      </c>
      <c r="N316" s="36">
        <v>82.5</v>
      </c>
      <c r="O316" s="57">
        <f t="shared" si="38"/>
        <v>21.492836695694312</v>
      </c>
      <c r="P316" s="58">
        <f t="shared" si="39"/>
        <v>18.913696292210993</v>
      </c>
      <c r="Q316" s="134">
        <v>11.405387999999999</v>
      </c>
      <c r="R316" s="11">
        <f t="shared" si="40"/>
        <v>2.3613088018859996</v>
      </c>
      <c r="S316" s="35">
        <f t="shared" si="41"/>
        <v>3.5060016118536805</v>
      </c>
      <c r="AF316" s="34"/>
    </row>
    <row r="317" spans="7:32" ht="18.5">
      <c r="G317" s="61">
        <v>2010</v>
      </c>
      <c r="H317" s="61">
        <v>11</v>
      </c>
      <c r="I317" s="48">
        <f t="shared" si="45"/>
        <v>9</v>
      </c>
      <c r="J317" s="48">
        <f t="shared" si="45"/>
        <v>313</v>
      </c>
      <c r="K317" s="133">
        <v>24</v>
      </c>
      <c r="L317" s="133">
        <v>15.3</v>
      </c>
      <c r="M317" s="56">
        <f t="shared" si="37"/>
        <v>19.649999999999999</v>
      </c>
      <c r="N317" s="36">
        <v>91</v>
      </c>
      <c r="O317" s="57">
        <f t="shared" si="38"/>
        <v>24.593286994182634</v>
      </c>
      <c r="P317" s="58">
        <f t="shared" si="39"/>
        <v>17.116927747951113</v>
      </c>
      <c r="Q317" s="134">
        <v>11.606363999999999</v>
      </c>
      <c r="R317" s="11">
        <f t="shared" si="40"/>
        <v>2.5492711160069992</v>
      </c>
      <c r="S317" s="35">
        <f t="shared" si="41"/>
        <v>3.3765945274644791</v>
      </c>
      <c r="AF317" s="34"/>
    </row>
    <row r="318" spans="7:32" ht="18.5">
      <c r="G318" s="61">
        <v>2010</v>
      </c>
      <c r="H318" s="61">
        <v>11</v>
      </c>
      <c r="I318" s="48">
        <f t="shared" si="45"/>
        <v>10</v>
      </c>
      <c r="J318" s="48">
        <f t="shared" si="45"/>
        <v>314</v>
      </c>
      <c r="K318" s="133">
        <v>26</v>
      </c>
      <c r="L318" s="133">
        <v>16.100000000000001</v>
      </c>
      <c r="M318" s="56">
        <f t="shared" si="37"/>
        <v>21.05</v>
      </c>
      <c r="N318" s="36">
        <v>70</v>
      </c>
      <c r="O318" s="57">
        <f t="shared" si="38"/>
        <v>22.755242808676385</v>
      </c>
      <c r="P318" s="58">
        <f t="shared" si="39"/>
        <v>18.022152304471696</v>
      </c>
      <c r="Q318" s="134">
        <v>11.455632</v>
      </c>
      <c r="R318" s="11">
        <f t="shared" si="40"/>
        <v>2.6102258932680003</v>
      </c>
      <c r="S318" s="35">
        <f t="shared" si="41"/>
        <v>3.6405506203281575</v>
      </c>
      <c r="AF318" s="34"/>
    </row>
    <row r="319" spans="7:32" ht="18.5">
      <c r="G319" s="61">
        <v>2010</v>
      </c>
      <c r="H319" s="61">
        <v>11</v>
      </c>
      <c r="I319" s="48">
        <f t="shared" si="45"/>
        <v>11</v>
      </c>
      <c r="J319" s="48">
        <f t="shared" si="45"/>
        <v>315</v>
      </c>
      <c r="K319" s="133">
        <v>28.2</v>
      </c>
      <c r="L319" s="133">
        <v>14.1</v>
      </c>
      <c r="M319" s="56">
        <f t="shared" si="37"/>
        <v>21.15</v>
      </c>
      <c r="N319" s="36">
        <v>75</v>
      </c>
      <c r="O319" s="57">
        <f t="shared" si="38"/>
        <v>18.398285285215312</v>
      </c>
      <c r="P319" s="58">
        <f t="shared" si="39"/>
        <v>20.753265801722872</v>
      </c>
      <c r="Q319" s="134">
        <v>11.05368</v>
      </c>
      <c r="R319" s="11">
        <f t="shared" si="40"/>
        <v>2.5251220031399999</v>
      </c>
      <c r="S319" s="35">
        <f t="shared" si="41"/>
        <v>4.1430670049514804</v>
      </c>
      <c r="AF319" s="34"/>
    </row>
    <row r="320" spans="7:32" ht="18.5">
      <c r="G320" s="61">
        <v>2010</v>
      </c>
      <c r="H320" s="61">
        <v>11</v>
      </c>
      <c r="I320" s="48">
        <f t="shared" si="45"/>
        <v>12</v>
      </c>
      <c r="J320" s="48">
        <f t="shared" si="45"/>
        <v>316</v>
      </c>
      <c r="K320" s="133">
        <v>27.2</v>
      </c>
      <c r="L320" s="133">
        <v>14.2</v>
      </c>
      <c r="M320" s="56">
        <f t="shared" si="37"/>
        <v>20.7</v>
      </c>
      <c r="N320" s="36">
        <v>49</v>
      </c>
      <c r="O320" s="57">
        <f t="shared" si="38"/>
        <v>17.593162641082387</v>
      </c>
      <c r="P320" s="58">
        <f t="shared" si="39"/>
        <v>18.296889146725682</v>
      </c>
      <c r="Q320" s="134">
        <v>10.149288</v>
      </c>
      <c r="R320" s="11">
        <f t="shared" si="40"/>
        <v>2.2917346036199997</v>
      </c>
      <c r="S320" s="35">
        <f t="shared" si="41"/>
        <v>3.7168505015895339</v>
      </c>
      <c r="AF320" s="34"/>
    </row>
    <row r="321" spans="7:32" ht="18.5">
      <c r="G321" s="61">
        <v>2010</v>
      </c>
      <c r="H321" s="61">
        <v>11</v>
      </c>
      <c r="I321" s="48">
        <f t="shared" si="45"/>
        <v>13</v>
      </c>
      <c r="J321" s="48">
        <f t="shared" si="45"/>
        <v>317</v>
      </c>
      <c r="K321" s="133">
        <v>26</v>
      </c>
      <c r="L321" s="133">
        <v>15</v>
      </c>
      <c r="M321" s="56">
        <f t="shared" si="37"/>
        <v>20.5</v>
      </c>
      <c r="N321" s="36">
        <v>68</v>
      </c>
      <c r="O321" s="57">
        <f t="shared" si="38"/>
        <v>20.498674645893477</v>
      </c>
      <c r="P321" s="58">
        <f t="shared" si="39"/>
        <v>18.038833688386259</v>
      </c>
      <c r="Q321" s="134">
        <v>10.877826000000001</v>
      </c>
      <c r="R321" s="11">
        <f t="shared" si="40"/>
        <v>2.4434806154669997</v>
      </c>
      <c r="S321" s="35">
        <f t="shared" si="41"/>
        <v>3.6033447349209768</v>
      </c>
      <c r="AF321" s="34"/>
    </row>
    <row r="322" spans="7:32" ht="18.5">
      <c r="G322" s="61">
        <v>2010</v>
      </c>
      <c r="H322" s="61">
        <v>11</v>
      </c>
      <c r="I322" s="48">
        <f t="shared" si="45"/>
        <v>14</v>
      </c>
      <c r="J322" s="48">
        <f t="shared" si="45"/>
        <v>318</v>
      </c>
      <c r="K322" s="133">
        <v>26.6</v>
      </c>
      <c r="L322" s="133">
        <v>17.899999999999999</v>
      </c>
      <c r="M322" s="56">
        <f t="shared" si="37"/>
        <v>22.25</v>
      </c>
      <c r="N322" s="36">
        <v>71.5</v>
      </c>
      <c r="O322" s="57">
        <f t="shared" si="38"/>
        <v>14.239619634077606</v>
      </c>
      <c r="P322" s="58">
        <f t="shared" si="39"/>
        <v>9.9107752653180174</v>
      </c>
      <c r="Q322" s="134">
        <v>6.720135</v>
      </c>
      <c r="R322" s="11">
        <f t="shared" si="40"/>
        <v>1.5785143505887498</v>
      </c>
      <c r="S322" s="35">
        <f t="shared" si="41"/>
        <v>2.222156976980699</v>
      </c>
      <c r="AF322" s="34"/>
    </row>
    <row r="323" spans="7:32" ht="18.5">
      <c r="G323" s="61">
        <v>2010</v>
      </c>
      <c r="H323" s="61">
        <v>11</v>
      </c>
      <c r="I323" s="48">
        <f t="shared" si="45"/>
        <v>15</v>
      </c>
      <c r="J323" s="48">
        <f t="shared" si="45"/>
        <v>319</v>
      </c>
      <c r="K323" s="133">
        <v>28</v>
      </c>
      <c r="L323" s="133">
        <v>15.4</v>
      </c>
      <c r="M323" s="56">
        <f t="shared" si="37"/>
        <v>21.7</v>
      </c>
      <c r="N323" s="36">
        <v>70</v>
      </c>
      <c r="O323" s="57">
        <f t="shared" si="38"/>
        <v>18.312569974037448</v>
      </c>
      <c r="P323" s="58">
        <f t="shared" si="39"/>
        <v>18.459070533829749</v>
      </c>
      <c r="Q323" s="134">
        <v>10.400508</v>
      </c>
      <c r="R323" s="11">
        <f t="shared" si="40"/>
        <v>2.40945968709</v>
      </c>
      <c r="S323" s="35">
        <f t="shared" si="41"/>
        <v>3.7665830376314089</v>
      </c>
      <c r="AF323" s="34"/>
    </row>
    <row r="324" spans="7:32" ht="18.5">
      <c r="G324" s="61">
        <v>2010</v>
      </c>
      <c r="H324" s="61">
        <v>11</v>
      </c>
      <c r="I324" s="48">
        <f t="shared" si="45"/>
        <v>16</v>
      </c>
      <c r="J324" s="48">
        <f t="shared" si="45"/>
        <v>320</v>
      </c>
      <c r="K324" s="133">
        <v>25.1</v>
      </c>
      <c r="L324" s="133">
        <v>16</v>
      </c>
      <c r="M324" s="56">
        <f t="shared" si="37"/>
        <v>20.55</v>
      </c>
      <c r="N324" s="36">
        <v>70.5</v>
      </c>
      <c r="O324" s="57">
        <f t="shared" si="38"/>
        <v>20.038917715738769</v>
      </c>
      <c r="P324" s="58">
        <f t="shared" si="39"/>
        <v>14.588332097057826</v>
      </c>
      <c r="Q324" s="134">
        <v>9.67197</v>
      </c>
      <c r="R324" s="11">
        <f t="shared" si="40"/>
        <v>2.1754460903175001</v>
      </c>
      <c r="S324" s="35">
        <f t="shared" si="41"/>
        <v>2.9887289627090543</v>
      </c>
      <c r="AF324" s="34"/>
    </row>
    <row r="325" spans="7:32" ht="18.5">
      <c r="G325" s="61">
        <v>2010</v>
      </c>
      <c r="H325" s="61">
        <v>11</v>
      </c>
      <c r="I325" s="48">
        <f t="shared" si="45"/>
        <v>17</v>
      </c>
      <c r="J325" s="48">
        <f t="shared" si="45"/>
        <v>321</v>
      </c>
      <c r="K325" s="133">
        <v>24</v>
      </c>
      <c r="L325" s="133">
        <v>15.3</v>
      </c>
      <c r="M325" s="56">
        <f t="shared" si="37"/>
        <v>19.649999999999999</v>
      </c>
      <c r="N325" s="36">
        <v>66</v>
      </c>
      <c r="O325" s="57">
        <f t="shared" si="38"/>
        <v>22.410765854006254</v>
      </c>
      <c r="P325" s="58">
        <f t="shared" si="39"/>
        <v>15.597893034388351</v>
      </c>
      <c r="Q325" s="134">
        <v>10.576362</v>
      </c>
      <c r="R325" s="11">
        <f t="shared" si="40"/>
        <v>2.3230370992184999</v>
      </c>
      <c r="S325" s="35">
        <f t="shared" si="41"/>
        <v>3.1095469096385759</v>
      </c>
      <c r="AF325" s="34"/>
    </row>
    <row r="326" spans="7:32" ht="18.5">
      <c r="G326" s="61">
        <v>2010</v>
      </c>
      <c r="H326" s="61">
        <v>11</v>
      </c>
      <c r="I326" s="48">
        <f t="shared" ref="I326:J341" si="46">I325+1</f>
        <v>18</v>
      </c>
      <c r="J326" s="48">
        <f t="shared" si="46"/>
        <v>322</v>
      </c>
      <c r="K326" s="133">
        <v>23</v>
      </c>
      <c r="L326" s="133">
        <v>15.8</v>
      </c>
      <c r="M326" s="56">
        <f t="shared" ref="M326:M369" si="47">(K326+L326)/2</f>
        <v>19.399999999999999</v>
      </c>
      <c r="N326" s="36">
        <v>63</v>
      </c>
      <c r="O326" s="57">
        <f t="shared" ref="O326:O369" si="48">((Q326)/(0.16*(K326-(L326))^0.5))</f>
        <v>24.98594935940638</v>
      </c>
      <c r="P326" s="58">
        <f t="shared" ref="P326:P369" si="49">0.16*((K326-L326)^1/2)*O326</f>
        <v>14.391906831018074</v>
      </c>
      <c r="Q326" s="134">
        <v>10.727093999999999</v>
      </c>
      <c r="R326" s="11">
        <f t="shared" ref="R326:R369" si="50">0.0023*0.408*O326*(K326-L326)^0.5*(M326+17.8)</f>
        <v>2.3404159147319992</v>
      </c>
      <c r="S326" s="35">
        <f t="shared" ref="S326:S369" si="51">0.31*(IF(N326&gt;50,1,(1+(50-N326)/70)))*(P326+2.09)*((M326/(M326+15)))</f>
        <v>2.881458944236706</v>
      </c>
      <c r="AF326" s="34"/>
    </row>
    <row r="327" spans="7:32" ht="18.5">
      <c r="G327" s="61">
        <v>2010</v>
      </c>
      <c r="H327" s="61">
        <v>11</v>
      </c>
      <c r="I327" s="48">
        <f t="shared" si="46"/>
        <v>19</v>
      </c>
      <c r="J327" s="48">
        <f t="shared" si="46"/>
        <v>323</v>
      </c>
      <c r="K327" s="133">
        <v>26.5</v>
      </c>
      <c r="L327" s="133">
        <v>14.6</v>
      </c>
      <c r="M327" s="56">
        <f t="shared" si="47"/>
        <v>20.55</v>
      </c>
      <c r="N327" s="36">
        <v>84</v>
      </c>
      <c r="O327" s="57">
        <f t="shared" si="48"/>
        <v>19.344151193768262</v>
      </c>
      <c r="P327" s="58">
        <f t="shared" si="49"/>
        <v>18.415631936467388</v>
      </c>
      <c r="Q327" s="134">
        <v>10.67685</v>
      </c>
      <c r="R327" s="11">
        <f t="shared" si="50"/>
        <v>2.4014664633375</v>
      </c>
      <c r="S327" s="35">
        <f t="shared" si="51"/>
        <v>3.6745746343534602</v>
      </c>
      <c r="AF327" s="34"/>
    </row>
    <row r="328" spans="7:32" ht="18.5">
      <c r="G328" s="61">
        <v>2010</v>
      </c>
      <c r="H328" s="61">
        <v>11</v>
      </c>
      <c r="I328" s="48">
        <f t="shared" si="46"/>
        <v>20</v>
      </c>
      <c r="J328" s="48">
        <f t="shared" si="46"/>
        <v>324</v>
      </c>
      <c r="K328" s="133">
        <v>27.4</v>
      </c>
      <c r="L328" s="133">
        <v>13.3</v>
      </c>
      <c r="M328" s="56">
        <f t="shared" si="47"/>
        <v>20.350000000000001</v>
      </c>
      <c r="N328" s="36">
        <v>74</v>
      </c>
      <c r="O328" s="57">
        <f t="shared" si="48"/>
        <v>17.039321031193726</v>
      </c>
      <c r="P328" s="58">
        <f t="shared" si="49"/>
        <v>19.220354123186521</v>
      </c>
      <c r="Q328" s="134">
        <v>10.237214999999999</v>
      </c>
      <c r="R328" s="11">
        <f t="shared" si="50"/>
        <v>2.2905742969462506</v>
      </c>
      <c r="S328" s="35">
        <f t="shared" si="51"/>
        <v>3.8030090236526779</v>
      </c>
      <c r="AF328" s="34"/>
    </row>
    <row r="329" spans="7:32" ht="18.5">
      <c r="G329" s="61">
        <v>2010</v>
      </c>
      <c r="H329" s="61">
        <v>11</v>
      </c>
      <c r="I329" s="48">
        <f t="shared" si="46"/>
        <v>21</v>
      </c>
      <c r="J329" s="48">
        <f t="shared" si="46"/>
        <v>325</v>
      </c>
      <c r="K329" s="133">
        <v>25.4</v>
      </c>
      <c r="L329" s="133">
        <v>12.2</v>
      </c>
      <c r="M329" s="56">
        <f t="shared" si="47"/>
        <v>18.799999999999997</v>
      </c>
      <c r="N329" s="36">
        <v>71</v>
      </c>
      <c r="O329" s="57">
        <f t="shared" si="48"/>
        <v>16.767912097674561</v>
      </c>
      <c r="P329" s="58">
        <f t="shared" si="49"/>
        <v>17.706915175144339</v>
      </c>
      <c r="Q329" s="134">
        <v>9.7473360000000007</v>
      </c>
      <c r="R329" s="11">
        <f t="shared" si="50"/>
        <v>2.0923533984239993</v>
      </c>
      <c r="S329" s="35">
        <f t="shared" si="51"/>
        <v>3.4135035988384965</v>
      </c>
      <c r="AF329" s="34"/>
    </row>
    <row r="330" spans="7:32" ht="18.5">
      <c r="G330" s="61">
        <v>2010</v>
      </c>
      <c r="H330" s="61">
        <v>11</v>
      </c>
      <c r="I330" s="48">
        <f t="shared" si="46"/>
        <v>22</v>
      </c>
      <c r="J330" s="48">
        <f t="shared" si="46"/>
        <v>326</v>
      </c>
      <c r="K330" s="133">
        <v>23.5</v>
      </c>
      <c r="L330" s="133">
        <v>11.5</v>
      </c>
      <c r="M330" s="56">
        <f t="shared" si="47"/>
        <v>17.5</v>
      </c>
      <c r="N330" s="36">
        <v>56.5</v>
      </c>
      <c r="O330" s="57">
        <f t="shared" si="48"/>
        <v>16.906450504821887</v>
      </c>
      <c r="P330" s="58">
        <f t="shared" si="49"/>
        <v>16.230192484629011</v>
      </c>
      <c r="Q330" s="134">
        <v>9.3705060000000007</v>
      </c>
      <c r="R330" s="11">
        <f t="shared" si="50"/>
        <v>1.9400180244569996</v>
      </c>
      <c r="S330" s="35">
        <f t="shared" si="51"/>
        <v>3.0580628993573042</v>
      </c>
      <c r="AF330" s="34"/>
    </row>
    <row r="331" spans="7:32" ht="18.5">
      <c r="G331" s="61">
        <v>2010</v>
      </c>
      <c r="H331" s="61">
        <v>11</v>
      </c>
      <c r="I331" s="48">
        <f t="shared" si="46"/>
        <v>23</v>
      </c>
      <c r="J331" s="48">
        <f t="shared" si="46"/>
        <v>327</v>
      </c>
      <c r="K331" s="133">
        <v>20.100000000000001</v>
      </c>
      <c r="L331" s="133">
        <v>9.5</v>
      </c>
      <c r="M331" s="56">
        <f t="shared" si="47"/>
        <v>14.8</v>
      </c>
      <c r="N331" s="36">
        <v>30.5</v>
      </c>
      <c r="O331" s="57">
        <f t="shared" si="48"/>
        <v>18.976933367274505</v>
      </c>
      <c r="P331" s="58">
        <f t="shared" si="49"/>
        <v>16.092439495448783</v>
      </c>
      <c r="Q331" s="134">
        <v>9.8855069999999987</v>
      </c>
      <c r="R331" s="11">
        <f t="shared" si="50"/>
        <v>1.890099052893</v>
      </c>
      <c r="S331" s="35">
        <f t="shared" si="51"/>
        <v>3.5791861937958536</v>
      </c>
      <c r="AF331" s="34"/>
    </row>
    <row r="332" spans="7:32" ht="18.5">
      <c r="G332" s="61">
        <v>2010</v>
      </c>
      <c r="H332" s="61">
        <v>11</v>
      </c>
      <c r="I332" s="48">
        <f t="shared" si="46"/>
        <v>24</v>
      </c>
      <c r="J332" s="48">
        <f t="shared" si="46"/>
        <v>328</v>
      </c>
      <c r="K332" s="133">
        <v>18.899999999999999</v>
      </c>
      <c r="L332" s="133">
        <v>9.6999999999999993</v>
      </c>
      <c r="M332" s="56">
        <f t="shared" si="47"/>
        <v>14.299999999999999</v>
      </c>
      <c r="N332" s="36">
        <v>33</v>
      </c>
      <c r="O332" s="57">
        <f t="shared" si="48"/>
        <v>19.101465178835834</v>
      </c>
      <c r="P332" s="58">
        <f t="shared" si="49"/>
        <v>14.058678371623174</v>
      </c>
      <c r="Q332" s="134">
        <v>9.2700180000000003</v>
      </c>
      <c r="R332" s="11">
        <f t="shared" si="50"/>
        <v>1.7452338437969999</v>
      </c>
      <c r="S332" s="35">
        <f t="shared" si="51"/>
        <v>3.0366050396208095</v>
      </c>
      <c r="AF332" s="34"/>
    </row>
    <row r="333" spans="7:32" ht="18.5">
      <c r="G333" s="61">
        <v>2010</v>
      </c>
      <c r="H333" s="61">
        <v>11</v>
      </c>
      <c r="I333" s="48">
        <f t="shared" si="46"/>
        <v>25</v>
      </c>
      <c r="J333" s="48">
        <f t="shared" si="46"/>
        <v>329</v>
      </c>
      <c r="K333" s="133">
        <v>18.399999999999999</v>
      </c>
      <c r="L333" s="133">
        <v>11.3</v>
      </c>
      <c r="M333" s="56">
        <f t="shared" si="47"/>
        <v>14.85</v>
      </c>
      <c r="N333" s="36">
        <v>41.5</v>
      </c>
      <c r="O333" s="57">
        <f t="shared" si="48"/>
        <v>21.625747032184162</v>
      </c>
      <c r="P333" s="58">
        <f t="shared" si="49"/>
        <v>12.2834243142806</v>
      </c>
      <c r="Q333" s="134">
        <v>9.2197739999999992</v>
      </c>
      <c r="R333" s="11">
        <f t="shared" si="50"/>
        <v>1.7655152677514996</v>
      </c>
      <c r="S333" s="35">
        <f t="shared" si="51"/>
        <v>2.4858543279335117</v>
      </c>
      <c r="AF333" s="34"/>
    </row>
    <row r="334" spans="7:32" ht="18.5">
      <c r="G334" s="61">
        <v>2010</v>
      </c>
      <c r="H334" s="61">
        <v>11</v>
      </c>
      <c r="I334" s="48">
        <f t="shared" si="46"/>
        <v>26</v>
      </c>
      <c r="J334" s="48">
        <f t="shared" si="46"/>
        <v>330</v>
      </c>
      <c r="K334" s="133">
        <v>19.7</v>
      </c>
      <c r="L334" s="133">
        <v>10.3</v>
      </c>
      <c r="M334" s="56">
        <f t="shared" si="47"/>
        <v>15</v>
      </c>
      <c r="N334" s="36">
        <v>33</v>
      </c>
      <c r="O334" s="57">
        <f t="shared" si="48"/>
        <v>19.102012882861622</v>
      </c>
      <c r="P334" s="58">
        <f t="shared" si="49"/>
        <v>14.364713687911937</v>
      </c>
      <c r="Q334" s="134">
        <v>9.3705060000000007</v>
      </c>
      <c r="R334" s="11">
        <f t="shared" si="50"/>
        <v>1.8026229802319995</v>
      </c>
      <c r="S334" s="35">
        <f t="shared" si="51"/>
        <v>3.1698830583070352</v>
      </c>
    </row>
    <row r="335" spans="7:32" ht="18.5">
      <c r="G335" s="61">
        <v>2010</v>
      </c>
      <c r="H335" s="61">
        <v>11</v>
      </c>
      <c r="I335" s="48">
        <f t="shared" si="46"/>
        <v>27</v>
      </c>
      <c r="J335" s="48">
        <f t="shared" si="46"/>
        <v>331</v>
      </c>
      <c r="K335" s="133">
        <v>21.8</v>
      </c>
      <c r="L335" s="133">
        <v>10.4</v>
      </c>
      <c r="M335" s="56">
        <f t="shared" si="47"/>
        <v>16.100000000000001</v>
      </c>
      <c r="N335" s="36">
        <v>38.5</v>
      </c>
      <c r="O335" s="57">
        <f t="shared" si="48"/>
        <v>17.392155317630955</v>
      </c>
      <c r="P335" s="58">
        <f t="shared" si="49"/>
        <v>15.861645649679431</v>
      </c>
      <c r="Q335" s="134">
        <v>9.3956280000000003</v>
      </c>
      <c r="R335" s="11">
        <f t="shared" si="50"/>
        <v>1.8680716436580005</v>
      </c>
      <c r="S335" s="35">
        <f t="shared" si="51"/>
        <v>3.3542159256593149</v>
      </c>
    </row>
    <row r="336" spans="7:32" ht="18.5">
      <c r="G336" s="61">
        <v>2010</v>
      </c>
      <c r="H336" s="61">
        <v>11</v>
      </c>
      <c r="I336" s="48">
        <f t="shared" si="46"/>
        <v>28</v>
      </c>
      <c r="J336" s="48">
        <f t="shared" si="46"/>
        <v>332</v>
      </c>
      <c r="K336" s="133">
        <v>22</v>
      </c>
      <c r="L336" s="133">
        <v>10.9</v>
      </c>
      <c r="M336" s="56">
        <f t="shared" si="47"/>
        <v>16.45</v>
      </c>
      <c r="N336" s="36">
        <v>65.5</v>
      </c>
      <c r="O336" s="57">
        <f t="shared" si="48"/>
        <v>17.012962358863703</v>
      </c>
      <c r="P336" s="58">
        <f t="shared" si="49"/>
        <v>15.107510574670968</v>
      </c>
      <c r="Q336" s="134">
        <v>9.0690419999999996</v>
      </c>
      <c r="R336" s="11">
        <f t="shared" si="50"/>
        <v>1.8217551480525001</v>
      </c>
      <c r="S336" s="35">
        <f t="shared" si="51"/>
        <v>2.7885120882522925</v>
      </c>
    </row>
    <row r="337" spans="7:19" ht="18.5">
      <c r="G337" s="61">
        <v>2010</v>
      </c>
      <c r="H337" s="61">
        <v>11</v>
      </c>
      <c r="I337" s="48">
        <f t="shared" si="46"/>
        <v>29</v>
      </c>
      <c r="J337" s="48">
        <f t="shared" si="46"/>
        <v>333</v>
      </c>
      <c r="K337" s="133">
        <v>23.7</v>
      </c>
      <c r="L337" s="133">
        <v>10.5</v>
      </c>
      <c r="M337" s="56">
        <f t="shared" si="47"/>
        <v>17.100000000000001</v>
      </c>
      <c r="N337" s="36">
        <v>36.5</v>
      </c>
      <c r="O337" s="57">
        <f t="shared" si="48"/>
        <v>15.68750539035017</v>
      </c>
      <c r="P337" s="58">
        <f t="shared" si="49"/>
        <v>16.566005692209782</v>
      </c>
      <c r="Q337" s="134">
        <v>9.1192860000000007</v>
      </c>
      <c r="R337" s="53">
        <f t="shared" si="50"/>
        <v>1.8666129724110003</v>
      </c>
      <c r="S337" s="52">
        <f t="shared" si="51"/>
        <v>3.6750214043447884</v>
      </c>
    </row>
    <row r="338" spans="7:19" ht="18.5">
      <c r="G338" s="61">
        <v>2010</v>
      </c>
      <c r="H338" s="62">
        <v>11</v>
      </c>
      <c r="I338" s="62">
        <f t="shared" si="46"/>
        <v>30</v>
      </c>
      <c r="J338" s="48">
        <f t="shared" si="46"/>
        <v>334</v>
      </c>
      <c r="K338" s="133">
        <v>23.7</v>
      </c>
      <c r="L338" s="133">
        <v>11.7</v>
      </c>
      <c r="M338" s="56">
        <f t="shared" si="47"/>
        <v>17.7</v>
      </c>
      <c r="N338" s="36">
        <v>43</v>
      </c>
      <c r="O338" s="57">
        <f t="shared" si="48"/>
        <v>17.541008968809837</v>
      </c>
      <c r="P338" s="58">
        <f t="shared" si="49"/>
        <v>16.839368610057445</v>
      </c>
      <c r="Q338" s="134">
        <v>9.7222139999999992</v>
      </c>
      <c r="R338" s="51">
        <f t="shared" si="50"/>
        <v>2.0242378714049996</v>
      </c>
      <c r="S338" s="50">
        <f t="shared" si="51"/>
        <v>3.4939446519793189</v>
      </c>
    </row>
    <row r="339" spans="7:19" ht="18.5">
      <c r="G339" s="61">
        <v>2010</v>
      </c>
      <c r="H339" s="61">
        <v>12</v>
      </c>
      <c r="I339" s="48">
        <v>1</v>
      </c>
      <c r="J339" s="48">
        <f t="shared" si="46"/>
        <v>335</v>
      </c>
      <c r="K339" s="133">
        <v>23</v>
      </c>
      <c r="L339" s="133">
        <v>11.1</v>
      </c>
      <c r="M339" s="56">
        <f t="shared" si="47"/>
        <v>17.05</v>
      </c>
      <c r="N339" s="36">
        <v>34</v>
      </c>
      <c r="O339" s="57">
        <f t="shared" si="48"/>
        <v>18.069712997472941</v>
      </c>
      <c r="P339" s="58">
        <f t="shared" si="49"/>
        <v>17.202366773594242</v>
      </c>
      <c r="Q339" s="134">
        <v>9.9734339999999992</v>
      </c>
      <c r="R339" s="11">
        <f t="shared" si="50"/>
        <v>2.0385225357884997</v>
      </c>
      <c r="S339" s="35">
        <f t="shared" si="51"/>
        <v>3.9088046329563566</v>
      </c>
    </row>
    <row r="340" spans="7:19" ht="18.5">
      <c r="G340" s="61">
        <v>2010</v>
      </c>
      <c r="H340" s="61">
        <v>12</v>
      </c>
      <c r="I340" s="48">
        <f t="shared" ref="I340:J355" si="52">I339+1</f>
        <v>2</v>
      </c>
      <c r="J340" s="48">
        <f t="shared" si="46"/>
        <v>336</v>
      </c>
      <c r="K340" s="133">
        <v>22.6</v>
      </c>
      <c r="L340" s="133">
        <v>10.4</v>
      </c>
      <c r="M340" s="56">
        <f t="shared" si="47"/>
        <v>16.5</v>
      </c>
      <c r="N340" s="36">
        <v>36.5</v>
      </c>
      <c r="O340" s="57">
        <f t="shared" si="48"/>
        <v>16.632442753794404</v>
      </c>
      <c r="P340" s="58">
        <f t="shared" si="49"/>
        <v>16.23326412770334</v>
      </c>
      <c r="Q340" s="134">
        <v>9.29514</v>
      </c>
      <c r="R340" s="11">
        <f t="shared" si="50"/>
        <v>1.8698986662299999</v>
      </c>
      <c r="S340" s="35">
        <f t="shared" si="51"/>
        <v>3.5491664023140208</v>
      </c>
    </row>
    <row r="341" spans="7:19" ht="18.5">
      <c r="G341" s="61">
        <v>2010</v>
      </c>
      <c r="H341" s="61">
        <v>12</v>
      </c>
      <c r="I341" s="48">
        <f t="shared" si="52"/>
        <v>3</v>
      </c>
      <c r="J341" s="48">
        <f t="shared" si="46"/>
        <v>337</v>
      </c>
      <c r="K341" s="133">
        <v>24.6</v>
      </c>
      <c r="L341" s="133">
        <v>12.4</v>
      </c>
      <c r="M341" s="56">
        <f t="shared" si="47"/>
        <v>18.5</v>
      </c>
      <c r="N341" s="36">
        <v>39</v>
      </c>
      <c r="O341" s="57">
        <f t="shared" si="48"/>
        <v>16.857205493710545</v>
      </c>
      <c r="P341" s="58">
        <f t="shared" si="49"/>
        <v>16.452632561861492</v>
      </c>
      <c r="Q341" s="134">
        <v>9.42075</v>
      </c>
      <c r="R341" s="11">
        <f t="shared" si="50"/>
        <v>2.005672964625</v>
      </c>
      <c r="S341" s="35">
        <f t="shared" si="51"/>
        <v>3.6732203910977939</v>
      </c>
    </row>
    <row r="342" spans="7:19" ht="18.5">
      <c r="G342" s="61">
        <v>2010</v>
      </c>
      <c r="H342" s="61">
        <v>12</v>
      </c>
      <c r="I342" s="48">
        <f t="shared" si="52"/>
        <v>4</v>
      </c>
      <c r="J342" s="48">
        <f t="shared" si="52"/>
        <v>338</v>
      </c>
      <c r="K342" s="133">
        <v>25</v>
      </c>
      <c r="L342" s="133">
        <v>14.4</v>
      </c>
      <c r="M342" s="56">
        <f t="shared" si="47"/>
        <v>19.7</v>
      </c>
      <c r="N342" s="36">
        <v>59</v>
      </c>
      <c r="O342" s="57">
        <f t="shared" si="48"/>
        <v>12.56287456715377</v>
      </c>
      <c r="P342" s="58">
        <f t="shared" si="49"/>
        <v>10.653317632946397</v>
      </c>
      <c r="Q342" s="134">
        <v>6.5442809999999998</v>
      </c>
      <c r="R342" s="11">
        <f t="shared" si="50"/>
        <v>1.4393328024374996</v>
      </c>
      <c r="S342" s="35">
        <f t="shared" si="51"/>
        <v>2.2427504548819495</v>
      </c>
    </row>
    <row r="343" spans="7:19" ht="18.5">
      <c r="G343" s="61">
        <v>2010</v>
      </c>
      <c r="H343" s="61">
        <v>12</v>
      </c>
      <c r="I343" s="48">
        <f t="shared" si="52"/>
        <v>5</v>
      </c>
      <c r="J343" s="48">
        <f t="shared" si="52"/>
        <v>339</v>
      </c>
      <c r="K343" s="133">
        <v>23.3</v>
      </c>
      <c r="L343" s="133">
        <v>13.6</v>
      </c>
      <c r="M343" s="56">
        <f t="shared" si="47"/>
        <v>18.45</v>
      </c>
      <c r="N343" s="36">
        <v>80.5</v>
      </c>
      <c r="O343" s="57">
        <f t="shared" si="48"/>
        <v>17.745613770703141</v>
      </c>
      <c r="P343" s="58">
        <f t="shared" si="49"/>
        <v>13.77059628606564</v>
      </c>
      <c r="Q343" s="134">
        <v>8.8429439999999992</v>
      </c>
      <c r="R343" s="11">
        <f t="shared" si="50"/>
        <v>1.8800651627999998</v>
      </c>
      <c r="S343" s="35">
        <f t="shared" si="51"/>
        <v>2.7119485936667389</v>
      </c>
    </row>
    <row r="344" spans="7:19" ht="18.5">
      <c r="G344" s="61">
        <v>2010</v>
      </c>
      <c r="H344" s="61">
        <v>12</v>
      </c>
      <c r="I344" s="48">
        <f t="shared" si="52"/>
        <v>6</v>
      </c>
      <c r="J344" s="48">
        <f t="shared" si="52"/>
        <v>340</v>
      </c>
      <c r="K344" s="133">
        <v>17.399999999999999</v>
      </c>
      <c r="L344" s="133">
        <v>9.9</v>
      </c>
      <c r="M344" s="56">
        <f t="shared" si="47"/>
        <v>13.649999999999999</v>
      </c>
      <c r="N344" s="36">
        <v>68</v>
      </c>
      <c r="O344" s="57">
        <f t="shared" si="48"/>
        <v>17.801852628477938</v>
      </c>
      <c r="P344" s="58">
        <f t="shared" si="49"/>
        <v>10.68111157708676</v>
      </c>
      <c r="Q344" s="134">
        <v>7.8003809999999998</v>
      </c>
      <c r="R344" s="11">
        <f t="shared" si="50"/>
        <v>1.4388134270692499</v>
      </c>
      <c r="S344" s="35">
        <f t="shared" si="51"/>
        <v>1.8862463748147511</v>
      </c>
    </row>
    <row r="345" spans="7:19" ht="18.5">
      <c r="G345" s="61">
        <v>2010</v>
      </c>
      <c r="H345" s="61">
        <v>12</v>
      </c>
      <c r="I345" s="48">
        <f t="shared" si="52"/>
        <v>7</v>
      </c>
      <c r="J345" s="48">
        <f t="shared" si="52"/>
        <v>341</v>
      </c>
      <c r="K345" s="133">
        <v>16.600000000000001</v>
      </c>
      <c r="L345" s="133">
        <v>6.6</v>
      </c>
      <c r="M345" s="56">
        <f t="shared" si="47"/>
        <v>11.600000000000001</v>
      </c>
      <c r="N345" s="36">
        <v>76.5</v>
      </c>
      <c r="O345" s="57">
        <f t="shared" si="48"/>
        <v>15.888547875750003</v>
      </c>
      <c r="P345" s="58">
        <f t="shared" si="49"/>
        <v>12.710838300600004</v>
      </c>
      <c r="Q345" s="134">
        <v>8.03904</v>
      </c>
      <c r="R345" s="11">
        <f t="shared" si="50"/>
        <v>1.3861797062399999</v>
      </c>
      <c r="S345" s="35">
        <f t="shared" si="51"/>
        <v>2.0008952830435196</v>
      </c>
    </row>
    <row r="346" spans="7:19" ht="18.5">
      <c r="G346" s="61">
        <v>2010</v>
      </c>
      <c r="H346" s="61">
        <v>12</v>
      </c>
      <c r="I346" s="48">
        <f t="shared" si="52"/>
        <v>8</v>
      </c>
      <c r="J346" s="48">
        <f t="shared" si="52"/>
        <v>342</v>
      </c>
      <c r="K346" s="133">
        <v>17.600000000000001</v>
      </c>
      <c r="L346" s="133">
        <v>7.6</v>
      </c>
      <c r="M346" s="56">
        <f t="shared" si="47"/>
        <v>12.600000000000001</v>
      </c>
      <c r="N346" s="36">
        <v>61</v>
      </c>
      <c r="O346" s="57">
        <f t="shared" si="48"/>
        <v>17.402925095157425</v>
      </c>
      <c r="P346" s="58">
        <f t="shared" si="49"/>
        <v>13.922340076125943</v>
      </c>
      <c r="Q346" s="134">
        <v>8.8052609999999998</v>
      </c>
      <c r="R346" s="11">
        <f t="shared" si="50"/>
        <v>1.5699428152559998</v>
      </c>
      <c r="S346" s="35">
        <f t="shared" si="51"/>
        <v>2.2660942151213024</v>
      </c>
    </row>
    <row r="347" spans="7:19" ht="18.5">
      <c r="G347" s="61">
        <v>2010</v>
      </c>
      <c r="H347" s="61">
        <v>12</v>
      </c>
      <c r="I347" s="48">
        <f t="shared" si="52"/>
        <v>9</v>
      </c>
      <c r="J347" s="48">
        <f t="shared" si="52"/>
        <v>343</v>
      </c>
      <c r="K347" s="133">
        <v>17.7</v>
      </c>
      <c r="L347" s="133">
        <v>7.6</v>
      </c>
      <c r="M347" s="56">
        <f t="shared" si="47"/>
        <v>12.649999999999999</v>
      </c>
      <c r="N347" s="36">
        <v>68</v>
      </c>
      <c r="O347" s="57">
        <f t="shared" si="48"/>
        <v>16.921315287250273</v>
      </c>
      <c r="P347" s="58">
        <f t="shared" si="49"/>
        <v>13.672422752098219</v>
      </c>
      <c r="Q347" s="134">
        <v>8.6042849999999991</v>
      </c>
      <c r="R347" s="11">
        <f t="shared" si="50"/>
        <v>1.5366328049362494</v>
      </c>
      <c r="S347" s="35">
        <f t="shared" si="51"/>
        <v>2.2355276970109643</v>
      </c>
    </row>
    <row r="348" spans="7:19" ht="18.5">
      <c r="G348" s="61">
        <v>2010</v>
      </c>
      <c r="H348" s="61">
        <v>12</v>
      </c>
      <c r="I348" s="48">
        <f t="shared" si="52"/>
        <v>10</v>
      </c>
      <c r="J348" s="48">
        <f t="shared" si="52"/>
        <v>344</v>
      </c>
      <c r="K348" s="133">
        <v>13.9</v>
      </c>
      <c r="L348" s="133">
        <v>8.1</v>
      </c>
      <c r="M348" s="56">
        <f t="shared" si="47"/>
        <v>11</v>
      </c>
      <c r="N348" s="36">
        <v>75.5</v>
      </c>
      <c r="O348" s="57">
        <f t="shared" si="48"/>
        <v>22.590376587589986</v>
      </c>
      <c r="P348" s="58">
        <f t="shared" si="49"/>
        <v>10.481934736641756</v>
      </c>
      <c r="Q348" s="134">
        <v>8.7047729999999994</v>
      </c>
      <c r="R348" s="11">
        <f t="shared" si="50"/>
        <v>1.4703406169759998</v>
      </c>
      <c r="S348" s="35">
        <f t="shared" si="51"/>
        <v>1.6488575943057071</v>
      </c>
    </row>
    <row r="349" spans="7:19" ht="18.5">
      <c r="G349" s="61">
        <v>2010</v>
      </c>
      <c r="H349" s="61">
        <v>12</v>
      </c>
      <c r="I349" s="48">
        <f t="shared" si="52"/>
        <v>11</v>
      </c>
      <c r="J349" s="48">
        <f t="shared" si="52"/>
        <v>345</v>
      </c>
      <c r="K349" s="133">
        <v>12</v>
      </c>
      <c r="L349" s="133">
        <v>6.5</v>
      </c>
      <c r="M349" s="56">
        <f t="shared" si="47"/>
        <v>9.25</v>
      </c>
      <c r="N349" s="36">
        <v>66.5</v>
      </c>
      <c r="O349" s="57">
        <f t="shared" si="48"/>
        <v>23.700425653563979</v>
      </c>
      <c r="P349" s="58">
        <f t="shared" si="49"/>
        <v>10.42818728756815</v>
      </c>
      <c r="Q349" s="134">
        <v>8.8931880000000003</v>
      </c>
      <c r="R349" s="11">
        <f t="shared" si="50"/>
        <v>1.4108887131209999</v>
      </c>
      <c r="S349" s="35">
        <f t="shared" si="51"/>
        <v>1.4802433833856359</v>
      </c>
    </row>
    <row r="350" spans="7:19" ht="18.5">
      <c r="G350" s="61">
        <v>2010</v>
      </c>
      <c r="H350" s="61">
        <v>12</v>
      </c>
      <c r="I350" s="48">
        <f t="shared" si="52"/>
        <v>12</v>
      </c>
      <c r="J350" s="48">
        <f t="shared" si="52"/>
        <v>346</v>
      </c>
      <c r="K350" s="133">
        <v>8</v>
      </c>
      <c r="L350" s="133">
        <v>4.4000000000000004</v>
      </c>
      <c r="M350" s="56">
        <f t="shared" si="47"/>
        <v>6.2</v>
      </c>
      <c r="N350" s="36">
        <v>74.5</v>
      </c>
      <c r="O350" s="57">
        <f t="shared" si="48"/>
        <v>16.881582117984383</v>
      </c>
      <c r="P350" s="58">
        <f t="shared" si="49"/>
        <v>4.8618956499795019</v>
      </c>
      <c r="Q350" s="134">
        <v>5.1248880000000003</v>
      </c>
      <c r="R350" s="11">
        <f t="shared" si="50"/>
        <v>0.72137923488000011</v>
      </c>
      <c r="S350" s="35">
        <f t="shared" si="51"/>
        <v>0.63026148298399065</v>
      </c>
    </row>
    <row r="351" spans="7:19" ht="18.5">
      <c r="G351" s="61">
        <v>2010</v>
      </c>
      <c r="H351" s="61">
        <v>12</v>
      </c>
      <c r="I351" s="48">
        <f t="shared" si="52"/>
        <v>13</v>
      </c>
      <c r="J351" s="48">
        <f t="shared" si="52"/>
        <v>347</v>
      </c>
      <c r="K351" s="133">
        <v>9.4</v>
      </c>
      <c r="L351" s="133">
        <v>2.6</v>
      </c>
      <c r="M351" s="56">
        <f t="shared" si="47"/>
        <v>6</v>
      </c>
      <c r="N351" s="36">
        <v>71.5</v>
      </c>
      <c r="O351" s="57">
        <f t="shared" si="48"/>
        <v>20.381608035204064</v>
      </c>
      <c r="P351" s="58">
        <f t="shared" si="49"/>
        <v>11.087594771151011</v>
      </c>
      <c r="Q351" s="134">
        <v>8.5037969999999987</v>
      </c>
      <c r="R351" s="11">
        <f t="shared" si="50"/>
        <v>1.1870195118389997</v>
      </c>
      <c r="S351" s="35">
        <f t="shared" si="51"/>
        <v>1.1671583940162322</v>
      </c>
    </row>
    <row r="352" spans="7:19" ht="18.5">
      <c r="G352" s="61">
        <v>2010</v>
      </c>
      <c r="H352" s="61">
        <v>12</v>
      </c>
      <c r="I352" s="48">
        <f t="shared" si="52"/>
        <v>14</v>
      </c>
      <c r="J352" s="48">
        <f t="shared" si="52"/>
        <v>348</v>
      </c>
      <c r="K352" s="133">
        <v>7.1</v>
      </c>
      <c r="L352" s="133">
        <v>3.8</v>
      </c>
      <c r="M352" s="56">
        <f t="shared" si="47"/>
        <v>5.4499999999999993</v>
      </c>
      <c r="N352" s="36">
        <v>74</v>
      </c>
      <c r="O352" s="57">
        <f t="shared" si="48"/>
        <v>26.059409780664328</v>
      </c>
      <c r="P352" s="58">
        <f t="shared" si="49"/>
        <v>6.8796841820953833</v>
      </c>
      <c r="Q352" s="134">
        <v>7.5742829999999994</v>
      </c>
      <c r="R352" s="11">
        <f t="shared" si="50"/>
        <v>1.0328386977337498</v>
      </c>
      <c r="S352" s="35">
        <f t="shared" si="51"/>
        <v>0.74104065651100959</v>
      </c>
    </row>
    <row r="353" spans="7:19" ht="18.5">
      <c r="G353" s="61">
        <v>2010</v>
      </c>
      <c r="H353" s="61">
        <v>12</v>
      </c>
      <c r="I353" s="48">
        <f t="shared" si="52"/>
        <v>15</v>
      </c>
      <c r="J353" s="48">
        <f t="shared" si="52"/>
        <v>349</v>
      </c>
      <c r="K353" s="133">
        <v>10</v>
      </c>
      <c r="L353" s="133">
        <v>4.7</v>
      </c>
      <c r="M353" s="56">
        <f t="shared" si="47"/>
        <v>7.35</v>
      </c>
      <c r="N353" s="36">
        <v>77</v>
      </c>
      <c r="O353" s="57">
        <f t="shared" si="48"/>
        <v>26.087215950814933</v>
      </c>
      <c r="P353" s="58">
        <f t="shared" si="49"/>
        <v>11.060979563145532</v>
      </c>
      <c r="Q353" s="134">
        <v>9.6091649999999991</v>
      </c>
      <c r="R353" s="11">
        <f t="shared" si="50"/>
        <v>1.4173974810337495</v>
      </c>
      <c r="S353" s="35">
        <f t="shared" si="51"/>
        <v>1.3406938225783933</v>
      </c>
    </row>
    <row r="354" spans="7:19" ht="18.5">
      <c r="G354" s="61">
        <v>2010</v>
      </c>
      <c r="H354" s="61">
        <v>12</v>
      </c>
      <c r="I354" s="48">
        <f t="shared" si="52"/>
        <v>16</v>
      </c>
      <c r="J354" s="48">
        <f t="shared" si="52"/>
        <v>350</v>
      </c>
      <c r="K354" s="133">
        <v>9.6</v>
      </c>
      <c r="L354" s="133">
        <v>5.4</v>
      </c>
      <c r="M354" s="56">
        <f t="shared" si="47"/>
        <v>7.5</v>
      </c>
      <c r="N354" s="36">
        <v>68</v>
      </c>
      <c r="O354" s="57">
        <f t="shared" si="48"/>
        <v>29.113416938728001</v>
      </c>
      <c r="P354" s="58">
        <f t="shared" si="49"/>
        <v>9.7821080914126082</v>
      </c>
      <c r="Q354" s="134">
        <v>9.54636</v>
      </c>
      <c r="R354" s="11">
        <f t="shared" si="50"/>
        <v>1.4165318554199999</v>
      </c>
      <c r="S354" s="35">
        <f t="shared" si="51"/>
        <v>1.2267845027793027</v>
      </c>
    </row>
    <row r="355" spans="7:19" ht="18.5">
      <c r="G355" s="61">
        <v>2010</v>
      </c>
      <c r="H355" s="61">
        <v>12</v>
      </c>
      <c r="I355" s="48">
        <f t="shared" si="52"/>
        <v>17</v>
      </c>
      <c r="J355" s="48">
        <f t="shared" si="52"/>
        <v>351</v>
      </c>
      <c r="K355" s="133">
        <v>8.1999999999999993</v>
      </c>
      <c r="L355" s="133">
        <v>4.9000000000000004</v>
      </c>
      <c r="M355" s="56">
        <f t="shared" si="47"/>
        <v>6.55</v>
      </c>
      <c r="N355" s="36">
        <v>32.5</v>
      </c>
      <c r="O355" s="57">
        <f t="shared" si="48"/>
        <v>31.072496902649508</v>
      </c>
      <c r="P355" s="58">
        <f t="shared" si="49"/>
        <v>8.2031391822994664</v>
      </c>
      <c r="Q355" s="134">
        <v>9.0313589999999984</v>
      </c>
      <c r="R355" s="11">
        <f t="shared" si="50"/>
        <v>1.28979321502725</v>
      </c>
      <c r="S355" s="35">
        <f t="shared" si="51"/>
        <v>1.2123096931356767</v>
      </c>
    </row>
    <row r="356" spans="7:19" ht="18.5">
      <c r="G356" s="61">
        <v>2010</v>
      </c>
      <c r="H356" s="61">
        <v>12</v>
      </c>
      <c r="I356" s="48">
        <f t="shared" ref="I356:J369" si="53">I355+1</f>
        <v>18</v>
      </c>
      <c r="J356" s="48">
        <f t="shared" si="53"/>
        <v>352</v>
      </c>
      <c r="K356" s="133">
        <v>12.7</v>
      </c>
      <c r="L356" s="133">
        <v>5.7</v>
      </c>
      <c r="M356" s="56">
        <f t="shared" si="47"/>
        <v>9.1999999999999993</v>
      </c>
      <c r="N356" s="36">
        <v>42</v>
      </c>
      <c r="O356" s="57">
        <f t="shared" si="48"/>
        <v>20.132841058129067</v>
      </c>
      <c r="P356" s="58">
        <f t="shared" si="49"/>
        <v>11.274390992552277</v>
      </c>
      <c r="Q356" s="134">
        <v>8.5226384999999993</v>
      </c>
      <c r="R356" s="11">
        <f t="shared" si="50"/>
        <v>1.3496024196674996</v>
      </c>
      <c r="S356" s="35">
        <f t="shared" si="51"/>
        <v>1.7550111940018942</v>
      </c>
    </row>
    <row r="357" spans="7:19" ht="18.5">
      <c r="G357" s="61">
        <v>2010</v>
      </c>
      <c r="H357" s="61">
        <v>12</v>
      </c>
      <c r="I357" s="48">
        <f t="shared" si="53"/>
        <v>19</v>
      </c>
      <c r="J357" s="48">
        <f t="shared" si="53"/>
        <v>353</v>
      </c>
      <c r="K357" s="133">
        <v>11.1</v>
      </c>
      <c r="L357" s="133">
        <v>7.4</v>
      </c>
      <c r="M357" s="56">
        <f t="shared" si="47"/>
        <v>9.25</v>
      </c>
      <c r="N357" s="36">
        <v>20.5</v>
      </c>
      <c r="O357" s="57">
        <f t="shared" si="48"/>
        <v>26.038984893368433</v>
      </c>
      <c r="P357" s="58">
        <f t="shared" si="49"/>
        <v>7.7075395284370538</v>
      </c>
      <c r="Q357" s="134">
        <v>8.0139180000000003</v>
      </c>
      <c r="R357" s="11">
        <f t="shared" si="50"/>
        <v>1.2713940663434999</v>
      </c>
      <c r="S357" s="35">
        <f t="shared" si="51"/>
        <v>1.6467730412255834</v>
      </c>
    </row>
    <row r="358" spans="7:19" ht="18.5">
      <c r="G358" s="61">
        <v>2010</v>
      </c>
      <c r="H358" s="61">
        <v>12</v>
      </c>
      <c r="I358" s="48">
        <f t="shared" si="53"/>
        <v>20</v>
      </c>
      <c r="J358" s="48">
        <f t="shared" si="53"/>
        <v>354</v>
      </c>
      <c r="K358" s="133">
        <v>13.4</v>
      </c>
      <c r="L358" s="133">
        <v>6.5</v>
      </c>
      <c r="M358" s="56">
        <f t="shared" si="47"/>
        <v>9.9499999999999993</v>
      </c>
      <c r="N358" s="36">
        <v>37</v>
      </c>
      <c r="O358" s="57">
        <f t="shared" si="48"/>
        <v>18.589601168386057</v>
      </c>
      <c r="P358" s="58">
        <f t="shared" si="49"/>
        <v>10.261459844949105</v>
      </c>
      <c r="Q358" s="134">
        <v>7.8129419999999996</v>
      </c>
      <c r="R358" s="11">
        <f t="shared" si="50"/>
        <v>1.2715856090324997</v>
      </c>
      <c r="S358" s="35">
        <f t="shared" si="51"/>
        <v>1.8105585256311925</v>
      </c>
    </row>
    <row r="359" spans="7:19" ht="18.5">
      <c r="G359" s="61">
        <v>2010</v>
      </c>
      <c r="H359" s="61">
        <v>12</v>
      </c>
      <c r="I359" s="48">
        <f t="shared" si="53"/>
        <v>21</v>
      </c>
      <c r="J359" s="48">
        <f t="shared" si="53"/>
        <v>355</v>
      </c>
      <c r="K359" s="133">
        <v>13.7</v>
      </c>
      <c r="L359" s="133">
        <v>7.4</v>
      </c>
      <c r="M359" s="56">
        <f t="shared" si="47"/>
        <v>10.55</v>
      </c>
      <c r="N359" s="36">
        <v>33</v>
      </c>
      <c r="O359" s="57">
        <f t="shared" si="48"/>
        <v>17.421644739479316</v>
      </c>
      <c r="P359" s="58">
        <f t="shared" si="49"/>
        <v>8.7805089486975731</v>
      </c>
      <c r="Q359" s="134">
        <v>6.9964769999999996</v>
      </c>
      <c r="R359" s="11">
        <f t="shared" si="50"/>
        <v>1.1633234711017499</v>
      </c>
      <c r="S359" s="35">
        <f t="shared" si="51"/>
        <v>1.7293955593817396</v>
      </c>
    </row>
    <row r="360" spans="7:19" ht="18.5">
      <c r="G360" s="61">
        <v>2010</v>
      </c>
      <c r="H360" s="61">
        <v>12</v>
      </c>
      <c r="I360" s="48">
        <f t="shared" si="53"/>
        <v>22</v>
      </c>
      <c r="J360" s="48">
        <f t="shared" si="53"/>
        <v>356</v>
      </c>
      <c r="K360" s="133">
        <v>14.2</v>
      </c>
      <c r="L360" s="133">
        <v>7.1</v>
      </c>
      <c r="M360" s="56">
        <f t="shared" si="47"/>
        <v>10.649999999999999</v>
      </c>
      <c r="N360" s="36">
        <v>36</v>
      </c>
      <c r="O360" s="57">
        <f t="shared" si="48"/>
        <v>16.381356062526422</v>
      </c>
      <c r="P360" s="58">
        <f t="shared" si="49"/>
        <v>9.3046102435150075</v>
      </c>
      <c r="Q360" s="134">
        <v>6.9839159999999998</v>
      </c>
      <c r="R360" s="11">
        <f t="shared" si="50"/>
        <v>1.1653309858229999</v>
      </c>
      <c r="S360" s="35">
        <f t="shared" si="51"/>
        <v>1.759967519015897</v>
      </c>
    </row>
    <row r="361" spans="7:19" ht="18.5">
      <c r="G361" s="61">
        <v>2010</v>
      </c>
      <c r="H361" s="61">
        <v>12</v>
      </c>
      <c r="I361" s="48">
        <f t="shared" si="53"/>
        <v>23</v>
      </c>
      <c r="J361" s="48">
        <f t="shared" si="53"/>
        <v>357</v>
      </c>
      <c r="K361" s="133">
        <v>15.8</v>
      </c>
      <c r="L361" s="133">
        <v>6.3</v>
      </c>
      <c r="M361" s="56">
        <f t="shared" si="47"/>
        <v>11.05</v>
      </c>
      <c r="N361" s="36">
        <v>37.5</v>
      </c>
      <c r="O361" s="57">
        <f t="shared" si="48"/>
        <v>17.549374919967462</v>
      </c>
      <c r="P361" s="58">
        <f t="shared" si="49"/>
        <v>13.337524939175271</v>
      </c>
      <c r="Q361" s="134">
        <v>8.6545289999999984</v>
      </c>
      <c r="R361" s="11">
        <f t="shared" si="50"/>
        <v>1.4643917430772497</v>
      </c>
      <c r="S361" s="35">
        <f t="shared" si="51"/>
        <v>2.3909385253794646</v>
      </c>
    </row>
    <row r="362" spans="7:19" ht="18.5">
      <c r="G362" s="61">
        <v>2010</v>
      </c>
      <c r="H362" s="61">
        <v>12</v>
      </c>
      <c r="I362" s="48">
        <f t="shared" si="53"/>
        <v>24</v>
      </c>
      <c r="J362" s="48">
        <f t="shared" si="53"/>
        <v>358</v>
      </c>
      <c r="K362" s="133">
        <v>16.3</v>
      </c>
      <c r="L362" s="133">
        <v>4.7</v>
      </c>
      <c r="M362" s="56">
        <f t="shared" si="47"/>
        <v>10.5</v>
      </c>
      <c r="N362" s="36">
        <v>39.5</v>
      </c>
      <c r="O362" s="57">
        <f t="shared" si="48"/>
        <v>16.434813048225458</v>
      </c>
      <c r="P362" s="58">
        <f t="shared" si="49"/>
        <v>15.251506508753227</v>
      </c>
      <c r="Q362" s="134">
        <v>8.9559929999999994</v>
      </c>
      <c r="R362" s="11">
        <f t="shared" si="50"/>
        <v>1.4865112401434997</v>
      </c>
      <c r="S362" s="35">
        <f t="shared" si="51"/>
        <v>2.5456311466231569</v>
      </c>
    </row>
    <row r="363" spans="7:19" ht="18.5">
      <c r="G363" s="61">
        <v>2010</v>
      </c>
      <c r="H363" s="61">
        <v>12</v>
      </c>
      <c r="I363" s="48">
        <f t="shared" si="53"/>
        <v>25</v>
      </c>
      <c r="J363" s="48">
        <f t="shared" si="53"/>
        <v>359</v>
      </c>
      <c r="K363" s="133">
        <v>16.5</v>
      </c>
      <c r="L363" s="133">
        <v>5</v>
      </c>
      <c r="M363" s="56">
        <f t="shared" si="47"/>
        <v>10.75</v>
      </c>
      <c r="N363" s="36">
        <v>40</v>
      </c>
      <c r="O363" s="57">
        <f t="shared" si="48"/>
        <v>9.0054395247598364</v>
      </c>
      <c r="P363" s="58">
        <f t="shared" si="49"/>
        <v>8.2850043627790502</v>
      </c>
      <c r="Q363" s="134">
        <v>4.8862290000000002</v>
      </c>
      <c r="R363" s="11">
        <f t="shared" si="50"/>
        <v>0.81817827957674993</v>
      </c>
      <c r="S363" s="35">
        <f t="shared" si="51"/>
        <v>1.5345221431993867</v>
      </c>
    </row>
    <row r="364" spans="7:19" ht="18.5">
      <c r="G364" s="61">
        <v>2010</v>
      </c>
      <c r="H364" s="61">
        <v>12</v>
      </c>
      <c r="I364" s="48">
        <f t="shared" si="53"/>
        <v>26</v>
      </c>
      <c r="J364" s="48">
        <f t="shared" si="53"/>
        <v>360</v>
      </c>
      <c r="K364" s="133">
        <v>14.3</v>
      </c>
      <c r="L364" s="133">
        <v>5.9</v>
      </c>
      <c r="M364" s="56">
        <f t="shared" si="47"/>
        <v>10.100000000000001</v>
      </c>
      <c r="N364" s="36">
        <v>39</v>
      </c>
      <c r="O364" s="57">
        <f t="shared" si="48"/>
        <v>2.8441591142013363</v>
      </c>
      <c r="P364" s="58">
        <f t="shared" si="49"/>
        <v>1.9112749247432981</v>
      </c>
      <c r="Q364" s="134">
        <v>1.318905</v>
      </c>
      <c r="R364" s="11">
        <f t="shared" si="50"/>
        <v>0.21581704131749999</v>
      </c>
      <c r="S364" s="35">
        <f t="shared" si="51"/>
        <v>0.57755682125160623</v>
      </c>
    </row>
    <row r="365" spans="7:19" ht="18.5">
      <c r="G365" s="61">
        <v>2010</v>
      </c>
      <c r="H365" s="61">
        <v>12</v>
      </c>
      <c r="I365" s="48">
        <f t="shared" si="53"/>
        <v>27</v>
      </c>
      <c r="J365" s="48">
        <f t="shared" si="53"/>
        <v>361</v>
      </c>
      <c r="K365" s="133">
        <v>15.5</v>
      </c>
      <c r="L365" s="133">
        <v>6.2</v>
      </c>
      <c r="M365" s="56">
        <f t="shared" si="47"/>
        <v>10.85</v>
      </c>
      <c r="N365" s="36">
        <v>34</v>
      </c>
      <c r="O365" s="57">
        <f t="shared" si="48"/>
        <v>15.291468825092643</v>
      </c>
      <c r="P365" s="58">
        <f t="shared" si="49"/>
        <v>11.376852805868928</v>
      </c>
      <c r="Q365" s="134">
        <v>7.4612339999999993</v>
      </c>
      <c r="R365" s="11">
        <f t="shared" si="50"/>
        <v>1.2537279367964997</v>
      </c>
      <c r="S365" s="35">
        <f t="shared" si="51"/>
        <v>2.1527688916708771</v>
      </c>
    </row>
    <row r="366" spans="7:19" ht="18.5">
      <c r="G366" s="61">
        <v>2010</v>
      </c>
      <c r="H366" s="61">
        <v>12</v>
      </c>
      <c r="I366" s="48">
        <f t="shared" si="53"/>
        <v>28</v>
      </c>
      <c r="J366" s="48">
        <f t="shared" si="53"/>
        <v>362</v>
      </c>
      <c r="K366" s="133">
        <v>16</v>
      </c>
      <c r="L366" s="133">
        <v>8</v>
      </c>
      <c r="M366" s="56">
        <f t="shared" si="47"/>
        <v>12</v>
      </c>
      <c r="N366" s="36">
        <v>40</v>
      </c>
      <c r="O366" s="57">
        <f t="shared" si="48"/>
        <v>20.650576247475815</v>
      </c>
      <c r="P366" s="58">
        <f t="shared" si="49"/>
        <v>13.216368798384522</v>
      </c>
      <c r="Q366" s="134">
        <v>9.3453839999999992</v>
      </c>
      <c r="R366" s="11">
        <f t="shared" si="50"/>
        <v>1.6333581793679997</v>
      </c>
      <c r="S366" s="35">
        <f t="shared" si="51"/>
        <v>2.4101456901583242</v>
      </c>
    </row>
    <row r="367" spans="7:19" ht="18.5">
      <c r="G367" s="61">
        <v>2010</v>
      </c>
      <c r="H367" s="61">
        <v>12</v>
      </c>
      <c r="I367" s="48">
        <f t="shared" si="53"/>
        <v>29</v>
      </c>
      <c r="J367" s="48">
        <f t="shared" si="53"/>
        <v>363</v>
      </c>
      <c r="K367" s="133">
        <v>15.1</v>
      </c>
      <c r="L367" s="133">
        <v>9</v>
      </c>
      <c r="M367" s="56">
        <f t="shared" si="47"/>
        <v>12.05</v>
      </c>
      <c r="N367" s="36">
        <v>36</v>
      </c>
      <c r="O367" s="57">
        <f t="shared" si="48"/>
        <v>23.045032345151839</v>
      </c>
      <c r="P367" s="58">
        <f t="shared" si="49"/>
        <v>11.245975784434098</v>
      </c>
      <c r="Q367" s="134">
        <v>9.1067249999999991</v>
      </c>
      <c r="R367" s="11">
        <f t="shared" si="50"/>
        <v>1.5943166224312499</v>
      </c>
      <c r="S367" s="35">
        <f t="shared" si="51"/>
        <v>2.2099757874789017</v>
      </c>
    </row>
    <row r="368" spans="7:19" ht="18.5">
      <c r="G368" s="61">
        <v>2010</v>
      </c>
      <c r="H368" s="61">
        <v>12</v>
      </c>
      <c r="I368" s="48">
        <f t="shared" si="53"/>
        <v>30</v>
      </c>
      <c r="J368" s="48">
        <f t="shared" si="53"/>
        <v>364</v>
      </c>
      <c r="K368" s="133">
        <v>11</v>
      </c>
      <c r="L368" s="133">
        <v>5.0999999999999996</v>
      </c>
      <c r="M368" s="56">
        <f t="shared" si="47"/>
        <v>8.0500000000000007</v>
      </c>
      <c r="N368" s="36">
        <v>28.5</v>
      </c>
      <c r="O368" s="57">
        <f t="shared" si="48"/>
        <v>22.074909450659735</v>
      </c>
      <c r="P368" s="58">
        <f t="shared" si="49"/>
        <v>10.419357260711395</v>
      </c>
      <c r="Q368" s="134">
        <v>8.5791629999999994</v>
      </c>
      <c r="R368" s="11">
        <f t="shared" si="50"/>
        <v>1.30068904722075</v>
      </c>
      <c r="S368" s="35">
        <f t="shared" si="51"/>
        <v>1.7702911345123233</v>
      </c>
    </row>
    <row r="369" spans="1:20" ht="18.5">
      <c r="G369" s="61">
        <v>2010</v>
      </c>
      <c r="H369" s="61">
        <v>12</v>
      </c>
      <c r="I369" s="48">
        <f t="shared" si="53"/>
        <v>31</v>
      </c>
      <c r="J369" s="48">
        <f t="shared" si="53"/>
        <v>365</v>
      </c>
      <c r="K369" s="133">
        <v>7.6</v>
      </c>
      <c r="L369" s="133">
        <v>2.9</v>
      </c>
      <c r="M369" s="56">
        <f t="shared" si="47"/>
        <v>5.25</v>
      </c>
      <c r="N369" s="36">
        <v>37</v>
      </c>
      <c r="O369" s="57">
        <f t="shared" si="48"/>
        <v>26.290081031065313</v>
      </c>
      <c r="P369" s="58">
        <f t="shared" si="49"/>
        <v>9.8850704676805563</v>
      </c>
      <c r="Q369" s="134">
        <v>9.1192860000000007</v>
      </c>
      <c r="R369" s="51">
        <f t="shared" si="50"/>
        <v>1.2328203155894999</v>
      </c>
      <c r="S369" s="50">
        <f t="shared" si="51"/>
        <v>1.1411798634571138</v>
      </c>
    </row>
    <row r="370" spans="1:20" ht="18.5">
      <c r="A370" s="37"/>
      <c r="B370" s="37"/>
      <c r="C370" s="37"/>
      <c r="D370" s="37"/>
      <c r="E370" s="37"/>
      <c r="F370" s="37"/>
      <c r="G370" s="6"/>
      <c r="H370" s="6"/>
      <c r="I370" s="38"/>
      <c r="J370" s="38"/>
      <c r="K370" s="8"/>
      <c r="L370" s="8"/>
      <c r="M370" s="37"/>
      <c r="N370" s="37"/>
      <c r="O370" s="39"/>
      <c r="P370" s="40"/>
      <c r="Q370" s="40"/>
      <c r="R370" s="36"/>
      <c r="S370" s="38"/>
      <c r="T370" s="2"/>
    </row>
    <row r="371" spans="1:20">
      <c r="R371" s="41">
        <f>SUM(R60:R370)</f>
        <v>1188.476349924239</v>
      </c>
      <c r="S371" s="42">
        <f>SUM(S60:S370)</f>
        <v>1876.9475936940125</v>
      </c>
    </row>
    <row r="373" spans="1:20" ht="15" customHeight="1">
      <c r="R373" s="150" t="s">
        <v>8</v>
      </c>
      <c r="S373" s="152" t="s">
        <v>34</v>
      </c>
    </row>
    <row r="374" spans="1:20" ht="15" customHeight="1">
      <c r="R374" s="151"/>
      <c r="S374" s="153"/>
    </row>
  </sheetData>
  <mergeCells count="10">
    <mergeCell ref="S3:S4"/>
    <mergeCell ref="R373:R374"/>
    <mergeCell ref="S373:S374"/>
    <mergeCell ref="A2:C2"/>
    <mergeCell ref="E2:J2"/>
    <mergeCell ref="P2:R2"/>
    <mergeCell ref="G3:G4"/>
    <mergeCell ref="P3:P4"/>
    <mergeCell ref="Q3:Q4"/>
    <mergeCell ref="R3:R4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4"/>
  <sheetViews>
    <sheetView topLeftCell="E1" zoomScale="91" zoomScaleNormal="91" workbookViewId="0">
      <selection activeCell="O11" sqref="O11"/>
    </sheetView>
  </sheetViews>
  <sheetFormatPr defaultRowHeight="14.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1:23" ht="14.25" customHeight="1"/>
    <row r="2" spans="1:23">
      <c r="A2" s="148"/>
      <c r="B2" s="148"/>
      <c r="C2" s="148"/>
      <c r="E2" s="148"/>
      <c r="F2" s="148"/>
      <c r="G2" s="148"/>
      <c r="H2" s="148"/>
      <c r="I2" s="148"/>
      <c r="J2" s="148"/>
      <c r="O2" s="69"/>
      <c r="P2" s="147"/>
      <c r="Q2" s="147"/>
      <c r="R2" s="147"/>
    </row>
    <row r="3" spans="1:23" ht="15.75" customHeight="1">
      <c r="B3" s="70" t="s">
        <v>52</v>
      </c>
      <c r="G3" s="149" t="s">
        <v>3</v>
      </c>
      <c r="H3" s="59" t="s">
        <v>4</v>
      </c>
      <c r="I3" s="59" t="s">
        <v>5</v>
      </c>
      <c r="J3" s="59" t="s">
        <v>9</v>
      </c>
      <c r="K3" s="31" t="s">
        <v>0</v>
      </c>
      <c r="L3" s="31" t="s">
        <v>1</v>
      </c>
      <c r="M3" s="29" t="s">
        <v>63</v>
      </c>
      <c r="N3" s="29" t="s">
        <v>64</v>
      </c>
      <c r="O3" s="49" t="s">
        <v>7</v>
      </c>
      <c r="P3" s="154" t="s">
        <v>33</v>
      </c>
      <c r="Q3" s="156" t="s">
        <v>53</v>
      </c>
      <c r="R3" s="150" t="s">
        <v>8</v>
      </c>
      <c r="S3" s="152" t="s">
        <v>34</v>
      </c>
    </row>
    <row r="4" spans="1:23" ht="26" customHeight="1">
      <c r="B4" s="26" t="s">
        <v>9</v>
      </c>
      <c r="C4" s="16">
        <v>246</v>
      </c>
      <c r="G4" s="149"/>
      <c r="H4" s="60" t="s">
        <v>6</v>
      </c>
      <c r="I4" s="60" t="s">
        <v>6</v>
      </c>
      <c r="J4" s="60"/>
      <c r="K4" s="30" t="s">
        <v>2</v>
      </c>
      <c r="L4" s="30" t="s">
        <v>2</v>
      </c>
      <c r="M4" s="30" t="s">
        <v>2</v>
      </c>
      <c r="N4" s="30" t="s">
        <v>32</v>
      </c>
      <c r="O4" s="28" t="s">
        <v>31</v>
      </c>
      <c r="P4" s="155"/>
      <c r="Q4" s="157"/>
      <c r="R4" s="151"/>
      <c r="S4" s="153"/>
    </row>
    <row r="5" spans="1:23" ht="18.5">
      <c r="B5" s="27" t="s">
        <v>30</v>
      </c>
      <c r="C5" s="19">
        <v>36.71</v>
      </c>
      <c r="D5" s="18">
        <f>RADIANS(C5)</f>
        <v>0.64071036840711837</v>
      </c>
      <c r="G5" s="61">
        <v>2011</v>
      </c>
      <c r="H5" s="48">
        <v>1</v>
      </c>
      <c r="I5" s="48">
        <v>1</v>
      </c>
      <c r="J5" s="48">
        <v>1</v>
      </c>
      <c r="K5" s="135">
        <v>11.9</v>
      </c>
      <c r="L5" s="135">
        <v>2.5</v>
      </c>
      <c r="M5" s="56">
        <f>(K5+L5)/2</f>
        <v>7.2</v>
      </c>
      <c r="N5" s="36">
        <v>67</v>
      </c>
      <c r="O5" s="57">
        <f>((Q5)/(0.16*(K5-(L5))^0.5))</f>
        <v>20.725427918750928</v>
      </c>
      <c r="P5" s="58">
        <f>0.16*((K5-(L5))^1/2)*O5</f>
        <v>15.585521794900698</v>
      </c>
      <c r="Q5" s="136">
        <v>10.166873399999998</v>
      </c>
      <c r="R5" s="11">
        <f>0.0023*0.408*O5*SQRT(K5-L5)*(M5+17.8)</f>
        <v>1.4907178122749998</v>
      </c>
      <c r="S5" s="35">
        <f>0.31*(IF(N5&gt;50,1,(1+(50-N5)/70)))*(P5+2.09)*((M5/(M5+15)))</f>
        <v>1.7771065155954215</v>
      </c>
    </row>
    <row r="6" spans="1:23" ht="18.5">
      <c r="B6" s="26" t="s">
        <v>29</v>
      </c>
      <c r="C6" s="17"/>
      <c r="D6" s="17">
        <f>TAN(D5)</f>
        <v>0.74564856464473495</v>
      </c>
      <c r="G6" s="61">
        <v>2011</v>
      </c>
      <c r="H6" s="48">
        <v>1</v>
      </c>
      <c r="I6" s="48">
        <f t="shared" ref="I6:J21" si="0">I5+1</f>
        <v>2</v>
      </c>
      <c r="J6" s="48">
        <f>J5+1</f>
        <v>2</v>
      </c>
      <c r="K6" s="135">
        <v>7.8</v>
      </c>
      <c r="L6" s="135">
        <v>4.3</v>
      </c>
      <c r="M6" s="56">
        <f t="shared" ref="M6:M69" si="1">(K6+L6)/2</f>
        <v>6.05</v>
      </c>
      <c r="N6" s="36">
        <v>83</v>
      </c>
      <c r="O6" s="57">
        <f t="shared" ref="O6:O69" si="2">((Q6)/(0.16*(K6-(L6))^0.5))</f>
        <v>23.247699083159088</v>
      </c>
      <c r="P6" s="58">
        <f t="shared" ref="P6:P69" si="3">0.16*((K6-L6)^1/2)*O6</f>
        <v>6.5093557432845452</v>
      </c>
      <c r="Q6" s="136">
        <v>6.9587939999999993</v>
      </c>
      <c r="R6" s="11">
        <f t="shared" ref="R6:R69" si="4">0.0023*0.408*O6*(K6-L6)^0.5*(M6+17.8)</f>
        <v>0.97339784441849997</v>
      </c>
      <c r="S6" s="35">
        <f t="shared" ref="S6:S69" si="5">0.31*(IF(N6&gt;50,1,(1+(50-N6)/70)))*(P6+2.09)*((M6/(M6+15)))</f>
        <v>0.76618012810119518</v>
      </c>
      <c r="U6" s="10"/>
      <c r="V6" s="9"/>
      <c r="W6" s="10"/>
    </row>
    <row r="7" spans="1:23" ht="18.5">
      <c r="B7" s="26" t="s">
        <v>20</v>
      </c>
      <c r="C7" s="15"/>
      <c r="D7" s="17">
        <f>SIN(D5)</f>
        <v>0.59776507412100266</v>
      </c>
      <c r="G7" s="61">
        <v>2011</v>
      </c>
      <c r="H7" s="48">
        <v>1</v>
      </c>
      <c r="I7" s="48">
        <f t="shared" si="0"/>
        <v>3</v>
      </c>
      <c r="J7" s="48">
        <f t="shared" si="0"/>
        <v>3</v>
      </c>
      <c r="K7" s="135">
        <v>7</v>
      </c>
      <c r="L7" s="135">
        <v>5.6</v>
      </c>
      <c r="M7" s="56">
        <f t="shared" si="1"/>
        <v>6.3</v>
      </c>
      <c r="N7" s="36">
        <v>83</v>
      </c>
      <c r="O7" s="57">
        <f t="shared" si="2"/>
        <v>11.171110016770907</v>
      </c>
      <c r="P7" s="58">
        <f t="shared" si="3"/>
        <v>1.2511643218783419</v>
      </c>
      <c r="Q7" s="136">
        <v>2.1148536999999998</v>
      </c>
      <c r="R7" s="11">
        <f t="shared" si="4"/>
        <v>0.29892716850704992</v>
      </c>
      <c r="S7" s="35">
        <f t="shared" si="5"/>
        <v>0.3063518272595494</v>
      </c>
    </row>
    <row r="8" spans="1:23" ht="18.5">
      <c r="B8" s="26" t="s">
        <v>21</v>
      </c>
      <c r="C8" s="15"/>
      <c r="D8" s="17">
        <f>COS(D5)</f>
        <v>0.80167132676746777</v>
      </c>
      <c r="G8" s="61">
        <v>2011</v>
      </c>
      <c r="H8" s="48">
        <v>1</v>
      </c>
      <c r="I8" s="48">
        <f t="shared" si="0"/>
        <v>4</v>
      </c>
      <c r="J8" s="48">
        <f t="shared" si="0"/>
        <v>4</v>
      </c>
      <c r="K8" s="135">
        <v>6.8</v>
      </c>
      <c r="L8" s="135">
        <v>4.4000000000000004</v>
      </c>
      <c r="M8" s="56">
        <f t="shared" si="1"/>
        <v>5.6</v>
      </c>
      <c r="N8" s="36">
        <v>76</v>
      </c>
      <c r="O8" s="57">
        <f t="shared" si="2"/>
        <v>4.1824234193679635</v>
      </c>
      <c r="P8" s="58">
        <f t="shared" si="3"/>
        <v>0.80302529651864873</v>
      </c>
      <c r="Q8" s="136">
        <v>1.0367012</v>
      </c>
      <c r="R8" s="11">
        <f t="shared" si="4"/>
        <v>0.14227790938919996</v>
      </c>
      <c r="S8" s="35">
        <f t="shared" si="5"/>
        <v>0.2438005783862317</v>
      </c>
    </row>
    <row r="9" spans="1:23" ht="18.5">
      <c r="B9" s="26" t="s">
        <v>10</v>
      </c>
      <c r="C9" s="18">
        <f>1+0.033*COS(2*3.14/365*C4)</f>
        <v>0.98476594043228627</v>
      </c>
      <c r="D9" s="20"/>
      <c r="E9" t="s">
        <v>19</v>
      </c>
      <c r="G9" s="61">
        <v>2011</v>
      </c>
      <c r="H9" s="48">
        <v>1</v>
      </c>
      <c r="I9" s="48">
        <f t="shared" si="0"/>
        <v>5</v>
      </c>
      <c r="J9" s="48">
        <f t="shared" si="0"/>
        <v>5</v>
      </c>
      <c r="K9" s="135">
        <v>8.1999999999999993</v>
      </c>
      <c r="L9" s="135">
        <v>4.5999999999999996</v>
      </c>
      <c r="M9" s="56">
        <f t="shared" si="1"/>
        <v>6.3999999999999995</v>
      </c>
      <c r="N9" s="36">
        <v>81.5</v>
      </c>
      <c r="O9" s="57">
        <f t="shared" si="2"/>
        <v>12.497060095674547</v>
      </c>
      <c r="P9" s="58">
        <f t="shared" si="3"/>
        <v>3.599153307554269</v>
      </c>
      <c r="Q9" s="136">
        <v>3.7938406999999996</v>
      </c>
      <c r="R9" s="11">
        <f t="shared" si="4"/>
        <v>0.5384711920730999</v>
      </c>
      <c r="S9" s="35">
        <f t="shared" si="5"/>
        <v>0.52744299823306862</v>
      </c>
    </row>
    <row r="10" spans="1:23" ht="18.5">
      <c r="B10" s="25" t="s">
        <v>11</v>
      </c>
      <c r="C10" s="18">
        <f>0.409*SIN(2*3.14/365*C4-1.39)</f>
        <v>0.12049444583065447</v>
      </c>
      <c r="D10" s="21"/>
      <c r="E10" t="s">
        <v>15</v>
      </c>
      <c r="G10" s="61">
        <v>2011</v>
      </c>
      <c r="H10" s="48">
        <v>1</v>
      </c>
      <c r="I10" s="48">
        <f t="shared" si="0"/>
        <v>6</v>
      </c>
      <c r="J10" s="48">
        <f t="shared" si="0"/>
        <v>6</v>
      </c>
      <c r="K10" s="135">
        <v>8.5</v>
      </c>
      <c r="L10" s="135">
        <v>5.3</v>
      </c>
      <c r="M10" s="56">
        <f t="shared" si="1"/>
        <v>6.9</v>
      </c>
      <c r="N10" s="36">
        <v>91</v>
      </c>
      <c r="O10" s="57">
        <f t="shared" si="2"/>
        <v>4.8201816826255284</v>
      </c>
      <c r="P10" s="58">
        <f t="shared" si="3"/>
        <v>1.2339665107521354</v>
      </c>
      <c r="Q10" s="136">
        <v>1.3796165</v>
      </c>
      <c r="R10" s="11">
        <f t="shared" si="4"/>
        <v>0.19985883408074998</v>
      </c>
      <c r="S10" s="35">
        <f t="shared" si="5"/>
        <v>0.32465590714606474</v>
      </c>
    </row>
    <row r="11" spans="1:23" ht="18.5">
      <c r="B11" s="26" t="s">
        <v>22</v>
      </c>
      <c r="C11" s="18">
        <f>TAN(C10)</f>
        <v>0.12108100192618861</v>
      </c>
      <c r="D11" s="21"/>
      <c r="G11" s="61">
        <v>2011</v>
      </c>
      <c r="H11" s="48">
        <v>1</v>
      </c>
      <c r="I11" s="48">
        <f t="shared" si="0"/>
        <v>7</v>
      </c>
      <c r="J11" s="48">
        <f t="shared" si="0"/>
        <v>7</v>
      </c>
      <c r="K11" s="135">
        <v>8.9</v>
      </c>
      <c r="L11" s="135">
        <v>6.6</v>
      </c>
      <c r="M11" s="56">
        <f t="shared" si="1"/>
        <v>7.75</v>
      </c>
      <c r="N11" s="36">
        <v>56</v>
      </c>
      <c r="O11" s="57">
        <f t="shared" si="2"/>
        <v>24.000205887301494</v>
      </c>
      <c r="P11" s="58">
        <f t="shared" si="3"/>
        <v>4.4160378832634759</v>
      </c>
      <c r="Q11" s="136">
        <v>5.8236983000000002</v>
      </c>
      <c r="R11" s="11">
        <f t="shared" si="4"/>
        <v>0.87268555802872494</v>
      </c>
      <c r="S11" s="35">
        <f t="shared" si="5"/>
        <v>0.68706619844134076</v>
      </c>
    </row>
    <row r="12" spans="1:23" ht="18.5">
      <c r="B12" s="26" t="s">
        <v>23</v>
      </c>
      <c r="C12" s="18">
        <f>SIN(C10)</f>
        <v>0.12020308272613202</v>
      </c>
      <c r="D12" s="21"/>
      <c r="G12" s="61">
        <v>2011</v>
      </c>
      <c r="H12" s="48">
        <v>1</v>
      </c>
      <c r="I12" s="48">
        <f t="shared" si="0"/>
        <v>8</v>
      </c>
      <c r="J12" s="48">
        <f t="shared" si="0"/>
        <v>8</v>
      </c>
      <c r="K12" s="135">
        <v>9.3000000000000007</v>
      </c>
      <c r="L12" s="135">
        <v>4.4000000000000004</v>
      </c>
      <c r="M12" s="56">
        <f t="shared" si="1"/>
        <v>6.8500000000000005</v>
      </c>
      <c r="N12" s="36">
        <v>71</v>
      </c>
      <c r="O12" s="57">
        <f t="shared" si="2"/>
        <v>31.540659027158494</v>
      </c>
      <c r="P12" s="58">
        <f t="shared" si="3"/>
        <v>12.363938338646131</v>
      </c>
      <c r="Q12" s="136">
        <v>11.170916</v>
      </c>
      <c r="R12" s="11">
        <f t="shared" si="4"/>
        <v>1.6150044606810003</v>
      </c>
      <c r="S12" s="35">
        <f t="shared" si="5"/>
        <v>1.4047111241242589</v>
      </c>
    </row>
    <row r="13" spans="1:23" ht="18.5">
      <c r="B13" s="26" t="s">
        <v>24</v>
      </c>
      <c r="C13" s="18">
        <f>COS(C10)</f>
        <v>0.9927493232952288</v>
      </c>
      <c r="D13" s="21"/>
      <c r="G13" s="61">
        <v>2011</v>
      </c>
      <c r="H13" s="48">
        <v>1</v>
      </c>
      <c r="I13" s="48">
        <f t="shared" si="0"/>
        <v>9</v>
      </c>
      <c r="J13" s="48">
        <f t="shared" si="0"/>
        <v>9</v>
      </c>
      <c r="K13" s="135">
        <v>13.1</v>
      </c>
      <c r="L13" s="135">
        <v>4.9000000000000004</v>
      </c>
      <c r="M13" s="56">
        <f t="shared" si="1"/>
        <v>9</v>
      </c>
      <c r="N13" s="36">
        <v>80.5</v>
      </c>
      <c r="O13" s="57">
        <f t="shared" si="2"/>
        <v>23.352583977152225</v>
      </c>
      <c r="P13" s="58">
        <f t="shared" si="3"/>
        <v>15.319295089011858</v>
      </c>
      <c r="Q13" s="136">
        <v>10.6994598</v>
      </c>
      <c r="R13" s="11">
        <f t="shared" si="4"/>
        <v>1.6817624902835999</v>
      </c>
      <c r="S13" s="35">
        <f t="shared" si="5"/>
        <v>2.0238305540976285</v>
      </c>
    </row>
    <row r="14" spans="1:23" ht="18.5">
      <c r="B14" s="26" t="s">
        <v>12</v>
      </c>
      <c r="C14" s="17">
        <f>1-(TAN(D5)^2*(TAN(C10)^2))</f>
        <v>0.99184882186225698</v>
      </c>
      <c r="D14" s="21"/>
      <c r="G14" s="61">
        <v>2011</v>
      </c>
      <c r="H14" s="48">
        <v>1</v>
      </c>
      <c r="I14" s="48">
        <f t="shared" si="0"/>
        <v>10</v>
      </c>
      <c r="J14" s="48">
        <f t="shared" si="0"/>
        <v>10</v>
      </c>
      <c r="K14" s="135">
        <v>12.6</v>
      </c>
      <c r="L14" s="135">
        <v>3</v>
      </c>
      <c r="M14" s="56">
        <f t="shared" si="1"/>
        <v>7.8</v>
      </c>
      <c r="N14" s="36">
        <v>72.5</v>
      </c>
      <c r="O14" s="57">
        <f t="shared" si="2"/>
        <v>23.436604899846849</v>
      </c>
      <c r="P14" s="58">
        <f t="shared" si="3"/>
        <v>17.99931256308238</v>
      </c>
      <c r="Q14" s="136">
        <v>11.6185063</v>
      </c>
      <c r="R14" s="11">
        <f t="shared" si="4"/>
        <v>1.7444490099071999</v>
      </c>
      <c r="S14" s="35">
        <f t="shared" si="5"/>
        <v>2.1305244639268945</v>
      </c>
      <c r="U14" t="s">
        <v>18</v>
      </c>
    </row>
    <row r="15" spans="1:23" ht="18.5">
      <c r="B15" s="27" t="s">
        <v>14</v>
      </c>
      <c r="C15" s="18">
        <f>ACOS(-1*(-D5*C11))</f>
        <v>1.4931404471766589</v>
      </c>
      <c r="D15" s="21"/>
      <c r="E15" t="s">
        <v>28</v>
      </c>
      <c r="G15" s="61">
        <v>2011</v>
      </c>
      <c r="H15" s="48">
        <v>1</v>
      </c>
      <c r="I15" s="48">
        <f t="shared" si="0"/>
        <v>11</v>
      </c>
      <c r="J15" s="48">
        <f t="shared" si="0"/>
        <v>11</v>
      </c>
      <c r="K15" s="135">
        <v>11</v>
      </c>
      <c r="L15" s="135">
        <v>2.7</v>
      </c>
      <c r="M15" s="56">
        <f t="shared" si="1"/>
        <v>6.85</v>
      </c>
      <c r="N15" s="36">
        <v>56</v>
      </c>
      <c r="O15" s="57">
        <f t="shared" si="2"/>
        <v>24.660266722594038</v>
      </c>
      <c r="P15" s="58">
        <f t="shared" si="3"/>
        <v>16.374417103802443</v>
      </c>
      <c r="Q15" s="136">
        <v>11.3672863</v>
      </c>
      <c r="R15" s="11">
        <f t="shared" si="4"/>
        <v>1.6433941567851746</v>
      </c>
      <c r="S15" s="35">
        <f t="shared" si="5"/>
        <v>1.7944709253970015</v>
      </c>
    </row>
    <row r="16" spans="1:23" ht="18.5">
      <c r="B16" s="26" t="s">
        <v>25</v>
      </c>
      <c r="C16" s="18">
        <f>SIN(C15)</f>
        <v>0.99698629713221976</v>
      </c>
      <c r="D16" s="21"/>
      <c r="G16" s="61">
        <v>2011</v>
      </c>
      <c r="H16" s="48">
        <v>1</v>
      </c>
      <c r="I16" s="48">
        <f t="shared" si="0"/>
        <v>12</v>
      </c>
      <c r="J16" s="48">
        <f t="shared" si="0"/>
        <v>12</v>
      </c>
      <c r="K16" s="135">
        <v>9.8000000000000007</v>
      </c>
      <c r="L16" s="135">
        <v>2.6</v>
      </c>
      <c r="M16" s="56">
        <f t="shared" si="1"/>
        <v>6.2</v>
      </c>
      <c r="N16" s="36">
        <v>58</v>
      </c>
      <c r="O16" s="57">
        <f t="shared" si="2"/>
        <v>25.776878513601485</v>
      </c>
      <c r="P16" s="58">
        <f t="shared" si="3"/>
        <v>14.847482023834457</v>
      </c>
      <c r="Q16" s="136">
        <v>11.066659699999999</v>
      </c>
      <c r="R16" s="11">
        <f t="shared" si="4"/>
        <v>1.5577430193719997</v>
      </c>
      <c r="S16" s="35">
        <f t="shared" si="5"/>
        <v>1.5355585117834822</v>
      </c>
    </row>
    <row r="17" spans="2:22" ht="18.5">
      <c r="B17" s="26" t="s">
        <v>26</v>
      </c>
      <c r="C17" s="18">
        <f>-1*D7*C12</f>
        <v>-7.1853204655359326E-2</v>
      </c>
      <c r="D17" s="21"/>
      <c r="E17" t="s">
        <v>16</v>
      </c>
      <c r="G17" s="61">
        <v>2011</v>
      </c>
      <c r="H17" s="48">
        <v>1</v>
      </c>
      <c r="I17" s="48">
        <f t="shared" si="0"/>
        <v>13</v>
      </c>
      <c r="J17" s="48">
        <f t="shared" si="0"/>
        <v>13</v>
      </c>
      <c r="K17" s="135">
        <v>8.1999999999999993</v>
      </c>
      <c r="L17" s="135">
        <v>1.8</v>
      </c>
      <c r="M17" s="56">
        <f t="shared" si="1"/>
        <v>5</v>
      </c>
      <c r="N17" s="36">
        <v>64</v>
      </c>
      <c r="O17" s="57">
        <f t="shared" si="2"/>
        <v>12.147084485998196</v>
      </c>
      <c r="P17" s="58">
        <f t="shared" si="3"/>
        <v>6.2193072568310761</v>
      </c>
      <c r="Q17" s="136">
        <v>4.9167940999999997</v>
      </c>
      <c r="R17" s="11">
        <f t="shared" si="4"/>
        <v>0.65748354064019987</v>
      </c>
      <c r="S17" s="35">
        <f t="shared" si="5"/>
        <v>0.64397131240440841</v>
      </c>
    </row>
    <row r="18" spans="2:22" ht="18.5">
      <c r="B18" s="26" t="s">
        <v>27</v>
      </c>
      <c r="C18" s="18">
        <f>D8*C13</f>
        <v>0.79585866715359188</v>
      </c>
      <c r="D18" s="21"/>
      <c r="E18" t="s">
        <v>17</v>
      </c>
      <c r="G18" s="61">
        <v>2011</v>
      </c>
      <c r="H18" s="48">
        <v>1</v>
      </c>
      <c r="I18" s="48">
        <f t="shared" si="0"/>
        <v>14</v>
      </c>
      <c r="J18" s="48">
        <f t="shared" si="0"/>
        <v>14</v>
      </c>
      <c r="K18" s="135">
        <v>9.4</v>
      </c>
      <c r="L18" s="135">
        <v>3.6</v>
      </c>
      <c r="M18" s="56">
        <f t="shared" si="1"/>
        <v>6.5</v>
      </c>
      <c r="N18" s="36">
        <v>66</v>
      </c>
      <c r="O18" s="57">
        <f t="shared" si="2"/>
        <v>22.061203263965343</v>
      </c>
      <c r="P18" s="58">
        <f t="shared" si="3"/>
        <v>10.236398314479921</v>
      </c>
      <c r="Q18" s="136">
        <v>8.5008660999999996</v>
      </c>
      <c r="R18" s="11">
        <f t="shared" si="4"/>
        <v>1.21153918613895</v>
      </c>
      <c r="S18" s="35">
        <f t="shared" si="5"/>
        <v>1.1552415164500947</v>
      </c>
    </row>
    <row r="19" spans="2:22" ht="18.5">
      <c r="B19" s="26" t="s">
        <v>13</v>
      </c>
      <c r="C19" s="18">
        <v>8.2000000000000003E-2</v>
      </c>
      <c r="D19" s="22"/>
      <c r="G19" s="61">
        <v>2011</v>
      </c>
      <c r="H19" s="48">
        <v>1</v>
      </c>
      <c r="I19" s="48">
        <f t="shared" si="0"/>
        <v>15</v>
      </c>
      <c r="J19" s="48">
        <f t="shared" si="0"/>
        <v>15</v>
      </c>
      <c r="K19" s="135">
        <v>11.8</v>
      </c>
      <c r="L19" s="135">
        <v>3</v>
      </c>
      <c r="M19" s="56">
        <f t="shared" si="1"/>
        <v>7.4</v>
      </c>
      <c r="N19" s="36">
        <v>63</v>
      </c>
      <c r="O19" s="57">
        <f t="shared" si="2"/>
        <v>3.724430471091261</v>
      </c>
      <c r="P19" s="58">
        <f t="shared" si="3"/>
        <v>2.6219990516482481</v>
      </c>
      <c r="Q19" s="136">
        <v>1.7677513999999999</v>
      </c>
      <c r="R19" s="11">
        <f t="shared" si="4"/>
        <v>0.26127012141719996</v>
      </c>
      <c r="S19" s="35">
        <f t="shared" si="5"/>
        <v>0.48255918859290547</v>
      </c>
    </row>
    <row r="20" spans="2:22" ht="18.5">
      <c r="G20" s="61">
        <v>2011</v>
      </c>
      <c r="H20" s="48">
        <v>1</v>
      </c>
      <c r="I20" s="48">
        <f t="shared" si="0"/>
        <v>16</v>
      </c>
      <c r="J20" s="48">
        <f t="shared" si="0"/>
        <v>16</v>
      </c>
      <c r="K20" s="135">
        <v>12.9</v>
      </c>
      <c r="L20" s="135">
        <v>3.2</v>
      </c>
      <c r="M20" s="56">
        <f t="shared" si="1"/>
        <v>8.0500000000000007</v>
      </c>
      <c r="N20" s="36">
        <v>67.5</v>
      </c>
      <c r="O20" s="57">
        <f t="shared" si="2"/>
        <v>2.0888066209265159</v>
      </c>
      <c r="P20" s="58">
        <f t="shared" si="3"/>
        <v>1.6209139378389761</v>
      </c>
      <c r="Q20" s="136">
        <v>1.0408881999999999</v>
      </c>
      <c r="R20" s="11">
        <f t="shared" si="4"/>
        <v>0.15780932022404998</v>
      </c>
      <c r="S20" s="35">
        <f t="shared" si="5"/>
        <v>0.40176076927883575</v>
      </c>
    </row>
    <row r="21" spans="2:22" ht="18.5">
      <c r="B21" s="12" t="s">
        <v>7</v>
      </c>
      <c r="C21" s="23">
        <f>(24*60/3.14)*C19*C9*((C15*C17+(C18*C16)))</f>
        <v>25.410517233804871</v>
      </c>
      <c r="G21" s="61">
        <v>2011</v>
      </c>
      <c r="H21" s="48">
        <v>1</v>
      </c>
      <c r="I21" s="48">
        <f t="shared" si="0"/>
        <v>17</v>
      </c>
      <c r="J21" s="48">
        <f t="shared" si="0"/>
        <v>17</v>
      </c>
      <c r="K21" s="135">
        <v>7.6</v>
      </c>
      <c r="L21" s="135">
        <v>3.1</v>
      </c>
      <c r="M21" s="56">
        <f t="shared" si="1"/>
        <v>5.35</v>
      </c>
      <c r="N21" s="36">
        <v>61.5</v>
      </c>
      <c r="O21" s="57">
        <f t="shared" si="2"/>
        <v>27.066564721975325</v>
      </c>
      <c r="P21" s="58">
        <f t="shared" si="3"/>
        <v>9.7439632999111172</v>
      </c>
      <c r="Q21" s="136">
        <v>9.1866966999999988</v>
      </c>
      <c r="R21" s="11">
        <f t="shared" si="4"/>
        <v>1.2473214477683248</v>
      </c>
      <c r="S21" s="35">
        <f t="shared" si="5"/>
        <v>0.96445347090430389</v>
      </c>
    </row>
    <row r="22" spans="2:22" ht="18.5">
      <c r="B22" s="24"/>
      <c r="G22" s="61">
        <v>2011</v>
      </c>
      <c r="H22" s="48">
        <v>1</v>
      </c>
      <c r="I22" s="48">
        <f t="shared" ref="I22:J37" si="6">I21+1</f>
        <v>18</v>
      </c>
      <c r="J22" s="48">
        <f t="shared" si="6"/>
        <v>18</v>
      </c>
      <c r="K22" s="135">
        <v>12.5</v>
      </c>
      <c r="L22" s="135">
        <v>3.5</v>
      </c>
      <c r="M22" s="56">
        <f t="shared" si="1"/>
        <v>8</v>
      </c>
      <c r="N22" s="36">
        <v>66.5</v>
      </c>
      <c r="O22" s="57">
        <f t="shared" si="2"/>
        <v>27.441423541666662</v>
      </c>
      <c r="P22" s="58">
        <f t="shared" si="3"/>
        <v>19.757824949999996</v>
      </c>
      <c r="Q22" s="136">
        <v>13.171883299999998</v>
      </c>
      <c r="R22" s="11">
        <f t="shared" si="4"/>
        <v>1.9931298653060996</v>
      </c>
      <c r="S22" s="35">
        <f t="shared" si="5"/>
        <v>2.3557654728695647</v>
      </c>
    </row>
    <row r="23" spans="2:22" ht="18.5">
      <c r="C23" s="13"/>
      <c r="G23" s="61">
        <v>2011</v>
      </c>
      <c r="H23" s="48">
        <v>1</v>
      </c>
      <c r="I23" s="48">
        <f t="shared" si="6"/>
        <v>19</v>
      </c>
      <c r="J23" s="48">
        <f t="shared" si="6"/>
        <v>19</v>
      </c>
      <c r="K23" s="135">
        <v>14.2</v>
      </c>
      <c r="L23" s="135">
        <v>4.0999999999999996</v>
      </c>
      <c r="M23" s="56">
        <f t="shared" si="1"/>
        <v>9.1499999999999986</v>
      </c>
      <c r="N23" s="36">
        <v>66</v>
      </c>
      <c r="O23" s="57">
        <f t="shared" si="2"/>
        <v>31.337781858986418</v>
      </c>
      <c r="P23" s="58">
        <f t="shared" si="3"/>
        <v>25.320927742061023</v>
      </c>
      <c r="Q23" s="136">
        <v>15.934884599999998</v>
      </c>
      <c r="R23" s="11">
        <f t="shared" si="4"/>
        <v>2.5186957459240493</v>
      </c>
      <c r="S23" s="35">
        <f t="shared" si="5"/>
        <v>3.2195071031203346</v>
      </c>
    </row>
    <row r="24" spans="2:22" ht="18.5">
      <c r="B24" s="14"/>
      <c r="C24" s="14"/>
      <c r="D24" s="14"/>
      <c r="E24" s="14"/>
      <c r="G24" s="61">
        <v>2011</v>
      </c>
      <c r="H24" s="48">
        <v>1</v>
      </c>
      <c r="I24" s="48">
        <f t="shared" si="6"/>
        <v>20</v>
      </c>
      <c r="J24" s="48">
        <f t="shared" si="6"/>
        <v>20</v>
      </c>
      <c r="K24" s="135">
        <v>14.6</v>
      </c>
      <c r="L24" s="135">
        <v>2.8</v>
      </c>
      <c r="M24" s="56">
        <f t="shared" si="1"/>
        <v>8.6999999999999993</v>
      </c>
      <c r="N24" s="36">
        <v>76.5</v>
      </c>
      <c r="O24" s="57">
        <f t="shared" si="2"/>
        <v>13.866315728120568</v>
      </c>
      <c r="P24" s="58">
        <f t="shared" si="3"/>
        <v>13.089802047345817</v>
      </c>
      <c r="Q24" s="136">
        <v>7.6211773999999997</v>
      </c>
      <c r="R24" s="11">
        <f t="shared" si="4"/>
        <v>1.1845024444515</v>
      </c>
      <c r="S24" s="35">
        <f t="shared" si="5"/>
        <v>1.7274230431093529</v>
      </c>
    </row>
    <row r="25" spans="2:22" ht="18.5">
      <c r="G25" s="61">
        <v>2011</v>
      </c>
      <c r="H25" s="48">
        <v>1</v>
      </c>
      <c r="I25" s="48">
        <f t="shared" si="6"/>
        <v>21</v>
      </c>
      <c r="J25" s="48">
        <f t="shared" si="6"/>
        <v>21</v>
      </c>
      <c r="K25" s="135">
        <v>14</v>
      </c>
      <c r="L25" s="135">
        <v>4.9000000000000004</v>
      </c>
      <c r="M25" s="56">
        <f t="shared" si="1"/>
        <v>9.4499999999999993</v>
      </c>
      <c r="N25" s="36">
        <v>86.5</v>
      </c>
      <c r="O25" s="57">
        <f t="shared" si="2"/>
        <v>33.504896923592142</v>
      </c>
      <c r="P25" s="58">
        <f t="shared" si="3"/>
        <v>24.391564960375078</v>
      </c>
      <c r="Q25" s="136">
        <v>16.171450100000001</v>
      </c>
      <c r="R25" s="11">
        <f t="shared" si="4"/>
        <v>2.5845413692946249</v>
      </c>
      <c r="S25" s="35">
        <f t="shared" si="5"/>
        <v>3.1729138875835901</v>
      </c>
      <c r="U25" s="14"/>
      <c r="V25" s="14"/>
    </row>
    <row r="26" spans="2:22" ht="18.5">
      <c r="G26" s="61">
        <v>2011</v>
      </c>
      <c r="H26" s="48">
        <v>1</v>
      </c>
      <c r="I26" s="48">
        <f t="shared" si="6"/>
        <v>22</v>
      </c>
      <c r="J26" s="48">
        <f t="shared" si="6"/>
        <v>22</v>
      </c>
      <c r="K26" s="135">
        <v>13.3</v>
      </c>
      <c r="L26" s="135">
        <v>4.8</v>
      </c>
      <c r="M26" s="56">
        <f t="shared" si="1"/>
        <v>9.0500000000000007</v>
      </c>
      <c r="N26" s="36">
        <v>74.5</v>
      </c>
      <c r="O26" s="57">
        <f t="shared" si="2"/>
        <v>36.728105481254666</v>
      </c>
      <c r="P26" s="58">
        <f t="shared" si="3"/>
        <v>24.975111727253175</v>
      </c>
      <c r="Q26" s="136">
        <v>17.132785299999998</v>
      </c>
      <c r="R26" s="11">
        <f t="shared" si="4"/>
        <v>2.6979896483138246</v>
      </c>
      <c r="S26" s="35">
        <f t="shared" si="5"/>
        <v>3.157221245355875</v>
      </c>
    </row>
    <row r="27" spans="2:22" ht="18.5">
      <c r="G27" s="61">
        <v>2011</v>
      </c>
      <c r="H27" s="48">
        <v>1</v>
      </c>
      <c r="I27" s="48">
        <f t="shared" si="6"/>
        <v>23</v>
      </c>
      <c r="J27" s="48">
        <f t="shared" si="6"/>
        <v>23</v>
      </c>
      <c r="K27" s="135">
        <v>13.7</v>
      </c>
      <c r="L27" s="135">
        <v>5.3</v>
      </c>
      <c r="M27" s="56">
        <f t="shared" si="1"/>
        <v>9.5</v>
      </c>
      <c r="N27" s="36">
        <v>61</v>
      </c>
      <c r="O27" s="57">
        <f t="shared" si="2"/>
        <v>17.794504070692049</v>
      </c>
      <c r="P27" s="58">
        <f t="shared" si="3"/>
        <v>11.957906735505055</v>
      </c>
      <c r="Q27" s="136">
        <v>8.2517396000000005</v>
      </c>
      <c r="R27" s="11">
        <f t="shared" si="4"/>
        <v>1.3212231601842002</v>
      </c>
      <c r="S27" s="35">
        <f t="shared" si="5"/>
        <v>1.6886157280025464</v>
      </c>
    </row>
    <row r="28" spans="2:22" ht="18.5">
      <c r="G28" s="61">
        <v>2011</v>
      </c>
      <c r="H28" s="48">
        <v>1</v>
      </c>
      <c r="I28" s="48">
        <f t="shared" si="6"/>
        <v>24</v>
      </c>
      <c r="J28" s="48">
        <f t="shared" si="6"/>
        <v>24</v>
      </c>
      <c r="K28" s="135">
        <v>11.3</v>
      </c>
      <c r="L28" s="135">
        <v>5.8</v>
      </c>
      <c r="M28" s="56">
        <f t="shared" si="1"/>
        <v>8.5500000000000007</v>
      </c>
      <c r="N28" s="36">
        <v>58.5</v>
      </c>
      <c r="O28" s="57">
        <f t="shared" si="2"/>
        <v>4.4678203539016081</v>
      </c>
      <c r="P28" s="58">
        <f t="shared" si="3"/>
        <v>1.9658409557167078</v>
      </c>
      <c r="Q28" s="136">
        <v>1.6764747999999998</v>
      </c>
      <c r="R28" s="11">
        <f t="shared" si="4"/>
        <v>0.2590870258977</v>
      </c>
      <c r="S28" s="35">
        <f t="shared" si="5"/>
        <v>0.45647585788225625</v>
      </c>
    </row>
    <row r="29" spans="2:22" ht="18.5">
      <c r="G29" s="61">
        <v>2011</v>
      </c>
      <c r="H29" s="48">
        <v>1</v>
      </c>
      <c r="I29" s="48">
        <f t="shared" si="6"/>
        <v>25</v>
      </c>
      <c r="J29" s="48">
        <f t="shared" si="6"/>
        <v>25</v>
      </c>
      <c r="K29" s="135">
        <v>11.4</v>
      </c>
      <c r="L29" s="135">
        <v>6.2</v>
      </c>
      <c r="M29" s="56">
        <f t="shared" si="1"/>
        <v>8.8000000000000007</v>
      </c>
      <c r="N29" s="36">
        <v>68.5</v>
      </c>
      <c r="O29" s="57">
        <f t="shared" si="2"/>
        <v>44.822007868268543</v>
      </c>
      <c r="P29" s="58">
        <f t="shared" si="3"/>
        <v>18.645955273199714</v>
      </c>
      <c r="Q29" s="136">
        <v>16.353584599999998</v>
      </c>
      <c r="R29" s="11">
        <f t="shared" si="4"/>
        <v>2.5513063798614</v>
      </c>
      <c r="S29" s="35">
        <f t="shared" si="5"/>
        <v>2.3767935287936481</v>
      </c>
    </row>
    <row r="30" spans="2:22" ht="18.5">
      <c r="G30" s="61">
        <v>2011</v>
      </c>
      <c r="H30" s="48">
        <v>1</v>
      </c>
      <c r="I30" s="48">
        <f t="shared" si="6"/>
        <v>26</v>
      </c>
      <c r="J30" s="48">
        <f t="shared" si="6"/>
        <v>26</v>
      </c>
      <c r="K30" s="135">
        <v>9.4</v>
      </c>
      <c r="L30" s="135">
        <v>4</v>
      </c>
      <c r="M30" s="56">
        <f t="shared" si="1"/>
        <v>6.7</v>
      </c>
      <c r="N30" s="36">
        <v>65.5</v>
      </c>
      <c r="O30" s="57">
        <f t="shared" si="2"/>
        <v>30.355790439548414</v>
      </c>
      <c r="P30" s="58">
        <f t="shared" si="3"/>
        <v>13.113701469884916</v>
      </c>
      <c r="Q30" s="136">
        <v>11.2864772</v>
      </c>
      <c r="R30" s="11">
        <f t="shared" si="4"/>
        <v>1.6217821250610001</v>
      </c>
      <c r="S30" s="35">
        <f t="shared" si="5"/>
        <v>1.4552114264032703</v>
      </c>
    </row>
    <row r="31" spans="2:22" ht="18.5">
      <c r="G31" s="61">
        <v>2011</v>
      </c>
      <c r="H31" s="48">
        <v>1</v>
      </c>
      <c r="I31" s="48">
        <f t="shared" si="6"/>
        <v>27</v>
      </c>
      <c r="J31" s="48">
        <f t="shared" si="6"/>
        <v>27</v>
      </c>
      <c r="K31" s="135">
        <v>8</v>
      </c>
      <c r="L31" s="135">
        <v>5.7</v>
      </c>
      <c r="M31" s="56">
        <f t="shared" si="1"/>
        <v>6.85</v>
      </c>
      <c r="N31" s="36">
        <v>63</v>
      </c>
      <c r="O31" s="57">
        <f t="shared" si="2"/>
        <v>34.465462103167752</v>
      </c>
      <c r="P31" s="58">
        <f t="shared" si="3"/>
        <v>6.3416450269828664</v>
      </c>
      <c r="Q31" s="136">
        <v>8.3631138000000007</v>
      </c>
      <c r="R31" s="11">
        <f t="shared" si="4"/>
        <v>1.2090741790720498</v>
      </c>
      <c r="S31" s="35">
        <f t="shared" si="5"/>
        <v>0.81943241257657284</v>
      </c>
    </row>
    <row r="32" spans="2:22" ht="18.5">
      <c r="G32" s="61">
        <v>2011</v>
      </c>
      <c r="H32" s="48">
        <v>1</v>
      </c>
      <c r="I32" s="48">
        <f t="shared" si="6"/>
        <v>28</v>
      </c>
      <c r="J32" s="48">
        <f t="shared" si="6"/>
        <v>28</v>
      </c>
      <c r="K32" s="135">
        <v>10.1</v>
      </c>
      <c r="L32" s="135">
        <v>3.7</v>
      </c>
      <c r="M32" s="56">
        <f t="shared" si="1"/>
        <v>6.9</v>
      </c>
      <c r="N32" s="36">
        <v>67.5</v>
      </c>
      <c r="O32" s="57">
        <f t="shared" si="2"/>
        <v>20.393406339219489</v>
      </c>
      <c r="P32" s="58">
        <f t="shared" si="3"/>
        <v>10.441424045680378</v>
      </c>
      <c r="Q32" s="136">
        <v>8.2546704999999996</v>
      </c>
      <c r="R32" s="11">
        <f t="shared" si="4"/>
        <v>1.1958169693177501</v>
      </c>
      <c r="S32" s="35">
        <f t="shared" si="5"/>
        <v>1.2239596362424809</v>
      </c>
    </row>
    <row r="33" spans="7:19" ht="18.5">
      <c r="G33" s="61">
        <v>2011</v>
      </c>
      <c r="H33" s="48">
        <v>1</v>
      </c>
      <c r="I33" s="48">
        <f t="shared" si="6"/>
        <v>29</v>
      </c>
      <c r="J33" s="48">
        <f t="shared" si="6"/>
        <v>29</v>
      </c>
      <c r="K33" s="135">
        <v>7.4</v>
      </c>
      <c r="L33" s="135">
        <v>5.4</v>
      </c>
      <c r="M33" s="56">
        <f t="shared" si="1"/>
        <v>6.4</v>
      </c>
      <c r="N33" s="36">
        <v>57</v>
      </c>
      <c r="O33" s="57">
        <f t="shared" si="2"/>
        <v>38.812350966918032</v>
      </c>
      <c r="P33" s="58">
        <f t="shared" si="3"/>
        <v>6.2099761547068857</v>
      </c>
      <c r="Q33" s="136">
        <v>8.7822324999999992</v>
      </c>
      <c r="R33" s="11">
        <f t="shared" si="4"/>
        <v>1.2464886054225002</v>
      </c>
      <c r="S33" s="35">
        <f t="shared" si="5"/>
        <v>0.76949311639899365</v>
      </c>
    </row>
    <row r="34" spans="7:19" ht="18.5">
      <c r="G34" s="61">
        <v>2011</v>
      </c>
      <c r="H34" s="48">
        <v>1</v>
      </c>
      <c r="I34" s="48">
        <f t="shared" si="6"/>
        <v>30</v>
      </c>
      <c r="J34" s="48">
        <f t="shared" si="6"/>
        <v>30</v>
      </c>
      <c r="K34" s="135">
        <v>12.1</v>
      </c>
      <c r="L34" s="135">
        <v>6.6</v>
      </c>
      <c r="M34" s="56">
        <f t="shared" si="1"/>
        <v>9.35</v>
      </c>
      <c r="N34" s="36">
        <v>54.5</v>
      </c>
      <c r="O34" s="57">
        <f t="shared" si="2"/>
        <v>53.061503818452344</v>
      </c>
      <c r="P34" s="58">
        <f t="shared" si="3"/>
        <v>23.347061680119033</v>
      </c>
      <c r="Q34" s="136">
        <v>19.910441099999996</v>
      </c>
      <c r="R34" s="11">
        <f t="shared" si="4"/>
        <v>3.1704341109482241</v>
      </c>
      <c r="S34" s="35">
        <f t="shared" si="5"/>
        <v>3.0278982866457911</v>
      </c>
    </row>
    <row r="35" spans="7:19" ht="18.5">
      <c r="G35" s="61">
        <v>2011</v>
      </c>
      <c r="H35" s="62">
        <v>1</v>
      </c>
      <c r="I35" s="62">
        <f t="shared" si="6"/>
        <v>31</v>
      </c>
      <c r="J35" s="48">
        <f t="shared" si="6"/>
        <v>31</v>
      </c>
      <c r="K35" s="135">
        <v>10.1</v>
      </c>
      <c r="L35" s="135">
        <v>3.4</v>
      </c>
      <c r="M35" s="56">
        <f t="shared" si="1"/>
        <v>6.75</v>
      </c>
      <c r="N35" s="36">
        <v>53.5</v>
      </c>
      <c r="O35" s="57">
        <f t="shared" si="2"/>
        <v>20.835431357882538</v>
      </c>
      <c r="P35" s="58">
        <f t="shared" si="3"/>
        <v>11.167791207825038</v>
      </c>
      <c r="Q35" s="136">
        <v>8.6289882999999996</v>
      </c>
      <c r="R35" s="51">
        <f t="shared" si="4"/>
        <v>1.2424513521167246</v>
      </c>
      <c r="S35" s="50">
        <f t="shared" si="5"/>
        <v>1.2754909472355813</v>
      </c>
    </row>
    <row r="36" spans="7:19" ht="18.5">
      <c r="G36" s="61">
        <v>2011</v>
      </c>
      <c r="H36" s="48">
        <v>2</v>
      </c>
      <c r="I36" s="48">
        <v>1</v>
      </c>
      <c r="J36" s="48">
        <f t="shared" si="6"/>
        <v>32</v>
      </c>
      <c r="K36" s="135">
        <v>7.6</v>
      </c>
      <c r="L36" s="135">
        <v>-0.1</v>
      </c>
      <c r="M36" s="56">
        <f t="shared" si="1"/>
        <v>3.75</v>
      </c>
      <c r="N36" s="36">
        <v>56.5</v>
      </c>
      <c r="O36" s="57">
        <f t="shared" si="2"/>
        <v>20.117276758581529</v>
      </c>
      <c r="P36" s="58">
        <f t="shared" si="3"/>
        <v>12.392242483286221</v>
      </c>
      <c r="Q36" s="136">
        <v>8.9317083999999998</v>
      </c>
      <c r="R36" s="11">
        <f t="shared" si="4"/>
        <v>1.1288853234573</v>
      </c>
      <c r="S36" s="35">
        <f t="shared" si="5"/>
        <v>0.89789903396374582</v>
      </c>
    </row>
    <row r="37" spans="7:19" ht="18.5">
      <c r="G37" s="61">
        <v>2011</v>
      </c>
      <c r="H37" s="48">
        <v>2</v>
      </c>
      <c r="I37" s="48">
        <f t="shared" ref="I37:J52" si="7">I36+1</f>
        <v>2</v>
      </c>
      <c r="J37" s="48">
        <f t="shared" si="6"/>
        <v>33</v>
      </c>
      <c r="K37" s="135">
        <v>7.6</v>
      </c>
      <c r="L37" s="135">
        <v>-0.6</v>
      </c>
      <c r="M37" s="56">
        <f t="shared" si="1"/>
        <v>3.5</v>
      </c>
      <c r="N37" s="36">
        <v>63</v>
      </c>
      <c r="O37" s="57">
        <f t="shared" si="2"/>
        <v>15.188226723811143</v>
      </c>
      <c r="P37" s="58">
        <f t="shared" si="3"/>
        <v>9.9634767308201084</v>
      </c>
      <c r="Q37" s="136">
        <v>6.9587939999999993</v>
      </c>
      <c r="R37" s="11">
        <f t="shared" si="4"/>
        <v>0.86932386105299997</v>
      </c>
      <c r="S37" s="35">
        <f t="shared" si="5"/>
        <v>0.70692012178053065</v>
      </c>
    </row>
    <row r="38" spans="7:19" ht="18.5">
      <c r="G38" s="61">
        <v>2011</v>
      </c>
      <c r="H38" s="48">
        <v>2</v>
      </c>
      <c r="I38" s="48">
        <f t="shared" si="7"/>
        <v>3</v>
      </c>
      <c r="J38" s="48">
        <f t="shared" si="7"/>
        <v>34</v>
      </c>
      <c r="K38" s="135">
        <v>8.6</v>
      </c>
      <c r="L38" s="135">
        <v>-1.7</v>
      </c>
      <c r="M38" s="56">
        <f t="shared" si="1"/>
        <v>3.4499999999999997</v>
      </c>
      <c r="N38" s="36">
        <v>61</v>
      </c>
      <c r="O38" s="57">
        <f t="shared" si="2"/>
        <v>10.44838303964713</v>
      </c>
      <c r="P38" s="58">
        <f t="shared" si="3"/>
        <v>8.6094676246692341</v>
      </c>
      <c r="Q38" s="136">
        <v>5.3652217999999987</v>
      </c>
      <c r="R38" s="11">
        <f t="shared" si="4"/>
        <v>0.66867429946124979</v>
      </c>
      <c r="S38" s="35">
        <f t="shared" si="5"/>
        <v>0.62022117206415961</v>
      </c>
    </row>
    <row r="39" spans="7:19" ht="18.5">
      <c r="G39" s="61">
        <v>2011</v>
      </c>
      <c r="H39" s="48">
        <v>2</v>
      </c>
      <c r="I39" s="48">
        <f t="shared" si="7"/>
        <v>4</v>
      </c>
      <c r="J39" s="48">
        <f t="shared" si="7"/>
        <v>35</v>
      </c>
      <c r="K39" s="135">
        <v>6.1</v>
      </c>
      <c r="L39" s="135">
        <v>2.2999999999999998</v>
      </c>
      <c r="M39" s="56">
        <f t="shared" si="1"/>
        <v>4.1999999999999993</v>
      </c>
      <c r="N39" s="36">
        <v>54.5</v>
      </c>
      <c r="O39" s="57">
        <f t="shared" si="2"/>
        <v>62.826998571190451</v>
      </c>
      <c r="P39" s="58">
        <f t="shared" si="3"/>
        <v>19.099407565641897</v>
      </c>
      <c r="Q39" s="136">
        <v>19.595578699999997</v>
      </c>
      <c r="R39" s="11">
        <f t="shared" si="4"/>
        <v>2.5284175196609993</v>
      </c>
      <c r="S39" s="35">
        <f t="shared" si="5"/>
        <v>1.4369067005450908</v>
      </c>
    </row>
    <row r="40" spans="7:19" ht="18.5">
      <c r="G40" s="61">
        <v>2011</v>
      </c>
      <c r="H40" s="48">
        <v>2</v>
      </c>
      <c r="I40" s="48">
        <f t="shared" si="7"/>
        <v>5</v>
      </c>
      <c r="J40" s="48">
        <f t="shared" si="7"/>
        <v>36</v>
      </c>
      <c r="K40" s="135">
        <v>8.5</v>
      </c>
      <c r="L40" s="135">
        <v>0.6</v>
      </c>
      <c r="M40" s="56">
        <f t="shared" si="1"/>
        <v>4.55</v>
      </c>
      <c r="N40" s="36">
        <v>54.5</v>
      </c>
      <c r="O40" s="57">
        <f t="shared" si="2"/>
        <v>50.818153144845638</v>
      </c>
      <c r="P40" s="58">
        <f t="shared" si="3"/>
        <v>32.11707278754244</v>
      </c>
      <c r="Q40" s="136">
        <v>22.853483400000002</v>
      </c>
      <c r="R40" s="11">
        <f t="shared" si="4"/>
        <v>2.9956974511513503</v>
      </c>
      <c r="S40" s="35">
        <f t="shared" si="5"/>
        <v>2.4679834356434074</v>
      </c>
    </row>
    <row r="41" spans="7:19" ht="18.5">
      <c r="G41" s="61">
        <v>2011</v>
      </c>
      <c r="H41" s="48">
        <v>2</v>
      </c>
      <c r="I41" s="48">
        <f t="shared" si="7"/>
        <v>6</v>
      </c>
      <c r="J41" s="48">
        <f t="shared" si="7"/>
        <v>37</v>
      </c>
      <c r="K41" s="135">
        <v>12.7</v>
      </c>
      <c r="L41" s="135">
        <v>0.1</v>
      </c>
      <c r="M41" s="56">
        <f t="shared" si="1"/>
        <v>6.3999999999999995</v>
      </c>
      <c r="N41" s="36">
        <v>61</v>
      </c>
      <c r="O41" s="57">
        <f t="shared" si="2"/>
        <v>38.348762677515282</v>
      </c>
      <c r="P41" s="58">
        <f t="shared" si="3"/>
        <v>38.655552778935402</v>
      </c>
      <c r="Q41" s="136">
        <v>21.779936599999996</v>
      </c>
      <c r="R41" s="11">
        <f t="shared" si="4"/>
        <v>3.0912917414477992</v>
      </c>
      <c r="S41" s="35">
        <f t="shared" si="5"/>
        <v>3.7775316221218618</v>
      </c>
    </row>
    <row r="42" spans="7:19" ht="18.5">
      <c r="G42" s="61">
        <v>2011</v>
      </c>
      <c r="H42" s="48">
        <v>2</v>
      </c>
      <c r="I42" s="48">
        <f t="shared" si="7"/>
        <v>7</v>
      </c>
      <c r="J42" s="48">
        <f t="shared" si="7"/>
        <v>38</v>
      </c>
      <c r="K42" s="135">
        <v>12.2</v>
      </c>
      <c r="L42" s="135">
        <v>0.4</v>
      </c>
      <c r="M42" s="56">
        <f t="shared" si="1"/>
        <v>6.3</v>
      </c>
      <c r="N42" s="36">
        <v>55.5</v>
      </c>
      <c r="O42" s="57">
        <f t="shared" si="2"/>
        <v>29.998229905611019</v>
      </c>
      <c r="P42" s="58">
        <f t="shared" si="3"/>
        <v>28.318329030896802</v>
      </c>
      <c r="Q42" s="136">
        <v>16.487568599999999</v>
      </c>
      <c r="R42" s="11">
        <f t="shared" si="4"/>
        <v>2.3304601151199003</v>
      </c>
      <c r="S42" s="35">
        <f t="shared" si="5"/>
        <v>2.7881439717061713</v>
      </c>
    </row>
    <row r="43" spans="7:19" ht="18.5">
      <c r="G43" s="61">
        <v>2011</v>
      </c>
      <c r="H43" s="48">
        <v>2</v>
      </c>
      <c r="I43" s="48">
        <f t="shared" si="7"/>
        <v>8</v>
      </c>
      <c r="J43" s="48">
        <f t="shared" si="7"/>
        <v>39</v>
      </c>
      <c r="K43" s="135">
        <v>15.7</v>
      </c>
      <c r="L43" s="135">
        <v>4.3</v>
      </c>
      <c r="M43" s="56">
        <f t="shared" si="1"/>
        <v>10</v>
      </c>
      <c r="N43" s="36">
        <v>55.5</v>
      </c>
      <c r="O43" s="57">
        <f t="shared" si="2"/>
        <v>40.96224602014766</v>
      </c>
      <c r="P43" s="58">
        <f t="shared" si="3"/>
        <v>37.357568370374665</v>
      </c>
      <c r="Q43" s="136">
        <v>22.128713699999999</v>
      </c>
      <c r="R43" s="11">
        <f t="shared" si="4"/>
        <v>3.6080203826438995</v>
      </c>
      <c r="S43" s="35">
        <f t="shared" si="5"/>
        <v>4.8914984779264588</v>
      </c>
    </row>
    <row r="44" spans="7:19" ht="18.5">
      <c r="G44" s="61">
        <v>2011</v>
      </c>
      <c r="H44" s="48">
        <v>2</v>
      </c>
      <c r="I44" s="48">
        <f t="shared" si="7"/>
        <v>9</v>
      </c>
      <c r="J44" s="48">
        <f t="shared" si="7"/>
        <v>40</v>
      </c>
      <c r="K44" s="135">
        <v>14.8</v>
      </c>
      <c r="L44" s="135">
        <v>4.4000000000000004</v>
      </c>
      <c r="M44" s="56">
        <f t="shared" si="1"/>
        <v>9.6000000000000014</v>
      </c>
      <c r="N44" s="36">
        <v>56.5</v>
      </c>
      <c r="O44" s="57">
        <f t="shared" si="2"/>
        <v>47.614761287681993</v>
      </c>
      <c r="P44" s="58">
        <f t="shared" si="3"/>
        <v>39.615481391351423</v>
      </c>
      <c r="Q44" s="136">
        <v>24.568478599999999</v>
      </c>
      <c r="R44" s="11">
        <f t="shared" si="4"/>
        <v>3.9481790794985998</v>
      </c>
      <c r="S44" s="35">
        <f t="shared" si="5"/>
        <v>5.0453460414903191</v>
      </c>
    </row>
    <row r="45" spans="7:19" ht="18.5">
      <c r="G45" s="61">
        <v>2011</v>
      </c>
      <c r="H45" s="48">
        <v>2</v>
      </c>
      <c r="I45" s="48">
        <f t="shared" si="7"/>
        <v>10</v>
      </c>
      <c r="J45" s="48">
        <f t="shared" si="7"/>
        <v>41</v>
      </c>
      <c r="K45" s="135">
        <v>15.5</v>
      </c>
      <c r="L45" s="135">
        <v>1.9</v>
      </c>
      <c r="M45" s="56">
        <f t="shared" si="1"/>
        <v>8.6999999999999993</v>
      </c>
      <c r="N45" s="36">
        <v>61</v>
      </c>
      <c r="O45" s="57">
        <f t="shared" si="2"/>
        <v>42.457488707900566</v>
      </c>
      <c r="P45" s="58">
        <f t="shared" si="3"/>
        <v>46.193747714195823</v>
      </c>
      <c r="Q45" s="136">
        <v>25.052077100000002</v>
      </c>
      <c r="R45" s="11">
        <f t="shared" si="4"/>
        <v>3.8936564530747497</v>
      </c>
      <c r="S45" s="35">
        <f t="shared" si="5"/>
        <v>5.4945682525394988</v>
      </c>
    </row>
    <row r="46" spans="7:19" ht="18.5">
      <c r="G46" s="61">
        <v>2011</v>
      </c>
      <c r="H46" s="48">
        <v>2</v>
      </c>
      <c r="I46" s="48">
        <f t="shared" si="7"/>
        <v>11</v>
      </c>
      <c r="J46" s="48">
        <f t="shared" si="7"/>
        <v>42</v>
      </c>
      <c r="K46" s="135">
        <v>11.1</v>
      </c>
      <c r="L46" s="135">
        <v>2.5</v>
      </c>
      <c r="M46" s="56">
        <f t="shared" si="1"/>
        <v>6.8</v>
      </c>
      <c r="N46" s="36">
        <v>86</v>
      </c>
      <c r="O46" s="57">
        <f t="shared" si="2"/>
        <v>52.0514910225424</v>
      </c>
      <c r="P46" s="58">
        <f t="shared" si="3"/>
        <v>35.811425823509168</v>
      </c>
      <c r="Q46" s="136">
        <v>24.423189699999995</v>
      </c>
      <c r="R46" s="11">
        <f t="shared" si="4"/>
        <v>3.5237533867262991</v>
      </c>
      <c r="S46" s="35">
        <f t="shared" si="5"/>
        <v>3.664963561282446</v>
      </c>
    </row>
    <row r="47" spans="7:19" ht="18.5">
      <c r="G47" s="61">
        <v>2011</v>
      </c>
      <c r="H47" s="48">
        <v>2</v>
      </c>
      <c r="I47" s="48">
        <f t="shared" si="7"/>
        <v>12</v>
      </c>
      <c r="J47" s="48">
        <f t="shared" si="7"/>
        <v>43</v>
      </c>
      <c r="K47" s="135">
        <v>11.6</v>
      </c>
      <c r="L47" s="135">
        <v>-1</v>
      </c>
      <c r="M47" s="56">
        <f t="shared" si="1"/>
        <v>5.3</v>
      </c>
      <c r="N47" s="36">
        <v>79.5</v>
      </c>
      <c r="O47" s="57">
        <f t="shared" si="2"/>
        <v>34.946487700454789</v>
      </c>
      <c r="P47" s="58">
        <f t="shared" si="3"/>
        <v>35.226059602058427</v>
      </c>
      <c r="Q47" s="136">
        <v>19.847636099999999</v>
      </c>
      <c r="R47" s="11">
        <f t="shared" si="4"/>
        <v>2.6889875102821494</v>
      </c>
      <c r="S47" s="35">
        <f t="shared" si="5"/>
        <v>3.0202111293685712</v>
      </c>
    </row>
    <row r="48" spans="7:19" ht="18.5">
      <c r="G48" s="61">
        <v>2011</v>
      </c>
      <c r="H48" s="48">
        <v>2</v>
      </c>
      <c r="I48" s="48">
        <f t="shared" si="7"/>
        <v>13</v>
      </c>
      <c r="J48" s="48">
        <f t="shared" si="7"/>
        <v>44</v>
      </c>
      <c r="K48" s="135">
        <v>13.3</v>
      </c>
      <c r="L48" s="135">
        <v>4</v>
      </c>
      <c r="M48" s="56">
        <f t="shared" si="1"/>
        <v>8.65</v>
      </c>
      <c r="N48" s="36">
        <v>69</v>
      </c>
      <c r="O48" s="57">
        <f t="shared" si="2"/>
        <v>47.25338461231069</v>
      </c>
      <c r="P48" s="58">
        <f t="shared" si="3"/>
        <v>35.156518151559155</v>
      </c>
      <c r="Q48" s="136">
        <v>23.056552899999996</v>
      </c>
      <c r="R48" s="11">
        <f t="shared" si="4"/>
        <v>3.5767457589623248</v>
      </c>
      <c r="S48" s="35">
        <f t="shared" si="5"/>
        <v>4.2231094470784738</v>
      </c>
    </row>
    <row r="49" spans="7:19" ht="18.5">
      <c r="G49" s="61">
        <v>2011</v>
      </c>
      <c r="H49" s="48">
        <v>2</v>
      </c>
      <c r="I49" s="48">
        <f t="shared" si="7"/>
        <v>14</v>
      </c>
      <c r="J49" s="48">
        <f t="shared" si="7"/>
        <v>45</v>
      </c>
      <c r="K49" s="135">
        <v>8.8000000000000007</v>
      </c>
      <c r="L49" s="135">
        <v>4.4000000000000004</v>
      </c>
      <c r="M49" s="56">
        <f t="shared" si="1"/>
        <v>6.6000000000000005</v>
      </c>
      <c r="N49" s="36">
        <v>60.5</v>
      </c>
      <c r="O49" s="57">
        <f t="shared" si="2"/>
        <v>57.141358901633993</v>
      </c>
      <c r="P49" s="58">
        <f t="shared" si="3"/>
        <v>20.113758333375166</v>
      </c>
      <c r="Q49" s="136">
        <v>19.177716099999998</v>
      </c>
      <c r="R49" s="11">
        <f t="shared" si="4"/>
        <v>2.7444462402065994</v>
      </c>
      <c r="S49" s="35">
        <f t="shared" si="5"/>
        <v>2.103189331022481</v>
      </c>
    </row>
    <row r="50" spans="7:19" ht="18.5">
      <c r="G50" s="61">
        <v>2011</v>
      </c>
      <c r="H50" s="48">
        <v>2</v>
      </c>
      <c r="I50" s="48">
        <f t="shared" si="7"/>
        <v>15</v>
      </c>
      <c r="J50" s="48">
        <f t="shared" si="7"/>
        <v>46</v>
      </c>
      <c r="K50" s="135">
        <v>7.9</v>
      </c>
      <c r="L50" s="135">
        <v>5.6</v>
      </c>
      <c r="M50" s="56">
        <f t="shared" si="1"/>
        <v>6.75</v>
      </c>
      <c r="N50" s="36">
        <v>63</v>
      </c>
      <c r="O50" s="57">
        <f t="shared" si="2"/>
        <v>38.04763389280307</v>
      </c>
      <c r="P50" s="58">
        <f t="shared" si="3"/>
        <v>7.0007646362757665</v>
      </c>
      <c r="Q50" s="136">
        <v>9.2323349999999991</v>
      </c>
      <c r="R50" s="11">
        <f t="shared" si="4"/>
        <v>1.3293246792262499</v>
      </c>
      <c r="S50" s="35">
        <f t="shared" si="5"/>
        <v>0.87459425293825488</v>
      </c>
    </row>
    <row r="51" spans="7:19" ht="18.5">
      <c r="G51" s="61">
        <v>2011</v>
      </c>
      <c r="H51" s="48">
        <v>2</v>
      </c>
      <c r="I51" s="48">
        <f t="shared" si="7"/>
        <v>16</v>
      </c>
      <c r="J51" s="48">
        <f t="shared" si="7"/>
        <v>47</v>
      </c>
      <c r="K51" s="135">
        <v>10.5</v>
      </c>
      <c r="L51" s="135">
        <v>4.5999999999999996</v>
      </c>
      <c r="M51" s="56">
        <f t="shared" si="1"/>
        <v>7.55</v>
      </c>
      <c r="N51" s="36">
        <v>54</v>
      </c>
      <c r="O51" s="57">
        <f t="shared" si="2"/>
        <v>39.072266522551324</v>
      </c>
      <c r="P51" s="58">
        <f t="shared" si="3"/>
        <v>18.442109798644225</v>
      </c>
      <c r="Q51" s="136">
        <v>15.184992899999999</v>
      </c>
      <c r="R51" s="11">
        <f t="shared" si="4"/>
        <v>2.2576705781379749</v>
      </c>
      <c r="S51" s="35">
        <f t="shared" si="5"/>
        <v>2.1310599992783508</v>
      </c>
    </row>
    <row r="52" spans="7:19" ht="18.5">
      <c r="G52" s="61">
        <v>2011</v>
      </c>
      <c r="H52" s="48">
        <v>2</v>
      </c>
      <c r="I52" s="48">
        <f t="shared" si="7"/>
        <v>17</v>
      </c>
      <c r="J52" s="48">
        <f t="shared" si="7"/>
        <v>48</v>
      </c>
      <c r="K52" s="135">
        <v>9.9</v>
      </c>
      <c r="L52" s="135">
        <v>5.6</v>
      </c>
      <c r="M52" s="56">
        <f t="shared" si="1"/>
        <v>7.75</v>
      </c>
      <c r="N52" s="36">
        <v>52.5</v>
      </c>
      <c r="O52" s="57">
        <f t="shared" si="2"/>
        <v>58.289094698306556</v>
      </c>
      <c r="P52" s="58">
        <f t="shared" si="3"/>
        <v>20.05144857621746</v>
      </c>
      <c r="Q52" s="136">
        <v>19.339334299999997</v>
      </c>
      <c r="R52" s="11">
        <f t="shared" si="4"/>
        <v>2.8980137493557243</v>
      </c>
      <c r="S52" s="35">
        <f t="shared" si="5"/>
        <v>2.3382342946972505</v>
      </c>
    </row>
    <row r="53" spans="7:19" ht="18.5">
      <c r="G53" s="61">
        <v>2011</v>
      </c>
      <c r="H53" s="48">
        <v>2</v>
      </c>
      <c r="I53" s="48">
        <f t="shared" ref="I53:J64" si="8">I52+1</f>
        <v>18</v>
      </c>
      <c r="J53" s="48">
        <f t="shared" si="8"/>
        <v>49</v>
      </c>
      <c r="K53" s="135">
        <v>13.4</v>
      </c>
      <c r="L53" s="135">
        <v>5.2</v>
      </c>
      <c r="M53" s="56">
        <f t="shared" si="1"/>
        <v>9.3000000000000007</v>
      </c>
      <c r="N53" s="36">
        <v>53</v>
      </c>
      <c r="O53" s="57">
        <f t="shared" si="2"/>
        <v>33.089681193891558</v>
      </c>
      <c r="P53" s="58">
        <f t="shared" si="3"/>
        <v>21.706830863192859</v>
      </c>
      <c r="Q53" s="136">
        <v>15.160708299999998</v>
      </c>
      <c r="R53" s="11">
        <f t="shared" si="4"/>
        <v>2.4096657182644496</v>
      </c>
      <c r="S53" s="35">
        <f t="shared" si="5"/>
        <v>2.8233030196948565</v>
      </c>
    </row>
    <row r="54" spans="7:19" ht="18.5">
      <c r="G54" s="61">
        <v>2011</v>
      </c>
      <c r="H54" s="48">
        <v>2</v>
      </c>
      <c r="I54" s="48">
        <f t="shared" si="8"/>
        <v>19</v>
      </c>
      <c r="J54" s="48">
        <f t="shared" si="8"/>
        <v>50</v>
      </c>
      <c r="K54" s="135">
        <v>12.9</v>
      </c>
      <c r="L54" s="135">
        <v>8.1</v>
      </c>
      <c r="M54" s="56">
        <f t="shared" si="1"/>
        <v>10.5</v>
      </c>
      <c r="N54" s="36">
        <v>55.5</v>
      </c>
      <c r="O54" s="57">
        <f t="shared" si="2"/>
        <v>5.8145074205200338</v>
      </c>
      <c r="P54" s="58">
        <f t="shared" si="3"/>
        <v>2.2327708494796932</v>
      </c>
      <c r="Q54" s="136">
        <v>2.0382316</v>
      </c>
      <c r="R54" s="11">
        <f t="shared" si="4"/>
        <v>0.33830466185219998</v>
      </c>
      <c r="S54" s="35">
        <f t="shared" si="5"/>
        <v>0.5517889849041725</v>
      </c>
    </row>
    <row r="55" spans="7:19" ht="18.5">
      <c r="G55" s="61">
        <v>2011</v>
      </c>
      <c r="H55" s="48">
        <v>2</v>
      </c>
      <c r="I55" s="48">
        <f t="shared" si="8"/>
        <v>20</v>
      </c>
      <c r="J55" s="48">
        <f t="shared" si="8"/>
        <v>51</v>
      </c>
      <c r="K55" s="135">
        <v>11</v>
      </c>
      <c r="L55" s="135">
        <v>6</v>
      </c>
      <c r="M55" s="56">
        <f t="shared" si="1"/>
        <v>8.5</v>
      </c>
      <c r="N55" s="36">
        <v>53.5</v>
      </c>
      <c r="O55" s="57">
        <f t="shared" si="2"/>
        <v>34.210270336026575</v>
      </c>
      <c r="P55" s="58">
        <f t="shared" si="3"/>
        <v>13.68410813441063</v>
      </c>
      <c r="Q55" s="136">
        <v>12.239438399999999</v>
      </c>
      <c r="R55" s="11">
        <f t="shared" si="4"/>
        <v>1.8879272534807998</v>
      </c>
      <c r="S55" s="35">
        <f t="shared" si="5"/>
        <v>1.7687138269860432</v>
      </c>
    </row>
    <row r="56" spans="7:19" ht="18.5">
      <c r="G56" s="61">
        <v>2011</v>
      </c>
      <c r="H56" s="48">
        <v>2</v>
      </c>
      <c r="I56" s="48">
        <f t="shared" si="8"/>
        <v>21</v>
      </c>
      <c r="J56" s="48">
        <f t="shared" si="8"/>
        <v>52</v>
      </c>
      <c r="K56" s="135">
        <v>14.9</v>
      </c>
      <c r="L56" s="135">
        <v>5.3</v>
      </c>
      <c r="M56" s="56">
        <f t="shared" si="1"/>
        <v>10.1</v>
      </c>
      <c r="N56" s="36">
        <v>60.5</v>
      </c>
      <c r="O56" s="57">
        <f t="shared" si="2"/>
        <v>24.5261295789633</v>
      </c>
      <c r="P56" s="58">
        <f t="shared" si="3"/>
        <v>18.836067516643816</v>
      </c>
      <c r="Q56" s="136">
        <v>12.158629299999999</v>
      </c>
      <c r="R56" s="11">
        <f t="shared" si="4"/>
        <v>1.9895590675615495</v>
      </c>
      <c r="S56" s="35">
        <f t="shared" si="5"/>
        <v>2.6103393384307485</v>
      </c>
    </row>
    <row r="57" spans="7:19" ht="18.5">
      <c r="G57" s="61">
        <v>2011</v>
      </c>
      <c r="H57" s="48">
        <v>2</v>
      </c>
      <c r="I57" s="48">
        <f t="shared" si="8"/>
        <v>22</v>
      </c>
      <c r="J57" s="48">
        <f t="shared" si="8"/>
        <v>53</v>
      </c>
      <c r="K57" s="135">
        <v>12.3</v>
      </c>
      <c r="L57" s="135">
        <v>5.8</v>
      </c>
      <c r="M57" s="56">
        <f t="shared" si="1"/>
        <v>9.0500000000000007</v>
      </c>
      <c r="N57" s="36">
        <v>57.5</v>
      </c>
      <c r="O57" s="57">
        <f t="shared" si="2"/>
        <v>65.790623639647222</v>
      </c>
      <c r="P57" s="58">
        <f t="shared" si="3"/>
        <v>34.211124292616567</v>
      </c>
      <c r="Q57" s="136">
        <v>26.837413899999998</v>
      </c>
      <c r="R57" s="11">
        <f t="shared" si="4"/>
        <v>4.2262284632559757</v>
      </c>
      <c r="S57" s="35">
        <f t="shared" si="5"/>
        <v>4.2346280333861026</v>
      </c>
    </row>
    <row r="58" spans="7:19" ht="18.5">
      <c r="G58" s="61">
        <v>2011</v>
      </c>
      <c r="H58" s="48">
        <v>2</v>
      </c>
      <c r="I58" s="48">
        <f t="shared" si="8"/>
        <v>23</v>
      </c>
      <c r="J58" s="48">
        <f t="shared" si="8"/>
        <v>54</v>
      </c>
      <c r="K58" s="135">
        <v>15.7</v>
      </c>
      <c r="L58" s="135">
        <v>9</v>
      </c>
      <c r="M58" s="56">
        <f t="shared" si="1"/>
        <v>12.35</v>
      </c>
      <c r="N58" s="36">
        <v>58</v>
      </c>
      <c r="O58" s="57">
        <f t="shared" si="2"/>
        <v>61.577197008390016</v>
      </c>
      <c r="P58" s="58">
        <f t="shared" si="3"/>
        <v>33.005377596497041</v>
      </c>
      <c r="Q58" s="136">
        <v>25.502179600000002</v>
      </c>
      <c r="R58" s="11">
        <f t="shared" si="4"/>
        <v>4.5095440431230998</v>
      </c>
      <c r="S58" s="35">
        <f t="shared" si="5"/>
        <v>4.9127112661129404</v>
      </c>
    </row>
    <row r="59" spans="7:19" ht="18.5">
      <c r="G59" s="61">
        <v>2011</v>
      </c>
      <c r="H59" s="48">
        <v>2</v>
      </c>
      <c r="I59" s="48">
        <f t="shared" si="8"/>
        <v>24</v>
      </c>
      <c r="J59" s="48">
        <f t="shared" si="8"/>
        <v>55</v>
      </c>
      <c r="K59" s="135">
        <v>17.899999999999999</v>
      </c>
      <c r="L59" s="135">
        <v>5</v>
      </c>
      <c r="M59" s="56">
        <f t="shared" si="1"/>
        <v>11.45</v>
      </c>
      <c r="N59" s="36">
        <v>78</v>
      </c>
      <c r="O59" s="57">
        <f t="shared" si="2"/>
        <v>17.231348584664637</v>
      </c>
      <c r="P59" s="58">
        <f t="shared" si="3"/>
        <v>17.782751739373904</v>
      </c>
      <c r="Q59" s="136">
        <v>9.9022550000000003</v>
      </c>
      <c r="R59" s="11">
        <f t="shared" si="4"/>
        <v>1.6987442230687499</v>
      </c>
      <c r="S59" s="35">
        <f t="shared" si="5"/>
        <v>2.6668556634747698</v>
      </c>
    </row>
    <row r="60" spans="7:19" ht="18.5">
      <c r="G60" s="61">
        <v>2011</v>
      </c>
      <c r="H60" s="48">
        <v>2</v>
      </c>
      <c r="I60" s="48">
        <f t="shared" si="8"/>
        <v>25</v>
      </c>
      <c r="J60" s="48">
        <f t="shared" si="8"/>
        <v>56</v>
      </c>
      <c r="K60" s="135">
        <v>14.8</v>
      </c>
      <c r="L60" s="135">
        <v>10.1</v>
      </c>
      <c r="M60" s="56">
        <f t="shared" si="1"/>
        <v>12.45</v>
      </c>
      <c r="N60" s="36">
        <v>85.5</v>
      </c>
      <c r="O60" s="57">
        <f t="shared" si="2"/>
        <v>56.646795808395943</v>
      </c>
      <c r="P60" s="58">
        <f t="shared" si="3"/>
        <v>21.299195223956882</v>
      </c>
      <c r="Q60" s="136">
        <v>19.6491723</v>
      </c>
      <c r="R60" s="11">
        <f t="shared" si="4"/>
        <v>3.4860824650698743</v>
      </c>
      <c r="S60" s="35">
        <f t="shared" si="5"/>
        <v>3.2885464104503312</v>
      </c>
    </row>
    <row r="61" spans="7:19" ht="18.5">
      <c r="G61" s="61">
        <v>2011</v>
      </c>
      <c r="H61" s="48">
        <v>2</v>
      </c>
      <c r="I61" s="48">
        <f t="shared" si="8"/>
        <v>26</v>
      </c>
      <c r="J61" s="48">
        <f t="shared" si="8"/>
        <v>57</v>
      </c>
      <c r="K61" s="135">
        <v>13.1</v>
      </c>
      <c r="L61" s="135">
        <v>5.8</v>
      </c>
      <c r="M61" s="56">
        <f t="shared" si="1"/>
        <v>9.4499999999999993</v>
      </c>
      <c r="N61" s="36">
        <v>73</v>
      </c>
      <c r="O61" s="57">
        <f t="shared" si="2"/>
        <v>19.763240120200596</v>
      </c>
      <c r="P61" s="58">
        <f t="shared" si="3"/>
        <v>11.541732230197148</v>
      </c>
      <c r="Q61" s="136">
        <v>8.5435735000000008</v>
      </c>
      <c r="R61" s="11">
        <f t="shared" si="4"/>
        <v>1.3654445962368751</v>
      </c>
      <c r="S61" s="35">
        <f t="shared" si="5"/>
        <v>1.6332989598512289</v>
      </c>
    </row>
    <row r="62" spans="7:19" ht="18.5">
      <c r="G62" s="61">
        <v>2011</v>
      </c>
      <c r="H62" s="48">
        <v>2</v>
      </c>
      <c r="I62" s="48">
        <f t="shared" si="8"/>
        <v>27</v>
      </c>
      <c r="J62" s="48">
        <f t="shared" si="8"/>
        <v>58</v>
      </c>
      <c r="K62" s="135">
        <v>14.2</v>
      </c>
      <c r="L62" s="135">
        <v>3.7</v>
      </c>
      <c r="M62" s="56">
        <f t="shared" si="1"/>
        <v>8.9499999999999993</v>
      </c>
      <c r="N62" s="36">
        <v>57</v>
      </c>
      <c r="O62" s="57">
        <f t="shared" si="2"/>
        <v>21.749075886438035</v>
      </c>
      <c r="P62" s="58">
        <f t="shared" si="3"/>
        <v>18.269223744607949</v>
      </c>
      <c r="Q62" s="136">
        <v>11.276009699999999</v>
      </c>
      <c r="R62" s="11">
        <f t="shared" si="4"/>
        <v>1.7690790668208747</v>
      </c>
      <c r="S62" s="35">
        <f t="shared" si="5"/>
        <v>2.3585246880757724</v>
      </c>
    </row>
    <row r="63" spans="7:19" ht="18.5">
      <c r="G63" s="61">
        <v>2011</v>
      </c>
      <c r="H63" s="62">
        <v>2</v>
      </c>
      <c r="I63" s="62">
        <f t="shared" si="8"/>
        <v>28</v>
      </c>
      <c r="J63" s="62">
        <f t="shared" si="8"/>
        <v>59</v>
      </c>
      <c r="K63" s="135">
        <v>12.5</v>
      </c>
      <c r="L63" s="135">
        <v>6.5</v>
      </c>
      <c r="M63" s="56">
        <f t="shared" si="1"/>
        <v>9.5</v>
      </c>
      <c r="N63" s="36">
        <v>55.5</v>
      </c>
      <c r="O63" s="57">
        <f t="shared" si="2"/>
        <v>34.672804152467862</v>
      </c>
      <c r="P63" s="58">
        <f t="shared" si="3"/>
        <v>16.642945993184572</v>
      </c>
      <c r="Q63" s="136">
        <v>13.588908500000001</v>
      </c>
      <c r="R63" s="51">
        <f t="shared" si="4"/>
        <v>2.17578129002325</v>
      </c>
      <c r="S63" s="50">
        <f t="shared" si="5"/>
        <v>2.2517765693848393</v>
      </c>
    </row>
    <row r="64" spans="7:19" ht="18.5">
      <c r="G64" s="61">
        <v>2011</v>
      </c>
      <c r="H64" s="48">
        <v>3</v>
      </c>
      <c r="I64" s="48">
        <v>1</v>
      </c>
      <c r="J64" s="48">
        <f t="shared" si="8"/>
        <v>60</v>
      </c>
      <c r="K64" s="135">
        <v>16.5</v>
      </c>
      <c r="L64" s="135">
        <v>5.6</v>
      </c>
      <c r="M64" s="56">
        <f t="shared" si="1"/>
        <v>11.05</v>
      </c>
      <c r="N64" s="36">
        <v>50</v>
      </c>
      <c r="O64" s="57">
        <f t="shared" si="2"/>
        <v>53.103737160553678</v>
      </c>
      <c r="P64" s="58">
        <f t="shared" si="3"/>
        <v>46.306458804002808</v>
      </c>
      <c r="Q64" s="136">
        <v>28.051643899999998</v>
      </c>
      <c r="R64" s="11">
        <f t="shared" si="4"/>
        <v>4.7464854190104742</v>
      </c>
      <c r="S64" s="35">
        <f t="shared" si="5"/>
        <v>6.3639949955129209</v>
      </c>
    </row>
    <row r="65" spans="7:19" ht="18.5">
      <c r="G65" s="61">
        <v>2011</v>
      </c>
      <c r="H65" s="48">
        <v>3</v>
      </c>
      <c r="I65" s="48">
        <f t="shared" ref="I65:J80" si="9">I64+1</f>
        <v>2</v>
      </c>
      <c r="J65" s="48">
        <f>J64+1</f>
        <v>61</v>
      </c>
      <c r="K65" s="135">
        <v>17</v>
      </c>
      <c r="L65" s="135">
        <v>7.4</v>
      </c>
      <c r="M65" s="56">
        <f t="shared" si="1"/>
        <v>12.2</v>
      </c>
      <c r="N65" s="36">
        <v>51</v>
      </c>
      <c r="O65" s="57">
        <f t="shared" si="2"/>
        <v>54.79717921013598</v>
      </c>
      <c r="P65" s="58">
        <f t="shared" si="3"/>
        <v>42.084233633384436</v>
      </c>
      <c r="Q65" s="136">
        <v>27.165255999999996</v>
      </c>
      <c r="R65" s="11">
        <f t="shared" si="4"/>
        <v>4.7797267931999992</v>
      </c>
      <c r="S65" s="35">
        <f t="shared" si="5"/>
        <v>6.1421673382889672</v>
      </c>
    </row>
    <row r="66" spans="7:19" ht="18.5">
      <c r="G66" s="61">
        <v>2011</v>
      </c>
      <c r="H66" s="48">
        <v>3</v>
      </c>
      <c r="I66" s="48">
        <f t="shared" si="9"/>
        <v>3</v>
      </c>
      <c r="J66" s="48">
        <f>J65+1</f>
        <v>62</v>
      </c>
      <c r="K66" s="135">
        <v>17</v>
      </c>
      <c r="L66" s="135">
        <v>6</v>
      </c>
      <c r="M66" s="56">
        <f t="shared" si="1"/>
        <v>11.5</v>
      </c>
      <c r="N66" s="36">
        <v>52.5</v>
      </c>
      <c r="O66" s="57">
        <f t="shared" si="2"/>
        <v>30.490792263891741</v>
      </c>
      <c r="P66" s="58">
        <f t="shared" si="3"/>
        <v>26.831897192224734</v>
      </c>
      <c r="Q66" s="136">
        <v>16.180242799999998</v>
      </c>
      <c r="R66" s="11">
        <f t="shared" si="4"/>
        <v>2.7804857338445994</v>
      </c>
      <c r="S66" s="35">
        <f t="shared" si="5"/>
        <v>3.8908137166143839</v>
      </c>
    </row>
    <row r="67" spans="7:19" ht="18.5">
      <c r="G67" s="61">
        <v>2011</v>
      </c>
      <c r="H67" s="48">
        <v>3</v>
      </c>
      <c r="I67" s="48">
        <f t="shared" si="9"/>
        <v>4</v>
      </c>
      <c r="J67" s="48">
        <f>J66+1</f>
        <v>63</v>
      </c>
      <c r="K67" s="135">
        <v>17.7</v>
      </c>
      <c r="L67" s="135">
        <v>4.8</v>
      </c>
      <c r="M67" s="56">
        <f t="shared" si="1"/>
        <v>11.25</v>
      </c>
      <c r="N67" s="36">
        <v>51</v>
      </c>
      <c r="O67" s="57">
        <f t="shared" si="2"/>
        <v>29.581817500463799</v>
      </c>
      <c r="P67" s="58">
        <f t="shared" si="3"/>
        <v>30.528435660478635</v>
      </c>
      <c r="Q67" s="136">
        <v>16.999638699999998</v>
      </c>
      <c r="R67" s="11">
        <f t="shared" si="4"/>
        <v>2.8963686923382745</v>
      </c>
      <c r="S67" s="35">
        <f t="shared" si="5"/>
        <v>4.3335921663207335</v>
      </c>
    </row>
    <row r="68" spans="7:19" ht="18.5">
      <c r="G68" s="61">
        <v>2011</v>
      </c>
      <c r="H68" s="48">
        <v>3</v>
      </c>
      <c r="I68" s="48">
        <f t="shared" si="9"/>
        <v>5</v>
      </c>
      <c r="J68" s="48">
        <f t="shared" si="9"/>
        <v>64</v>
      </c>
      <c r="K68" s="135">
        <v>16.899999999999999</v>
      </c>
      <c r="L68" s="135">
        <v>7.1</v>
      </c>
      <c r="M68" s="56">
        <f t="shared" si="1"/>
        <v>12</v>
      </c>
      <c r="N68" s="36">
        <v>52</v>
      </c>
      <c r="O68" s="57">
        <f t="shared" si="2"/>
        <v>48.991352763691197</v>
      </c>
      <c r="P68" s="58">
        <f t="shared" si="3"/>
        <v>38.409220566733893</v>
      </c>
      <c r="Q68" s="136">
        <v>24.5387509</v>
      </c>
      <c r="R68" s="11">
        <f t="shared" si="4"/>
        <v>4.2888092660492996</v>
      </c>
      <c r="S68" s="35">
        <f t="shared" si="5"/>
        <v>5.5798926114166694</v>
      </c>
    </row>
    <row r="69" spans="7:19" ht="18.5">
      <c r="G69" s="61">
        <v>2011</v>
      </c>
      <c r="H69" s="48">
        <v>3</v>
      </c>
      <c r="I69" s="48">
        <f t="shared" si="9"/>
        <v>6</v>
      </c>
      <c r="J69" s="48">
        <f t="shared" si="9"/>
        <v>65</v>
      </c>
      <c r="K69" s="135">
        <v>13.6</v>
      </c>
      <c r="L69" s="135">
        <v>7</v>
      </c>
      <c r="M69" s="56">
        <f t="shared" si="1"/>
        <v>10.3</v>
      </c>
      <c r="N69" s="36">
        <v>48</v>
      </c>
      <c r="O69" s="57">
        <f t="shared" si="2"/>
        <v>58.271016244050301</v>
      </c>
      <c r="P69" s="58">
        <f t="shared" si="3"/>
        <v>30.76709657685856</v>
      </c>
      <c r="Q69" s="136">
        <v>23.952152199999997</v>
      </c>
      <c r="R69" s="11">
        <f t="shared" si="4"/>
        <v>3.9474703715492989</v>
      </c>
      <c r="S69" s="35">
        <f t="shared" si="5"/>
        <v>4.2652259032374227</v>
      </c>
    </row>
    <row r="70" spans="7:19" ht="18.5">
      <c r="G70" s="61">
        <v>2011</v>
      </c>
      <c r="H70" s="48">
        <v>3</v>
      </c>
      <c r="I70" s="48">
        <f t="shared" si="9"/>
        <v>7</v>
      </c>
      <c r="J70" s="48">
        <f t="shared" si="9"/>
        <v>66</v>
      </c>
      <c r="K70" s="135">
        <v>14</v>
      </c>
      <c r="L70" s="135">
        <v>8</v>
      </c>
      <c r="M70" s="56">
        <f t="shared" ref="M70:M133" si="10">(K70+L70)/2</f>
        <v>11</v>
      </c>
      <c r="N70" s="36">
        <v>44</v>
      </c>
      <c r="O70" s="57">
        <f t="shared" ref="O70:O133" si="11">((Q70)/(0.16*(K70-(L70))^0.5))</f>
        <v>53.145380230123742</v>
      </c>
      <c r="P70" s="58">
        <f t="shared" ref="P70:P133" si="12">0.16*((K70-L70)^1/2)*O70</f>
        <v>25.509782510459395</v>
      </c>
      <c r="Q70" s="136">
        <v>20.828650199999998</v>
      </c>
      <c r="R70" s="11">
        <f t="shared" ref="R70:R133" si="13">0.0023*0.408*O70*(K70-L70)^0.5*(M70+17.8)</f>
        <v>3.5182089625823996</v>
      </c>
      <c r="S70" s="35">
        <f t="shared" ref="S70:S133" si="14">0.31*(IF(N70&gt;50,1,(1+(50-N70)/70)))*(P70+2.09)*((M70/(M70+15)))</f>
        <v>3.9300877117640964</v>
      </c>
    </row>
    <row r="71" spans="7:19" ht="18.5">
      <c r="G71" s="61">
        <v>2011</v>
      </c>
      <c r="H71" s="48">
        <v>3</v>
      </c>
      <c r="I71" s="48">
        <f t="shared" si="9"/>
        <v>8</v>
      </c>
      <c r="J71" s="48">
        <f t="shared" si="9"/>
        <v>67</v>
      </c>
      <c r="K71" s="135">
        <v>13.3</v>
      </c>
      <c r="L71" s="135">
        <v>7.5</v>
      </c>
      <c r="M71" s="56">
        <f t="shared" si="10"/>
        <v>10.4</v>
      </c>
      <c r="N71" s="36">
        <v>43.5</v>
      </c>
      <c r="O71" s="57">
        <f t="shared" si="11"/>
        <v>65.942384991393624</v>
      </c>
      <c r="P71" s="58">
        <f t="shared" si="12"/>
        <v>30.597266636006648</v>
      </c>
      <c r="Q71" s="136">
        <v>25.409646899999998</v>
      </c>
      <c r="R71" s="11">
        <f t="shared" si="13"/>
        <v>4.2025777297316997</v>
      </c>
      <c r="S71" s="35">
        <f t="shared" si="14"/>
        <v>4.5342276119449592</v>
      </c>
    </row>
    <row r="72" spans="7:19" ht="18.5">
      <c r="G72" s="61">
        <v>2011</v>
      </c>
      <c r="H72" s="48">
        <v>3</v>
      </c>
      <c r="I72" s="48">
        <f t="shared" si="9"/>
        <v>9</v>
      </c>
      <c r="J72" s="48">
        <f t="shared" si="9"/>
        <v>68</v>
      </c>
      <c r="K72" s="135">
        <v>9.9</v>
      </c>
      <c r="L72" s="135">
        <v>4.3</v>
      </c>
      <c r="M72" s="56">
        <f t="shared" si="10"/>
        <v>7.1</v>
      </c>
      <c r="N72" s="36">
        <v>46</v>
      </c>
      <c r="O72" s="57">
        <f t="shared" si="11"/>
        <v>57.421407516417176</v>
      </c>
      <c r="P72" s="58">
        <f t="shared" si="12"/>
        <v>25.724790567354898</v>
      </c>
      <c r="Q72" s="136">
        <v>21.7414162</v>
      </c>
      <c r="R72" s="11">
        <f t="shared" si="13"/>
        <v>3.1750838097236995</v>
      </c>
      <c r="S72" s="35">
        <f t="shared" si="14"/>
        <v>2.9284461531140025</v>
      </c>
    </row>
    <row r="73" spans="7:19" ht="18.5">
      <c r="G73" s="61">
        <v>2011</v>
      </c>
      <c r="H73" s="48">
        <v>3</v>
      </c>
      <c r="I73" s="48">
        <f t="shared" si="9"/>
        <v>10</v>
      </c>
      <c r="J73" s="48">
        <f t="shared" si="9"/>
        <v>69</v>
      </c>
      <c r="K73" s="135">
        <v>6.7</v>
      </c>
      <c r="L73" s="135">
        <v>0.8</v>
      </c>
      <c r="M73" s="56">
        <f t="shared" si="10"/>
        <v>3.75</v>
      </c>
      <c r="N73" s="36">
        <v>45</v>
      </c>
      <c r="O73" s="57">
        <f t="shared" si="11"/>
        <v>71.884049940281571</v>
      </c>
      <c r="P73" s="58">
        <f t="shared" si="12"/>
        <v>33.929271571812905</v>
      </c>
      <c r="Q73" s="136">
        <v>27.936920099999998</v>
      </c>
      <c r="R73" s="11">
        <f t="shared" si="13"/>
        <v>3.5309682841290746</v>
      </c>
      <c r="S73" s="35">
        <f t="shared" si="14"/>
        <v>2.3927087544132859</v>
      </c>
    </row>
    <row r="74" spans="7:19" ht="18.5">
      <c r="G74" s="61">
        <v>2011</v>
      </c>
      <c r="H74" s="48">
        <v>3</v>
      </c>
      <c r="I74" s="48">
        <f t="shared" si="9"/>
        <v>11</v>
      </c>
      <c r="J74" s="48">
        <f t="shared" si="9"/>
        <v>70</v>
      </c>
      <c r="K74" s="135">
        <v>9.8000000000000007</v>
      </c>
      <c r="L74" s="135">
        <v>-0.2</v>
      </c>
      <c r="M74" s="56">
        <f t="shared" si="10"/>
        <v>4.8000000000000007</v>
      </c>
      <c r="N74" s="36">
        <v>55</v>
      </c>
      <c r="O74" s="57">
        <f t="shared" si="11"/>
        <v>28.42808776956457</v>
      </c>
      <c r="P74" s="58">
        <f t="shared" si="12"/>
        <v>22.742470215651657</v>
      </c>
      <c r="Q74" s="136">
        <v>14.383601099999998</v>
      </c>
      <c r="R74" s="11">
        <f t="shared" si="13"/>
        <v>1.9065319422038993</v>
      </c>
      <c r="S74" s="35">
        <f t="shared" si="14"/>
        <v>1.8661977616610945</v>
      </c>
    </row>
    <row r="75" spans="7:19" ht="18.5">
      <c r="G75" s="61">
        <v>2011</v>
      </c>
      <c r="H75" s="48">
        <v>3</v>
      </c>
      <c r="I75" s="48">
        <f t="shared" si="9"/>
        <v>12</v>
      </c>
      <c r="J75" s="48">
        <f t="shared" si="9"/>
        <v>71</v>
      </c>
      <c r="K75" s="135">
        <v>12.8</v>
      </c>
      <c r="L75" s="135">
        <v>1.3</v>
      </c>
      <c r="M75" s="56">
        <f t="shared" si="10"/>
        <v>7.0500000000000007</v>
      </c>
      <c r="N75" s="36">
        <v>69</v>
      </c>
      <c r="O75" s="57">
        <f t="shared" si="11"/>
        <v>40.928835214544719</v>
      </c>
      <c r="P75" s="58">
        <f t="shared" si="12"/>
        <v>37.654528397381142</v>
      </c>
      <c r="Q75" s="136">
        <v>22.207429299999998</v>
      </c>
      <c r="R75" s="11">
        <f t="shared" si="13"/>
        <v>3.2366273351858244</v>
      </c>
      <c r="S75" s="35">
        <f t="shared" si="14"/>
        <v>3.939304617345873</v>
      </c>
    </row>
    <row r="76" spans="7:19" ht="18.5">
      <c r="G76" s="61">
        <v>2011</v>
      </c>
      <c r="H76" s="48">
        <v>3</v>
      </c>
      <c r="I76" s="48">
        <f t="shared" si="9"/>
        <v>13</v>
      </c>
      <c r="J76" s="48">
        <f t="shared" si="9"/>
        <v>72</v>
      </c>
      <c r="K76" s="135">
        <v>16.100000000000001</v>
      </c>
      <c r="L76" s="135">
        <v>4.5</v>
      </c>
      <c r="M76" s="56">
        <f t="shared" si="10"/>
        <v>10.3</v>
      </c>
      <c r="N76" s="36">
        <v>58.5</v>
      </c>
      <c r="O76" s="57">
        <f t="shared" si="11"/>
        <v>28.690619636923181</v>
      </c>
      <c r="P76" s="58">
        <f t="shared" si="12"/>
        <v>26.624895023064717</v>
      </c>
      <c r="Q76" s="136">
        <v>15.6346767</v>
      </c>
      <c r="R76" s="11">
        <f t="shared" si="13"/>
        <v>2.5766963455585494</v>
      </c>
      <c r="S76" s="35">
        <f t="shared" si="14"/>
        <v>3.6239786485630687</v>
      </c>
    </row>
    <row r="77" spans="7:19" ht="18.5">
      <c r="G77" s="61">
        <v>2011</v>
      </c>
      <c r="H77" s="48">
        <v>3</v>
      </c>
      <c r="I77" s="48">
        <f t="shared" si="9"/>
        <v>14</v>
      </c>
      <c r="J77" s="48">
        <f t="shared" si="9"/>
        <v>73</v>
      </c>
      <c r="K77" s="135">
        <v>18.3</v>
      </c>
      <c r="L77" s="135">
        <v>4.0999999999999996</v>
      </c>
      <c r="M77" s="56">
        <f t="shared" si="10"/>
        <v>11.2</v>
      </c>
      <c r="N77" s="36">
        <v>58</v>
      </c>
      <c r="O77" s="57">
        <f t="shared" si="11"/>
        <v>41.720263593723288</v>
      </c>
      <c r="P77" s="58">
        <f t="shared" si="12"/>
        <v>47.394219442469662</v>
      </c>
      <c r="Q77" s="136">
        <v>25.154239899999997</v>
      </c>
      <c r="R77" s="11">
        <f t="shared" si="13"/>
        <v>4.2783588933914984</v>
      </c>
      <c r="S77" s="35">
        <f t="shared" si="14"/>
        <v>6.5576034314601026</v>
      </c>
    </row>
    <row r="78" spans="7:19" ht="18.5">
      <c r="G78" s="61">
        <v>2011</v>
      </c>
      <c r="H78" s="48">
        <v>3</v>
      </c>
      <c r="I78" s="48">
        <f t="shared" si="9"/>
        <v>15</v>
      </c>
      <c r="J78" s="48">
        <f t="shared" si="9"/>
        <v>74</v>
      </c>
      <c r="K78" s="135">
        <v>17.899999999999999</v>
      </c>
      <c r="L78" s="135">
        <v>5.5</v>
      </c>
      <c r="M78" s="56">
        <f t="shared" si="10"/>
        <v>11.7</v>
      </c>
      <c r="N78" s="36">
        <v>62</v>
      </c>
      <c r="O78" s="57">
        <f t="shared" si="11"/>
        <v>24.210098401048239</v>
      </c>
      <c r="P78" s="58">
        <f t="shared" si="12"/>
        <v>24.016417613839849</v>
      </c>
      <c r="Q78" s="136">
        <v>13.640408599999999</v>
      </c>
      <c r="R78" s="11">
        <f t="shared" si="13"/>
        <v>2.3600293949504989</v>
      </c>
      <c r="S78" s="35">
        <f t="shared" si="14"/>
        <v>3.5463661679924012</v>
      </c>
    </row>
    <row r="79" spans="7:19" ht="18.5">
      <c r="G79" s="61">
        <v>2011</v>
      </c>
      <c r="H79" s="48">
        <v>3</v>
      </c>
      <c r="I79" s="48">
        <f t="shared" si="9"/>
        <v>16</v>
      </c>
      <c r="J79" s="48">
        <f t="shared" si="9"/>
        <v>75</v>
      </c>
      <c r="K79" s="135">
        <v>19.899999999999999</v>
      </c>
      <c r="L79" s="135">
        <v>6.4</v>
      </c>
      <c r="M79" s="56">
        <f t="shared" si="10"/>
        <v>13.149999999999999</v>
      </c>
      <c r="N79" s="36">
        <v>64</v>
      </c>
      <c r="O79" s="57">
        <f t="shared" si="11"/>
        <v>40.930040754563194</v>
      </c>
      <c r="P79" s="58">
        <f t="shared" si="12"/>
        <v>44.204444014928242</v>
      </c>
      <c r="Q79" s="136">
        <v>24.061851599999997</v>
      </c>
      <c r="R79" s="11">
        <f t="shared" si="13"/>
        <v>4.3677494106722996</v>
      </c>
      <c r="S79" s="35">
        <f t="shared" si="14"/>
        <v>6.7040604272417399</v>
      </c>
    </row>
    <row r="80" spans="7:19" ht="18.5">
      <c r="G80" s="61">
        <v>2011</v>
      </c>
      <c r="H80" s="48">
        <v>3</v>
      </c>
      <c r="I80" s="48">
        <f t="shared" si="9"/>
        <v>17</v>
      </c>
      <c r="J80" s="48">
        <f t="shared" si="9"/>
        <v>76</v>
      </c>
      <c r="K80" s="135">
        <v>21.8</v>
      </c>
      <c r="L80" s="135">
        <v>8</v>
      </c>
      <c r="M80" s="56">
        <f t="shared" si="10"/>
        <v>14.9</v>
      </c>
      <c r="N80" s="36">
        <v>61</v>
      </c>
      <c r="O80" s="57">
        <f t="shared" si="11"/>
        <v>37.27398450954648</v>
      </c>
      <c r="P80" s="58">
        <f t="shared" si="12"/>
        <v>41.150478898539319</v>
      </c>
      <c r="Q80" s="136">
        <v>22.1546731</v>
      </c>
      <c r="R80" s="11">
        <f t="shared" si="13"/>
        <v>4.2489450578200501</v>
      </c>
      <c r="S80" s="35">
        <f t="shared" si="14"/>
        <v>6.6798585963997708</v>
      </c>
    </row>
    <row r="81" spans="7:19" ht="18.5">
      <c r="G81" s="61">
        <v>2011</v>
      </c>
      <c r="H81" s="48">
        <v>3</v>
      </c>
      <c r="I81" s="48">
        <f t="shared" ref="I81:J96" si="15">I80+1</f>
        <v>18</v>
      </c>
      <c r="J81" s="48">
        <f t="shared" si="15"/>
        <v>77</v>
      </c>
      <c r="K81" s="135">
        <v>22.7</v>
      </c>
      <c r="L81" s="135">
        <v>10.199999999999999</v>
      </c>
      <c r="M81" s="56">
        <f t="shared" si="10"/>
        <v>16.45</v>
      </c>
      <c r="N81" s="36">
        <v>57</v>
      </c>
      <c r="O81" s="57">
        <f t="shared" si="11"/>
        <v>50.892938071691397</v>
      </c>
      <c r="P81" s="58">
        <f t="shared" si="12"/>
        <v>50.892938071691397</v>
      </c>
      <c r="Q81" s="136">
        <v>28.7893933</v>
      </c>
      <c r="R81" s="11">
        <f t="shared" si="13"/>
        <v>5.7831053658791252</v>
      </c>
      <c r="S81" s="35">
        <f t="shared" si="14"/>
        <v>8.5909854593510424</v>
      </c>
    </row>
    <row r="82" spans="7:19" ht="18.5">
      <c r="G82" s="61">
        <v>2011</v>
      </c>
      <c r="H82" s="48">
        <v>3</v>
      </c>
      <c r="I82" s="48">
        <f t="shared" si="15"/>
        <v>19</v>
      </c>
      <c r="J82" s="48">
        <f t="shared" si="15"/>
        <v>78</v>
      </c>
      <c r="K82" s="135">
        <v>21.5</v>
      </c>
      <c r="L82" s="135">
        <v>13.6</v>
      </c>
      <c r="M82" s="56">
        <f t="shared" si="10"/>
        <v>17.55</v>
      </c>
      <c r="N82" s="36">
        <v>77.5</v>
      </c>
      <c r="O82" s="57">
        <f t="shared" si="11"/>
        <v>65.327517012224519</v>
      </c>
      <c r="P82" s="58">
        <f t="shared" si="12"/>
        <v>41.286990751725895</v>
      </c>
      <c r="Q82" s="136">
        <v>29.378504199999998</v>
      </c>
      <c r="R82" s="11">
        <f t="shared" si="13"/>
        <v>6.09097917415155</v>
      </c>
      <c r="S82" s="35">
        <f t="shared" si="14"/>
        <v>7.2501541685027595</v>
      </c>
    </row>
    <row r="83" spans="7:19" ht="18.5">
      <c r="G83" s="61">
        <v>2011</v>
      </c>
      <c r="H83" s="48">
        <v>3</v>
      </c>
      <c r="I83" s="48">
        <f t="shared" si="15"/>
        <v>20</v>
      </c>
      <c r="J83" s="48">
        <f t="shared" si="15"/>
        <v>79</v>
      </c>
      <c r="K83" s="135">
        <v>18.100000000000001</v>
      </c>
      <c r="L83" s="135">
        <v>10.6</v>
      </c>
      <c r="M83" s="56">
        <f t="shared" si="10"/>
        <v>14.350000000000001</v>
      </c>
      <c r="N83" s="36">
        <v>76</v>
      </c>
      <c r="O83" s="57">
        <f t="shared" si="11"/>
        <v>67.253354358429092</v>
      </c>
      <c r="P83" s="58">
        <f t="shared" si="12"/>
        <v>40.352012615057468</v>
      </c>
      <c r="Q83" s="136">
        <v>29.468943400000001</v>
      </c>
      <c r="R83" s="11">
        <f t="shared" si="13"/>
        <v>5.5566566002681501</v>
      </c>
      <c r="S83" s="35">
        <f t="shared" si="14"/>
        <v>6.4328208898835824</v>
      </c>
    </row>
    <row r="84" spans="7:19" ht="18.5">
      <c r="G84" s="61">
        <v>2011</v>
      </c>
      <c r="H84" s="48">
        <v>3</v>
      </c>
      <c r="I84" s="48">
        <f t="shared" si="15"/>
        <v>21</v>
      </c>
      <c r="J84" s="48">
        <f t="shared" si="15"/>
        <v>80</v>
      </c>
      <c r="K84" s="135">
        <v>18.7</v>
      </c>
      <c r="L84" s="135">
        <v>11.4</v>
      </c>
      <c r="M84" s="56">
        <f t="shared" si="10"/>
        <v>15.05</v>
      </c>
      <c r="N84" s="36">
        <v>78</v>
      </c>
      <c r="O84" s="57">
        <f t="shared" si="11"/>
        <v>65.091328217499665</v>
      </c>
      <c r="P84" s="58">
        <f t="shared" si="12"/>
        <v>38.013335679019804</v>
      </c>
      <c r="Q84" s="136">
        <v>28.138733499999997</v>
      </c>
      <c r="R84" s="11">
        <f t="shared" si="13"/>
        <v>5.4213561244608739</v>
      </c>
      <c r="S84" s="35">
        <f t="shared" si="14"/>
        <v>6.2263598206478168</v>
      </c>
    </row>
    <row r="85" spans="7:19" ht="18.5">
      <c r="G85" s="61">
        <v>2011</v>
      </c>
      <c r="H85" s="48">
        <v>3</v>
      </c>
      <c r="I85" s="48">
        <f t="shared" si="15"/>
        <v>22</v>
      </c>
      <c r="J85" s="48">
        <f t="shared" si="15"/>
        <v>81</v>
      </c>
      <c r="K85" s="135">
        <v>15.6</v>
      </c>
      <c r="L85" s="135">
        <v>8.5</v>
      </c>
      <c r="M85" s="56">
        <f t="shared" si="10"/>
        <v>12.05</v>
      </c>
      <c r="N85" s="36">
        <v>72</v>
      </c>
      <c r="O85" s="57">
        <f t="shared" si="11"/>
        <v>53.688224932262095</v>
      </c>
      <c r="P85" s="58">
        <f t="shared" si="12"/>
        <v>30.494911761524868</v>
      </c>
      <c r="Q85" s="136">
        <v>22.889072899999999</v>
      </c>
      <c r="R85" s="11">
        <f t="shared" si="13"/>
        <v>4.0071957148712247</v>
      </c>
      <c r="S85" s="35">
        <f t="shared" si="14"/>
        <v>4.4998498293965303</v>
      </c>
    </row>
    <row r="86" spans="7:19" ht="18.5">
      <c r="G86" s="61">
        <v>2011</v>
      </c>
      <c r="H86" s="48">
        <v>3</v>
      </c>
      <c r="I86" s="48">
        <f t="shared" si="15"/>
        <v>23</v>
      </c>
      <c r="J86" s="48">
        <f t="shared" si="15"/>
        <v>82</v>
      </c>
      <c r="K86" s="135">
        <v>15.7</v>
      </c>
      <c r="L86" s="135">
        <v>5.8</v>
      </c>
      <c r="M86" s="56">
        <f t="shared" si="10"/>
        <v>10.75</v>
      </c>
      <c r="N86" s="36">
        <v>68</v>
      </c>
      <c r="O86" s="57">
        <f t="shared" si="11"/>
        <v>45.872274017271408</v>
      </c>
      <c r="P86" s="58">
        <f t="shared" si="12"/>
        <v>36.33084102167895</v>
      </c>
      <c r="Q86" s="136">
        <v>23.093398499999996</v>
      </c>
      <c r="R86" s="11">
        <f t="shared" si="13"/>
        <v>3.8668914318813745</v>
      </c>
      <c r="S86" s="35">
        <f t="shared" si="14"/>
        <v>4.9723282603784504</v>
      </c>
    </row>
    <row r="87" spans="7:19" ht="18.5">
      <c r="G87" s="61">
        <v>2011</v>
      </c>
      <c r="H87" s="48">
        <v>3</v>
      </c>
      <c r="I87" s="48">
        <f t="shared" si="15"/>
        <v>24</v>
      </c>
      <c r="J87" s="48">
        <f t="shared" si="15"/>
        <v>83</v>
      </c>
      <c r="K87" s="135">
        <v>15.7</v>
      </c>
      <c r="L87" s="135">
        <v>3.6</v>
      </c>
      <c r="M87" s="56">
        <f t="shared" si="10"/>
        <v>9.65</v>
      </c>
      <c r="N87" s="36">
        <v>79.5</v>
      </c>
      <c r="O87" s="57">
        <f t="shared" si="11"/>
        <v>24.037447051418756</v>
      </c>
      <c r="P87" s="58">
        <f t="shared" si="12"/>
        <v>23.268248745773356</v>
      </c>
      <c r="Q87" s="136">
        <v>13.378302399999999</v>
      </c>
      <c r="R87" s="11">
        <f t="shared" si="13"/>
        <v>2.1538297611611998</v>
      </c>
      <c r="S87" s="35">
        <f t="shared" si="14"/>
        <v>3.0774523782142396</v>
      </c>
    </row>
    <row r="88" spans="7:19" ht="18.5">
      <c r="G88" s="61">
        <v>2011</v>
      </c>
      <c r="H88" s="48">
        <v>3</v>
      </c>
      <c r="I88" s="48">
        <f t="shared" si="15"/>
        <v>25</v>
      </c>
      <c r="J88" s="48">
        <f t="shared" si="15"/>
        <v>84</v>
      </c>
      <c r="K88" s="135">
        <v>18.100000000000001</v>
      </c>
      <c r="L88" s="135">
        <v>7.6</v>
      </c>
      <c r="M88" s="56">
        <f t="shared" si="10"/>
        <v>12.850000000000001</v>
      </c>
      <c r="N88" s="36">
        <v>76</v>
      </c>
      <c r="O88" s="57">
        <f t="shared" si="11"/>
        <v>38.961945941153431</v>
      </c>
      <c r="P88" s="58">
        <f t="shared" si="12"/>
        <v>32.728034590568889</v>
      </c>
      <c r="Q88" s="136">
        <v>20.200181499999999</v>
      </c>
      <c r="R88" s="11">
        <f t="shared" si="13"/>
        <v>3.6312300768483743</v>
      </c>
      <c r="S88" s="35">
        <f t="shared" si="14"/>
        <v>4.9801666352434886</v>
      </c>
    </row>
    <row r="89" spans="7:19" ht="18.5">
      <c r="G89" s="61">
        <v>2011</v>
      </c>
      <c r="H89" s="48">
        <v>3</v>
      </c>
      <c r="I89" s="48">
        <f t="shared" si="15"/>
        <v>26</v>
      </c>
      <c r="J89" s="48">
        <f t="shared" si="15"/>
        <v>85</v>
      </c>
      <c r="K89" s="135">
        <v>20</v>
      </c>
      <c r="L89" s="135">
        <v>6</v>
      </c>
      <c r="M89" s="56">
        <f t="shared" si="10"/>
        <v>13</v>
      </c>
      <c r="N89" s="36">
        <v>82.5</v>
      </c>
      <c r="O89" s="57">
        <f t="shared" si="11"/>
        <v>44.346174962872098</v>
      </c>
      <c r="P89" s="58">
        <f t="shared" si="12"/>
        <v>49.667715958416757</v>
      </c>
      <c r="Q89" s="136">
        <v>26.5485109</v>
      </c>
      <c r="R89" s="11">
        <f t="shared" si="13"/>
        <v>4.7957761059977999</v>
      </c>
      <c r="S89" s="35">
        <f t="shared" si="14"/>
        <v>7.4494141183006972</v>
      </c>
    </row>
    <row r="90" spans="7:19" ht="18.5">
      <c r="G90" s="61">
        <v>2011</v>
      </c>
      <c r="H90" s="48">
        <v>3</v>
      </c>
      <c r="I90" s="48">
        <f t="shared" si="15"/>
        <v>27</v>
      </c>
      <c r="J90" s="48">
        <f t="shared" si="15"/>
        <v>86</v>
      </c>
      <c r="K90" s="135">
        <v>19.600000000000001</v>
      </c>
      <c r="L90" s="135">
        <v>5.6</v>
      </c>
      <c r="M90" s="56">
        <f t="shared" si="10"/>
        <v>12.600000000000001</v>
      </c>
      <c r="N90" s="36">
        <v>84.5</v>
      </c>
      <c r="O90" s="57">
        <f t="shared" si="11"/>
        <v>46.719902119558071</v>
      </c>
      <c r="P90" s="58">
        <f t="shared" si="12"/>
        <v>52.326290373905046</v>
      </c>
      <c r="Q90" s="136">
        <v>27.9695787</v>
      </c>
      <c r="R90" s="11">
        <f t="shared" si="13"/>
        <v>4.9868640038952003</v>
      </c>
      <c r="S90" s="35">
        <f t="shared" si="14"/>
        <v>7.7010880507417792</v>
      </c>
    </row>
    <row r="91" spans="7:19" ht="18.5">
      <c r="G91" s="61">
        <v>2011</v>
      </c>
      <c r="H91" s="48">
        <v>3</v>
      </c>
      <c r="I91" s="48">
        <f t="shared" si="15"/>
        <v>28</v>
      </c>
      <c r="J91" s="48">
        <f t="shared" si="15"/>
        <v>87</v>
      </c>
      <c r="K91" s="135">
        <v>18</v>
      </c>
      <c r="L91" s="135">
        <v>6.8</v>
      </c>
      <c r="M91" s="56">
        <f t="shared" si="10"/>
        <v>12.4</v>
      </c>
      <c r="N91" s="36">
        <v>79</v>
      </c>
      <c r="O91" s="57">
        <f t="shared" si="11"/>
        <v>45.475340804034936</v>
      </c>
      <c r="P91" s="58">
        <f t="shared" si="12"/>
        <v>40.7459053604153</v>
      </c>
      <c r="Q91" s="136">
        <v>24.350335900000001</v>
      </c>
      <c r="R91" s="11">
        <f t="shared" si="13"/>
        <v>4.3130045456156996</v>
      </c>
      <c r="S91" s="35">
        <f t="shared" si="14"/>
        <v>6.0095335841400148</v>
      </c>
    </row>
    <row r="92" spans="7:19" ht="18.5">
      <c r="G92" s="61">
        <v>2011</v>
      </c>
      <c r="H92" s="48">
        <v>3</v>
      </c>
      <c r="I92" s="48">
        <f t="shared" si="15"/>
        <v>29</v>
      </c>
      <c r="J92" s="48">
        <f t="shared" si="15"/>
        <v>88</v>
      </c>
      <c r="K92" s="135">
        <v>20.6</v>
      </c>
      <c r="L92" s="135">
        <v>8.1</v>
      </c>
      <c r="M92" s="56">
        <f t="shared" si="10"/>
        <v>14.350000000000001</v>
      </c>
      <c r="N92" s="36">
        <v>80.5</v>
      </c>
      <c r="O92" s="57">
        <f t="shared" si="11"/>
        <v>53.237777697211222</v>
      </c>
      <c r="P92" s="58">
        <f t="shared" si="12"/>
        <v>53.237777697211236</v>
      </c>
      <c r="Q92" s="136">
        <v>30.115834899999996</v>
      </c>
      <c r="R92" s="11">
        <f t="shared" si="13"/>
        <v>5.6786342997852746</v>
      </c>
      <c r="S92" s="35">
        <f t="shared" si="14"/>
        <v>8.3858813998652195</v>
      </c>
    </row>
    <row r="93" spans="7:19" ht="18.5">
      <c r="G93" s="61">
        <v>2011</v>
      </c>
      <c r="H93" s="48">
        <v>3</v>
      </c>
      <c r="I93" s="48">
        <f t="shared" si="15"/>
        <v>30</v>
      </c>
      <c r="J93" s="48">
        <f t="shared" si="15"/>
        <v>89</v>
      </c>
      <c r="K93" s="135">
        <v>20.8</v>
      </c>
      <c r="L93" s="135">
        <v>9.1</v>
      </c>
      <c r="M93" s="56">
        <f t="shared" si="10"/>
        <v>14.95</v>
      </c>
      <c r="N93" s="36">
        <v>77.5</v>
      </c>
      <c r="O93" s="57">
        <f t="shared" si="11"/>
        <v>55.247349688482842</v>
      </c>
      <c r="P93" s="58">
        <f t="shared" si="12"/>
        <v>51.711519308419945</v>
      </c>
      <c r="Q93" s="136">
        <v>30.236001799999997</v>
      </c>
      <c r="R93" s="11">
        <f t="shared" si="13"/>
        <v>5.8076934307417485</v>
      </c>
      <c r="S93" s="35">
        <f t="shared" si="14"/>
        <v>8.3253135637686881</v>
      </c>
    </row>
    <row r="94" spans="7:19" ht="18.5">
      <c r="G94" s="61">
        <v>2011</v>
      </c>
      <c r="H94" s="62">
        <v>3</v>
      </c>
      <c r="I94" s="62">
        <f t="shared" si="15"/>
        <v>31</v>
      </c>
      <c r="J94" s="48">
        <f t="shared" si="15"/>
        <v>90</v>
      </c>
      <c r="K94" s="135">
        <v>23.2</v>
      </c>
      <c r="L94" s="135">
        <v>12</v>
      </c>
      <c r="M94" s="56">
        <f t="shared" si="10"/>
        <v>17.600000000000001</v>
      </c>
      <c r="N94" s="36">
        <v>82</v>
      </c>
      <c r="O94" s="57">
        <f t="shared" si="11"/>
        <v>49.150463347820967</v>
      </c>
      <c r="P94" s="58">
        <f t="shared" si="12"/>
        <v>44.038815159647584</v>
      </c>
      <c r="Q94" s="136">
        <v>26.318225900000002</v>
      </c>
      <c r="R94" s="51">
        <f t="shared" si="13"/>
        <v>5.4642163795838998</v>
      </c>
      <c r="S94" s="50">
        <f t="shared" si="14"/>
        <v>7.7202090647557435</v>
      </c>
    </row>
    <row r="95" spans="7:19" ht="18.5">
      <c r="G95" s="61">
        <v>2011</v>
      </c>
      <c r="H95" s="61">
        <v>4</v>
      </c>
      <c r="I95" s="48">
        <v>1</v>
      </c>
      <c r="J95" s="48">
        <f t="shared" si="15"/>
        <v>91</v>
      </c>
      <c r="K95" s="135">
        <v>24.6</v>
      </c>
      <c r="L95" s="135">
        <v>16</v>
      </c>
      <c r="M95" s="56">
        <f t="shared" si="10"/>
        <v>20.3</v>
      </c>
      <c r="N95" s="36">
        <v>86</v>
      </c>
      <c r="O95" s="57">
        <f t="shared" si="11"/>
        <v>50.488991480609776</v>
      </c>
      <c r="P95" s="58">
        <f t="shared" si="12"/>
        <v>34.736426138659532</v>
      </c>
      <c r="Q95" s="136">
        <v>23.690045999999995</v>
      </c>
      <c r="R95" s="11">
        <f t="shared" si="13"/>
        <v>5.2936947639989986</v>
      </c>
      <c r="S95" s="35">
        <f t="shared" si="14"/>
        <v>6.5651189714046581</v>
      </c>
    </row>
    <row r="96" spans="7:19" ht="18.5">
      <c r="G96" s="61">
        <v>2011</v>
      </c>
      <c r="H96" s="61">
        <v>4</v>
      </c>
      <c r="I96" s="48">
        <f t="shared" ref="I96:J111" si="16">I95+1</f>
        <v>2</v>
      </c>
      <c r="J96" s="48">
        <f t="shared" si="15"/>
        <v>92</v>
      </c>
      <c r="K96" s="135">
        <v>21.6</v>
      </c>
      <c r="L96" s="135">
        <v>14.3</v>
      </c>
      <c r="M96" s="56">
        <f t="shared" si="10"/>
        <v>17.950000000000003</v>
      </c>
      <c r="N96" s="36">
        <v>75.5</v>
      </c>
      <c r="O96" s="57">
        <f t="shared" si="11"/>
        <v>65.686985785444946</v>
      </c>
      <c r="P96" s="58">
        <f t="shared" si="12"/>
        <v>38.361199698699856</v>
      </c>
      <c r="Q96" s="136">
        <v>28.396234</v>
      </c>
      <c r="R96" s="11">
        <f t="shared" si="13"/>
        <v>5.9539448686574987</v>
      </c>
      <c r="S96" s="35">
        <f t="shared" si="14"/>
        <v>6.8312807503312696</v>
      </c>
    </row>
    <row r="97" spans="7:32" ht="18.5">
      <c r="G97" s="61">
        <v>2011</v>
      </c>
      <c r="H97" s="61">
        <v>4</v>
      </c>
      <c r="I97" s="48">
        <f t="shared" si="16"/>
        <v>3</v>
      </c>
      <c r="J97" s="48">
        <f t="shared" si="16"/>
        <v>93</v>
      </c>
      <c r="K97" s="135">
        <v>22.9</v>
      </c>
      <c r="L97" s="135">
        <v>10.8</v>
      </c>
      <c r="M97" s="56">
        <f t="shared" si="10"/>
        <v>16.850000000000001</v>
      </c>
      <c r="N97" s="36">
        <v>74.5</v>
      </c>
      <c r="O97" s="57">
        <f t="shared" si="11"/>
        <v>51.516660510581652</v>
      </c>
      <c r="P97" s="58">
        <f t="shared" si="12"/>
        <v>49.868127374243031</v>
      </c>
      <c r="Q97" s="136">
        <v>28.672157299999999</v>
      </c>
      <c r="R97" s="11">
        <f t="shared" si="13"/>
        <v>5.8268203188599248</v>
      </c>
      <c r="S97" s="35">
        <f t="shared" si="14"/>
        <v>8.5212960232137664</v>
      </c>
    </row>
    <row r="98" spans="7:32" ht="18.5">
      <c r="G98" s="61">
        <v>2011</v>
      </c>
      <c r="H98" s="61">
        <v>4</v>
      </c>
      <c r="I98" s="48">
        <f t="shared" si="16"/>
        <v>4</v>
      </c>
      <c r="J98" s="48">
        <f t="shared" si="16"/>
        <v>94</v>
      </c>
      <c r="K98" s="135">
        <v>18.3</v>
      </c>
      <c r="L98" s="135">
        <v>10</v>
      </c>
      <c r="M98" s="56">
        <f t="shared" si="10"/>
        <v>14.15</v>
      </c>
      <c r="N98" s="36">
        <v>77</v>
      </c>
      <c r="O98" s="57">
        <f t="shared" si="11"/>
        <v>62.721134386601385</v>
      </c>
      <c r="P98" s="58">
        <f t="shared" si="12"/>
        <v>41.646833232703322</v>
      </c>
      <c r="Q98" s="136">
        <v>28.911653699999999</v>
      </c>
      <c r="R98" s="11">
        <f t="shared" si="13"/>
        <v>5.4176608239684745</v>
      </c>
      <c r="S98" s="35">
        <f t="shared" si="14"/>
        <v>6.5815306681047376</v>
      </c>
    </row>
    <row r="99" spans="7:32" ht="18.5">
      <c r="G99" s="61">
        <v>2011</v>
      </c>
      <c r="H99" s="61">
        <v>4</v>
      </c>
      <c r="I99" s="48">
        <f t="shared" si="16"/>
        <v>5</v>
      </c>
      <c r="J99" s="48">
        <f t="shared" si="16"/>
        <v>95</v>
      </c>
      <c r="K99" s="135">
        <v>18.3</v>
      </c>
      <c r="L99" s="135">
        <v>8</v>
      </c>
      <c r="M99" s="56">
        <f t="shared" si="10"/>
        <v>13.15</v>
      </c>
      <c r="N99" s="36">
        <v>80</v>
      </c>
      <c r="O99" s="57">
        <f t="shared" si="11"/>
        <v>58.99495939476737</v>
      </c>
      <c r="P99" s="58">
        <f t="shared" si="12"/>
        <v>48.611846541288315</v>
      </c>
      <c r="Q99" s="136">
        <v>30.293782399999998</v>
      </c>
      <c r="R99" s="11">
        <f t="shared" si="13"/>
        <v>5.4989803953671998</v>
      </c>
      <c r="S99" s="35">
        <f t="shared" si="14"/>
        <v>7.3423118090785735</v>
      </c>
    </row>
    <row r="100" spans="7:32" ht="18.5">
      <c r="G100" s="61">
        <v>2011</v>
      </c>
      <c r="H100" s="61">
        <v>4</v>
      </c>
      <c r="I100" s="48">
        <f t="shared" si="16"/>
        <v>6</v>
      </c>
      <c r="J100" s="48">
        <f t="shared" si="16"/>
        <v>96</v>
      </c>
      <c r="K100" s="135">
        <v>19</v>
      </c>
      <c r="L100" s="135">
        <v>8.4</v>
      </c>
      <c r="M100" s="56">
        <f t="shared" si="10"/>
        <v>13.7</v>
      </c>
      <c r="N100" s="36">
        <v>72.5</v>
      </c>
      <c r="O100" s="57">
        <f t="shared" si="11"/>
        <v>47.255859528257936</v>
      </c>
      <c r="P100" s="58">
        <f t="shared" si="12"/>
        <v>40.07296887996273</v>
      </c>
      <c r="Q100" s="136">
        <v>24.616629099999997</v>
      </c>
      <c r="R100" s="11">
        <f t="shared" si="13"/>
        <v>4.5478606846522487</v>
      </c>
      <c r="S100" s="35">
        <f t="shared" si="14"/>
        <v>6.2392379384390839</v>
      </c>
    </row>
    <row r="101" spans="7:32" ht="18.5">
      <c r="G101" s="61">
        <v>2011</v>
      </c>
      <c r="H101" s="61">
        <v>4</v>
      </c>
      <c r="I101" s="48">
        <f t="shared" si="16"/>
        <v>7</v>
      </c>
      <c r="J101" s="48">
        <f t="shared" si="16"/>
        <v>97</v>
      </c>
      <c r="K101" s="135">
        <v>19</v>
      </c>
      <c r="L101" s="135">
        <v>7.6</v>
      </c>
      <c r="M101" s="56">
        <f t="shared" si="10"/>
        <v>13.3</v>
      </c>
      <c r="N101" s="36">
        <v>72.5</v>
      </c>
      <c r="O101" s="57">
        <f t="shared" si="11"/>
        <v>51.1115452128561</v>
      </c>
      <c r="P101" s="58">
        <f t="shared" si="12"/>
        <v>46.613729234124769</v>
      </c>
      <c r="Q101" s="136">
        <v>27.611590199999998</v>
      </c>
      <c r="R101" s="11">
        <f t="shared" si="13"/>
        <v>5.0363954698653002</v>
      </c>
      <c r="S101" s="35">
        <f t="shared" si="14"/>
        <v>7.095599845664184</v>
      </c>
    </row>
    <row r="102" spans="7:32" ht="18.5">
      <c r="G102" s="61">
        <v>2011</v>
      </c>
      <c r="H102" s="61">
        <v>4</v>
      </c>
      <c r="I102" s="48">
        <f t="shared" si="16"/>
        <v>8</v>
      </c>
      <c r="J102" s="48">
        <f t="shared" si="16"/>
        <v>98</v>
      </c>
      <c r="K102" s="135">
        <v>19.3</v>
      </c>
      <c r="L102" s="135">
        <v>8.1</v>
      </c>
      <c r="M102" s="56">
        <f t="shared" si="10"/>
        <v>13.7</v>
      </c>
      <c r="N102" s="36">
        <v>63</v>
      </c>
      <c r="O102" s="57">
        <f t="shared" si="11"/>
        <v>41.14338784816799</v>
      </c>
      <c r="P102" s="58">
        <f t="shared" si="12"/>
        <v>36.864475511958524</v>
      </c>
      <c r="Q102" s="136">
        <v>22.030737899999998</v>
      </c>
      <c r="R102" s="11">
        <f t="shared" si="13"/>
        <v>4.0701237501802492</v>
      </c>
      <c r="S102" s="35">
        <f t="shared" si="14"/>
        <v>5.7644479964908646</v>
      </c>
    </row>
    <row r="103" spans="7:32" ht="18.5">
      <c r="G103" s="61">
        <v>2011</v>
      </c>
      <c r="H103" s="61">
        <v>4</v>
      </c>
      <c r="I103" s="48">
        <f t="shared" si="16"/>
        <v>9</v>
      </c>
      <c r="J103" s="48">
        <f t="shared" si="16"/>
        <v>99</v>
      </c>
      <c r="K103" s="135">
        <v>18.399999999999999</v>
      </c>
      <c r="L103" s="135">
        <v>9.1999999999999993</v>
      </c>
      <c r="M103" s="56">
        <f t="shared" si="10"/>
        <v>13.799999999999999</v>
      </c>
      <c r="N103" s="36">
        <v>63.5</v>
      </c>
      <c r="O103" s="57">
        <f t="shared" si="11"/>
        <v>56.326027807835423</v>
      </c>
      <c r="P103" s="58">
        <f t="shared" si="12"/>
        <v>41.455956466566867</v>
      </c>
      <c r="Q103" s="136">
        <v>27.335248199999999</v>
      </c>
      <c r="R103" s="11">
        <f t="shared" si="13"/>
        <v>5.0661508898988004</v>
      </c>
      <c r="S103" s="35">
        <f t="shared" si="14"/>
        <v>6.4683889501379532</v>
      </c>
    </row>
    <row r="104" spans="7:32" ht="18.5">
      <c r="G104" s="61">
        <v>2011</v>
      </c>
      <c r="H104" s="61">
        <v>4</v>
      </c>
      <c r="I104" s="48">
        <f t="shared" si="16"/>
        <v>10</v>
      </c>
      <c r="J104" s="48">
        <f t="shared" si="16"/>
        <v>100</v>
      </c>
      <c r="K104" s="135">
        <v>16.899999999999999</v>
      </c>
      <c r="L104" s="135">
        <v>11.4</v>
      </c>
      <c r="M104" s="56">
        <f t="shared" si="10"/>
        <v>14.149999999999999</v>
      </c>
      <c r="N104" s="36">
        <v>61.5</v>
      </c>
      <c r="O104" s="57">
        <f t="shared" si="11"/>
        <v>73.42445427758085</v>
      </c>
      <c r="P104" s="58">
        <f t="shared" si="12"/>
        <v>32.306759882135566</v>
      </c>
      <c r="Q104" s="136">
        <v>27.551297399999999</v>
      </c>
      <c r="R104" s="11">
        <f t="shared" si="13"/>
        <v>5.1627480780694492</v>
      </c>
      <c r="S104" s="35">
        <f t="shared" si="14"/>
        <v>5.1760338669978614</v>
      </c>
      <c r="AF104" s="34"/>
    </row>
    <row r="105" spans="7:32" ht="18.5">
      <c r="G105" s="61">
        <v>2011</v>
      </c>
      <c r="H105" s="61">
        <v>4</v>
      </c>
      <c r="I105" s="48">
        <f t="shared" si="16"/>
        <v>11</v>
      </c>
      <c r="J105" s="48">
        <f t="shared" si="16"/>
        <v>101</v>
      </c>
      <c r="K105" s="135">
        <v>17.600000000000001</v>
      </c>
      <c r="L105" s="135">
        <v>10.3</v>
      </c>
      <c r="M105" s="56">
        <f t="shared" si="10"/>
        <v>13.950000000000001</v>
      </c>
      <c r="N105" s="36">
        <v>50.5</v>
      </c>
      <c r="O105" s="57">
        <f t="shared" si="11"/>
        <v>66.426957138144445</v>
      </c>
      <c r="P105" s="58">
        <f t="shared" si="12"/>
        <v>38.793342968676363</v>
      </c>
      <c r="Q105" s="136">
        <v>28.716120799999999</v>
      </c>
      <c r="R105" s="11">
        <f t="shared" si="13"/>
        <v>5.3473365396209998</v>
      </c>
      <c r="S105" s="35">
        <f t="shared" si="14"/>
        <v>6.1070817501913961</v>
      </c>
      <c r="AF105" s="34"/>
    </row>
    <row r="106" spans="7:32" ht="18.5">
      <c r="G106" s="61">
        <v>2011</v>
      </c>
      <c r="H106" s="61">
        <v>4</v>
      </c>
      <c r="I106" s="48">
        <f t="shared" si="16"/>
        <v>12</v>
      </c>
      <c r="J106" s="48">
        <f t="shared" si="16"/>
        <v>102</v>
      </c>
      <c r="K106" s="135">
        <v>12.7</v>
      </c>
      <c r="L106" s="135">
        <v>4.8</v>
      </c>
      <c r="M106" s="56">
        <f t="shared" si="10"/>
        <v>8.75</v>
      </c>
      <c r="N106" s="36">
        <v>50</v>
      </c>
      <c r="O106" s="57">
        <f t="shared" si="11"/>
        <v>67.596467201187693</v>
      </c>
      <c r="P106" s="58">
        <f t="shared" si="12"/>
        <v>42.72096727115062</v>
      </c>
      <c r="Q106" s="136">
        <v>30.398876099999995</v>
      </c>
      <c r="R106" s="11">
        <f t="shared" si="13"/>
        <v>4.7335837910685736</v>
      </c>
      <c r="S106" s="35">
        <f t="shared" si="14"/>
        <v>5.1178841567577287</v>
      </c>
      <c r="AF106" s="34"/>
    </row>
    <row r="107" spans="7:32" ht="18.5">
      <c r="G107" s="61">
        <v>2011</v>
      </c>
      <c r="H107" s="61">
        <v>4</v>
      </c>
      <c r="I107" s="48">
        <f t="shared" si="16"/>
        <v>13</v>
      </c>
      <c r="J107" s="48">
        <f t="shared" si="16"/>
        <v>103</v>
      </c>
      <c r="K107" s="135">
        <v>15.7</v>
      </c>
      <c r="L107" s="135">
        <v>3</v>
      </c>
      <c r="M107" s="56">
        <f t="shared" si="10"/>
        <v>9.35</v>
      </c>
      <c r="N107" s="36">
        <v>55.5</v>
      </c>
      <c r="O107" s="57">
        <f t="shared" si="11"/>
        <v>50.985542894330372</v>
      </c>
      <c r="P107" s="58">
        <f t="shared" si="12"/>
        <v>51.801311580639656</v>
      </c>
      <c r="Q107" s="136">
        <v>29.071597100000002</v>
      </c>
      <c r="R107" s="11">
        <f t="shared" si="13"/>
        <v>4.6292084963192242</v>
      </c>
      <c r="S107" s="35">
        <f t="shared" si="14"/>
        <v>6.4149472943114585</v>
      </c>
      <c r="AF107" s="34"/>
    </row>
    <row r="108" spans="7:32" ht="18.5">
      <c r="G108" s="61">
        <v>2011</v>
      </c>
      <c r="H108" s="61">
        <v>4</v>
      </c>
      <c r="I108" s="48">
        <f t="shared" si="16"/>
        <v>14</v>
      </c>
      <c r="J108" s="48">
        <f t="shared" si="16"/>
        <v>104</v>
      </c>
      <c r="K108" s="135">
        <v>17.7</v>
      </c>
      <c r="L108" s="135">
        <v>5.9</v>
      </c>
      <c r="M108" s="56">
        <f t="shared" si="10"/>
        <v>11.8</v>
      </c>
      <c r="N108" s="36">
        <v>68</v>
      </c>
      <c r="O108" s="57">
        <f t="shared" si="11"/>
        <v>53.378687877907936</v>
      </c>
      <c r="P108" s="58">
        <f t="shared" si="12"/>
        <v>50.389481356745087</v>
      </c>
      <c r="Q108" s="136">
        <v>29.337890300000002</v>
      </c>
      <c r="R108" s="11">
        <f t="shared" si="13"/>
        <v>5.0931751076412004</v>
      </c>
      <c r="S108" s="35">
        <f t="shared" si="14"/>
        <v>7.1630575672751311</v>
      </c>
      <c r="AF108" s="34"/>
    </row>
    <row r="109" spans="7:32" ht="18.5">
      <c r="G109" s="61">
        <v>2011</v>
      </c>
      <c r="H109" s="61">
        <v>4</v>
      </c>
      <c r="I109" s="48">
        <f t="shared" si="16"/>
        <v>15</v>
      </c>
      <c r="J109" s="48">
        <f t="shared" si="16"/>
        <v>105</v>
      </c>
      <c r="K109" s="135">
        <v>20.6</v>
      </c>
      <c r="L109" s="135">
        <v>10</v>
      </c>
      <c r="M109" s="56">
        <f t="shared" si="10"/>
        <v>15.3</v>
      </c>
      <c r="N109" s="36">
        <v>67</v>
      </c>
      <c r="O109" s="57">
        <f t="shared" si="11"/>
        <v>57.780381574471086</v>
      </c>
      <c r="P109" s="58">
        <f t="shared" si="12"/>
        <v>48.997763575151488</v>
      </c>
      <c r="Q109" s="136">
        <v>30.0990869</v>
      </c>
      <c r="R109" s="11">
        <f t="shared" si="13"/>
        <v>5.8431808885273497</v>
      </c>
      <c r="S109" s="35">
        <f t="shared" si="14"/>
        <v>7.9970053675558912</v>
      </c>
      <c r="AF109" s="34"/>
    </row>
    <row r="110" spans="7:32" ht="18.5">
      <c r="G110" s="61">
        <v>2011</v>
      </c>
      <c r="H110" s="61">
        <v>4</v>
      </c>
      <c r="I110" s="48">
        <f t="shared" si="16"/>
        <v>16</v>
      </c>
      <c r="J110" s="48">
        <f t="shared" si="16"/>
        <v>106</v>
      </c>
      <c r="K110" s="135">
        <v>20.9</v>
      </c>
      <c r="L110" s="135">
        <v>8</v>
      </c>
      <c r="M110" s="56">
        <f t="shared" si="10"/>
        <v>14.45</v>
      </c>
      <c r="N110" s="36">
        <v>80</v>
      </c>
      <c r="O110" s="57">
        <f t="shared" si="11"/>
        <v>53.723920475214875</v>
      </c>
      <c r="P110" s="58">
        <f t="shared" si="12"/>
        <v>55.443085930421738</v>
      </c>
      <c r="Q110" s="136">
        <v>30.8732632</v>
      </c>
      <c r="R110" s="11">
        <f t="shared" si="13"/>
        <v>5.8395619595430004</v>
      </c>
      <c r="S110" s="35">
        <f t="shared" si="14"/>
        <v>8.7510851757325696</v>
      </c>
      <c r="AF110" s="34"/>
    </row>
    <row r="111" spans="7:32" ht="18.5">
      <c r="G111" s="61">
        <v>2011</v>
      </c>
      <c r="H111" s="61">
        <v>4</v>
      </c>
      <c r="I111" s="48">
        <f t="shared" si="16"/>
        <v>17</v>
      </c>
      <c r="J111" s="48">
        <f t="shared" si="16"/>
        <v>107</v>
      </c>
      <c r="K111" s="135">
        <v>26.3</v>
      </c>
      <c r="L111" s="135">
        <v>12.9</v>
      </c>
      <c r="M111" s="56">
        <f t="shared" si="10"/>
        <v>19.600000000000001</v>
      </c>
      <c r="N111" s="36">
        <v>68.5</v>
      </c>
      <c r="O111" s="57">
        <f t="shared" si="11"/>
        <v>52.240976850573503</v>
      </c>
      <c r="P111" s="58">
        <f t="shared" si="12"/>
        <v>56.002327183814799</v>
      </c>
      <c r="Q111" s="136">
        <v>30.597339899999998</v>
      </c>
      <c r="R111" s="11">
        <f t="shared" si="13"/>
        <v>6.7115571044048998</v>
      </c>
      <c r="S111" s="35">
        <f t="shared" si="14"/>
        <v>10.201415606036381</v>
      </c>
      <c r="AF111" s="34"/>
    </row>
    <row r="112" spans="7:32" ht="18.5">
      <c r="G112" s="61">
        <v>2011</v>
      </c>
      <c r="H112" s="61">
        <v>4</v>
      </c>
      <c r="I112" s="48">
        <f t="shared" ref="I112:J127" si="17">I111+1</f>
        <v>18</v>
      </c>
      <c r="J112" s="48">
        <f t="shared" si="17"/>
        <v>108</v>
      </c>
      <c r="K112" s="135">
        <v>25</v>
      </c>
      <c r="L112" s="135">
        <v>15.5</v>
      </c>
      <c r="M112" s="56">
        <f t="shared" si="10"/>
        <v>20.25</v>
      </c>
      <c r="N112" s="36">
        <v>67.5</v>
      </c>
      <c r="O112" s="57">
        <f t="shared" si="11"/>
        <v>63.491040439771979</v>
      </c>
      <c r="P112" s="58">
        <f t="shared" si="12"/>
        <v>48.253190734226706</v>
      </c>
      <c r="Q112" s="136">
        <v>31.310804699999995</v>
      </c>
      <c r="R112" s="11">
        <f t="shared" si="13"/>
        <v>6.987420936967272</v>
      </c>
      <c r="S112" s="35">
        <f t="shared" si="14"/>
        <v>8.9653724775633528</v>
      </c>
      <c r="AF112" s="34"/>
    </row>
    <row r="113" spans="7:32" ht="18.5">
      <c r="G113" s="61">
        <v>2011</v>
      </c>
      <c r="H113" s="61">
        <v>4</v>
      </c>
      <c r="I113" s="48">
        <f t="shared" si="17"/>
        <v>19</v>
      </c>
      <c r="J113" s="48">
        <f t="shared" si="17"/>
        <v>109</v>
      </c>
      <c r="K113" s="135">
        <v>24.2</v>
      </c>
      <c r="L113" s="135">
        <v>12</v>
      </c>
      <c r="M113" s="56">
        <f t="shared" si="10"/>
        <v>18.100000000000001</v>
      </c>
      <c r="N113" s="36">
        <v>65.5</v>
      </c>
      <c r="O113" s="57">
        <f t="shared" si="11"/>
        <v>54.21801733170448</v>
      </c>
      <c r="P113" s="58">
        <f t="shared" si="12"/>
        <v>52.91678491574357</v>
      </c>
      <c r="Q113" s="136">
        <v>30.300062899999997</v>
      </c>
      <c r="R113" s="11">
        <f t="shared" si="13"/>
        <v>6.3797842938151499</v>
      </c>
      <c r="S113" s="35">
        <f t="shared" si="14"/>
        <v>9.3245640532397935</v>
      </c>
      <c r="AF113" s="34"/>
    </row>
    <row r="114" spans="7:32" ht="18.5">
      <c r="G114" s="61">
        <v>2011</v>
      </c>
      <c r="H114" s="61">
        <v>4</v>
      </c>
      <c r="I114" s="48">
        <f t="shared" si="17"/>
        <v>20</v>
      </c>
      <c r="J114" s="48">
        <f t="shared" si="17"/>
        <v>110</v>
      </c>
      <c r="K114" s="135">
        <v>17.899999999999999</v>
      </c>
      <c r="L114" s="135">
        <v>9</v>
      </c>
      <c r="M114" s="56">
        <f t="shared" si="10"/>
        <v>13.45</v>
      </c>
      <c r="N114" s="36">
        <v>64.5</v>
      </c>
      <c r="O114" s="57">
        <f t="shared" si="11"/>
        <v>62.75948963522243</v>
      </c>
      <c r="P114" s="58">
        <f t="shared" si="12"/>
        <v>44.684756620278364</v>
      </c>
      <c r="Q114" s="136">
        <v>29.956728899999998</v>
      </c>
      <c r="R114" s="11">
        <f t="shared" si="13"/>
        <v>5.4905067187031236</v>
      </c>
      <c r="S114" s="35">
        <f t="shared" si="14"/>
        <v>6.8550913085501106</v>
      </c>
      <c r="AF114" s="34"/>
    </row>
    <row r="115" spans="7:32" ht="18.5">
      <c r="G115" s="61">
        <v>2011</v>
      </c>
      <c r="H115" s="61">
        <v>4</v>
      </c>
      <c r="I115" s="48">
        <f t="shared" si="17"/>
        <v>21</v>
      </c>
      <c r="J115" s="48">
        <f t="shared" si="17"/>
        <v>111</v>
      </c>
      <c r="K115" s="135">
        <v>19.5</v>
      </c>
      <c r="L115" s="135">
        <v>7.2</v>
      </c>
      <c r="M115" s="56">
        <f t="shared" si="10"/>
        <v>13.35</v>
      </c>
      <c r="N115" s="36">
        <v>71.5</v>
      </c>
      <c r="O115" s="57">
        <f t="shared" si="11"/>
        <v>53.797945079663819</v>
      </c>
      <c r="P115" s="58">
        <f t="shared" si="12"/>
        <v>52.937177958389206</v>
      </c>
      <c r="Q115" s="136">
        <v>30.188269999999999</v>
      </c>
      <c r="R115" s="11">
        <f t="shared" si="13"/>
        <v>5.5152384405824995</v>
      </c>
      <c r="S115" s="35">
        <f t="shared" si="14"/>
        <v>8.0328033855659147</v>
      </c>
      <c r="AF115" s="34"/>
    </row>
    <row r="116" spans="7:32" ht="18.5">
      <c r="G116" s="61">
        <v>2011</v>
      </c>
      <c r="H116" s="61">
        <v>4</v>
      </c>
      <c r="I116" s="48">
        <f t="shared" si="17"/>
        <v>22</v>
      </c>
      <c r="J116" s="48">
        <f t="shared" si="17"/>
        <v>112</v>
      </c>
      <c r="K116" s="135">
        <v>16.3</v>
      </c>
      <c r="L116" s="135">
        <v>10.7</v>
      </c>
      <c r="M116" s="56">
        <f t="shared" si="10"/>
        <v>13.5</v>
      </c>
      <c r="N116" s="36">
        <v>68.5</v>
      </c>
      <c r="O116" s="57">
        <f t="shared" si="11"/>
        <v>78.898867301184993</v>
      </c>
      <c r="P116" s="58">
        <f t="shared" si="12"/>
        <v>35.346692550930889</v>
      </c>
      <c r="Q116" s="136">
        <v>29.8734076</v>
      </c>
      <c r="R116" s="11">
        <f t="shared" si="13"/>
        <v>5.4839958634662</v>
      </c>
      <c r="S116" s="35">
        <f t="shared" si="14"/>
        <v>5.4972827482682716</v>
      </c>
      <c r="AF116" s="34"/>
    </row>
    <row r="117" spans="7:32" ht="18.5">
      <c r="G117" s="61">
        <v>2011</v>
      </c>
      <c r="H117" s="61">
        <v>4</v>
      </c>
      <c r="I117" s="48">
        <f t="shared" si="17"/>
        <v>23</v>
      </c>
      <c r="J117" s="48">
        <f t="shared" si="17"/>
        <v>113</v>
      </c>
      <c r="K117" s="135">
        <v>17</v>
      </c>
      <c r="L117" s="135">
        <v>7.5</v>
      </c>
      <c r="M117" s="56">
        <f t="shared" si="10"/>
        <v>12.25</v>
      </c>
      <c r="N117" s="36">
        <v>67.5</v>
      </c>
      <c r="O117" s="57">
        <f t="shared" si="11"/>
        <v>58.975069215809384</v>
      </c>
      <c r="P117" s="58">
        <f t="shared" si="12"/>
        <v>44.821052604015129</v>
      </c>
      <c r="Q117" s="136">
        <v>29.083739399999999</v>
      </c>
      <c r="R117" s="11">
        <f t="shared" si="13"/>
        <v>5.1258127540090488</v>
      </c>
      <c r="S117" s="35">
        <f t="shared" si="14"/>
        <v>6.5374210005044935</v>
      </c>
      <c r="AF117" s="34"/>
    </row>
    <row r="118" spans="7:32" ht="18.5">
      <c r="G118" s="61">
        <v>2011</v>
      </c>
      <c r="H118" s="61">
        <v>4</v>
      </c>
      <c r="I118" s="48">
        <f t="shared" si="17"/>
        <v>24</v>
      </c>
      <c r="J118" s="48">
        <f t="shared" si="17"/>
        <v>114</v>
      </c>
      <c r="K118" s="135">
        <v>20</v>
      </c>
      <c r="L118" s="135">
        <v>9.1999999999999993</v>
      </c>
      <c r="M118" s="56">
        <f t="shared" si="10"/>
        <v>14.6</v>
      </c>
      <c r="N118" s="36">
        <v>81</v>
      </c>
      <c r="O118" s="57">
        <f t="shared" si="11"/>
        <v>54.728195084212736</v>
      </c>
      <c r="P118" s="58">
        <f t="shared" si="12"/>
        <v>47.285160552759812</v>
      </c>
      <c r="Q118" s="136">
        <v>28.776832299999995</v>
      </c>
      <c r="R118" s="11">
        <f t="shared" si="13"/>
        <v>5.4683463346397989</v>
      </c>
      <c r="S118" s="35">
        <f t="shared" si="14"/>
        <v>7.5497289412767188</v>
      </c>
      <c r="AF118" s="34"/>
    </row>
    <row r="119" spans="7:32" ht="18.5">
      <c r="G119" s="61">
        <v>2011</v>
      </c>
      <c r="H119" s="61">
        <v>4</v>
      </c>
      <c r="I119" s="48">
        <f t="shared" si="17"/>
        <v>25</v>
      </c>
      <c r="J119" s="48">
        <f t="shared" si="17"/>
        <v>115</v>
      </c>
      <c r="K119" s="135">
        <v>16</v>
      </c>
      <c r="L119" s="135">
        <v>7.9</v>
      </c>
      <c r="M119" s="56">
        <f t="shared" si="10"/>
        <v>11.95</v>
      </c>
      <c r="N119" s="36">
        <v>73.5</v>
      </c>
      <c r="O119" s="57">
        <f t="shared" si="11"/>
        <v>63.7105024485369</v>
      </c>
      <c r="P119" s="58">
        <f t="shared" si="12"/>
        <v>41.284405586651914</v>
      </c>
      <c r="Q119" s="136">
        <v>29.011722999999996</v>
      </c>
      <c r="R119" s="11">
        <f t="shared" si="13"/>
        <v>5.0620742230012485</v>
      </c>
      <c r="S119" s="35">
        <f t="shared" si="14"/>
        <v>5.9621701482653808</v>
      </c>
      <c r="AF119" s="34"/>
    </row>
    <row r="120" spans="7:32" ht="18.5">
      <c r="G120" s="61">
        <v>2011</v>
      </c>
      <c r="H120" s="61">
        <v>4</v>
      </c>
      <c r="I120" s="48">
        <f t="shared" si="17"/>
        <v>26</v>
      </c>
      <c r="J120" s="48">
        <f t="shared" si="17"/>
        <v>116</v>
      </c>
      <c r="K120" s="135">
        <v>20.399999999999999</v>
      </c>
      <c r="L120" s="135">
        <v>8.6</v>
      </c>
      <c r="M120" s="56">
        <f t="shared" si="10"/>
        <v>14.5</v>
      </c>
      <c r="N120" s="36">
        <v>60.5</v>
      </c>
      <c r="O120" s="57">
        <f t="shared" si="11"/>
        <v>54.170961713598814</v>
      </c>
      <c r="P120" s="58">
        <f t="shared" si="12"/>
        <v>51.137387857637279</v>
      </c>
      <c r="Q120" s="136">
        <v>29.773338299999999</v>
      </c>
      <c r="R120" s="11">
        <f t="shared" si="13"/>
        <v>5.6402463208828495</v>
      </c>
      <c r="S120" s="35">
        <f t="shared" si="14"/>
        <v>8.1104104549179521</v>
      </c>
      <c r="AF120" s="34"/>
    </row>
    <row r="121" spans="7:32" ht="18.5">
      <c r="G121" s="61">
        <v>2011</v>
      </c>
      <c r="H121" s="61">
        <v>4</v>
      </c>
      <c r="I121" s="48">
        <f t="shared" si="17"/>
        <v>27</v>
      </c>
      <c r="J121" s="48">
        <f t="shared" si="17"/>
        <v>117</v>
      </c>
      <c r="K121" s="135">
        <v>22.8</v>
      </c>
      <c r="L121" s="135">
        <v>10.5</v>
      </c>
      <c r="M121" s="56">
        <f t="shared" si="10"/>
        <v>16.649999999999999</v>
      </c>
      <c r="N121" s="36">
        <v>55.5</v>
      </c>
      <c r="O121" s="57">
        <f t="shared" si="11"/>
        <v>48.381588861449117</v>
      </c>
      <c r="P121" s="58">
        <f t="shared" si="12"/>
        <v>47.607483439665934</v>
      </c>
      <c r="Q121" s="136">
        <v>27.148926699999997</v>
      </c>
      <c r="R121" s="11">
        <f t="shared" si="13"/>
        <v>5.4854202780399755</v>
      </c>
      <c r="S121" s="35">
        <f t="shared" si="14"/>
        <v>8.1046938633123453</v>
      </c>
      <c r="AF121" s="34"/>
    </row>
    <row r="122" spans="7:32" ht="18.5">
      <c r="G122" s="61">
        <v>2011</v>
      </c>
      <c r="H122" s="61">
        <v>4</v>
      </c>
      <c r="I122" s="48">
        <f t="shared" si="17"/>
        <v>28</v>
      </c>
      <c r="J122" s="48">
        <f t="shared" si="17"/>
        <v>118</v>
      </c>
      <c r="K122" s="135">
        <v>22.9</v>
      </c>
      <c r="L122" s="135">
        <v>15.6</v>
      </c>
      <c r="M122" s="56">
        <f t="shared" si="10"/>
        <v>19.25</v>
      </c>
      <c r="N122" s="36">
        <v>55</v>
      </c>
      <c r="O122" s="57">
        <f t="shared" si="11"/>
        <v>68.697235738573269</v>
      </c>
      <c r="P122" s="58">
        <f t="shared" si="12"/>
        <v>40.11918567132679</v>
      </c>
      <c r="Q122" s="136">
        <v>29.697553599999996</v>
      </c>
      <c r="R122" s="11">
        <f t="shared" si="13"/>
        <v>6.4532264265611978</v>
      </c>
      <c r="S122" s="35">
        <f t="shared" si="14"/>
        <v>7.3542573866756973</v>
      </c>
      <c r="AF122" s="34"/>
    </row>
    <row r="123" spans="7:32" ht="18.5">
      <c r="G123" s="61">
        <v>2011</v>
      </c>
      <c r="H123" s="61">
        <v>4</v>
      </c>
      <c r="I123" s="48">
        <f t="shared" si="17"/>
        <v>29</v>
      </c>
      <c r="J123" s="48">
        <f t="shared" si="17"/>
        <v>119</v>
      </c>
      <c r="K123" s="135">
        <v>22.4</v>
      </c>
      <c r="L123" s="135">
        <v>13.5</v>
      </c>
      <c r="M123" s="56">
        <f t="shared" si="10"/>
        <v>17.95</v>
      </c>
      <c r="N123" s="36">
        <v>57</v>
      </c>
      <c r="O123" s="57">
        <f t="shared" si="11"/>
        <v>61.314776657330817</v>
      </c>
      <c r="P123" s="58">
        <f t="shared" si="12"/>
        <v>43.65612098001953</v>
      </c>
      <c r="Q123" s="136">
        <v>29.267129999999998</v>
      </c>
      <c r="R123" s="11">
        <f t="shared" si="13"/>
        <v>6.136548898837499</v>
      </c>
      <c r="S123" s="35">
        <f t="shared" si="14"/>
        <v>7.7254716295392605</v>
      </c>
      <c r="AF123" s="34"/>
    </row>
    <row r="124" spans="7:32" ht="18.5">
      <c r="G124" s="61">
        <v>2011</v>
      </c>
      <c r="H124" s="62">
        <v>4</v>
      </c>
      <c r="I124" s="62">
        <f t="shared" si="17"/>
        <v>30</v>
      </c>
      <c r="J124" s="48">
        <f t="shared" si="17"/>
        <v>120</v>
      </c>
      <c r="K124" s="135">
        <v>20.2</v>
      </c>
      <c r="L124" s="135">
        <v>11.5</v>
      </c>
      <c r="M124" s="56">
        <f t="shared" si="10"/>
        <v>15.85</v>
      </c>
      <c r="N124" s="36">
        <v>58</v>
      </c>
      <c r="O124" s="57">
        <f t="shared" si="11"/>
        <v>61.662432635991394</v>
      </c>
      <c r="P124" s="58">
        <f t="shared" si="12"/>
        <v>42.91705311465001</v>
      </c>
      <c r="Q124" s="136">
        <v>29.100487399999999</v>
      </c>
      <c r="R124" s="51">
        <f t="shared" si="13"/>
        <v>5.7431921669236488</v>
      </c>
      <c r="S124" s="50">
        <f t="shared" si="14"/>
        <v>7.1683032570124077</v>
      </c>
      <c r="AF124" s="34"/>
    </row>
    <row r="125" spans="7:32" ht="18.5">
      <c r="G125" s="61">
        <v>2011</v>
      </c>
      <c r="H125" s="61">
        <v>5</v>
      </c>
      <c r="I125" s="48">
        <v>1</v>
      </c>
      <c r="J125" s="48">
        <f t="shared" si="17"/>
        <v>121</v>
      </c>
      <c r="K125" s="135">
        <v>22.2</v>
      </c>
      <c r="L125" s="135">
        <v>10.6</v>
      </c>
      <c r="M125" s="56">
        <f t="shared" si="10"/>
        <v>16.399999999999999</v>
      </c>
      <c r="N125" s="36">
        <v>52.5</v>
      </c>
      <c r="O125" s="57">
        <f t="shared" si="11"/>
        <v>52.997085779074304</v>
      </c>
      <c r="P125" s="58">
        <f t="shared" si="12"/>
        <v>49.181295602980953</v>
      </c>
      <c r="Q125" s="136">
        <v>28.880251199999996</v>
      </c>
      <c r="R125" s="11">
        <f t="shared" si="13"/>
        <v>5.7928874264495995</v>
      </c>
      <c r="S125" s="35">
        <f t="shared" si="14"/>
        <v>8.3013779250176807</v>
      </c>
      <c r="AF125" s="34"/>
    </row>
    <row r="126" spans="7:32" ht="18.5">
      <c r="G126" s="61">
        <v>2011</v>
      </c>
      <c r="H126" s="61">
        <v>5</v>
      </c>
      <c r="I126" s="48">
        <f t="shared" ref="I126:J141" si="18">I125+1</f>
        <v>2</v>
      </c>
      <c r="J126" s="48">
        <f t="shared" si="17"/>
        <v>122</v>
      </c>
      <c r="K126" s="135">
        <v>22.5</v>
      </c>
      <c r="L126" s="135">
        <v>11.4</v>
      </c>
      <c r="M126" s="56">
        <f t="shared" si="10"/>
        <v>16.95</v>
      </c>
      <c r="N126" s="36">
        <v>68.5</v>
      </c>
      <c r="O126" s="57">
        <f t="shared" si="11"/>
        <v>55.113829307329098</v>
      </c>
      <c r="P126" s="58">
        <f t="shared" si="12"/>
        <v>48.941080424908243</v>
      </c>
      <c r="Q126" s="136">
        <v>29.379341599999997</v>
      </c>
      <c r="R126" s="11">
        <f t="shared" si="13"/>
        <v>5.9877668873190002</v>
      </c>
      <c r="S126" s="35">
        <f t="shared" si="14"/>
        <v>8.3925762783311537</v>
      </c>
      <c r="AF126" s="34"/>
    </row>
    <row r="127" spans="7:32" ht="18.5">
      <c r="G127" s="61">
        <v>2011</v>
      </c>
      <c r="H127" s="61">
        <v>5</v>
      </c>
      <c r="I127" s="48">
        <f t="shared" si="18"/>
        <v>3</v>
      </c>
      <c r="J127" s="48">
        <f t="shared" si="17"/>
        <v>123</v>
      </c>
      <c r="K127" s="135">
        <v>24.2</v>
      </c>
      <c r="L127" s="135">
        <v>13.8</v>
      </c>
      <c r="M127" s="56">
        <f t="shared" si="10"/>
        <v>19</v>
      </c>
      <c r="N127" s="36">
        <v>62</v>
      </c>
      <c r="O127" s="57">
        <f t="shared" si="11"/>
        <v>55.113449195577111</v>
      </c>
      <c r="P127" s="58">
        <f t="shared" si="12"/>
        <v>45.85438973072015</v>
      </c>
      <c r="Q127" s="136">
        <v>28.437685300000002</v>
      </c>
      <c r="R127" s="11">
        <f t="shared" si="13"/>
        <v>6.1377624936695989</v>
      </c>
      <c r="S127" s="35">
        <f t="shared" si="14"/>
        <v>8.3056604562924026</v>
      </c>
      <c r="AF127" s="34"/>
    </row>
    <row r="128" spans="7:32" ht="18.5">
      <c r="G128" s="61">
        <v>2011</v>
      </c>
      <c r="H128" s="61">
        <v>5</v>
      </c>
      <c r="I128" s="48">
        <f t="shared" si="18"/>
        <v>4</v>
      </c>
      <c r="J128" s="48">
        <f t="shared" si="18"/>
        <v>124</v>
      </c>
      <c r="K128" s="135">
        <v>25.6</v>
      </c>
      <c r="L128" s="135">
        <v>13.5</v>
      </c>
      <c r="M128" s="56">
        <f t="shared" si="10"/>
        <v>19.55</v>
      </c>
      <c r="N128" s="36">
        <v>55.5</v>
      </c>
      <c r="O128" s="57">
        <f t="shared" si="11"/>
        <v>50.911812381220713</v>
      </c>
      <c r="P128" s="58">
        <f t="shared" si="12"/>
        <v>49.282634385021652</v>
      </c>
      <c r="Q128" s="136">
        <v>28.3355225</v>
      </c>
      <c r="R128" s="11">
        <f t="shared" si="13"/>
        <v>6.207115803924375</v>
      </c>
      <c r="S128" s="35">
        <f t="shared" si="14"/>
        <v>9.0113994411121201</v>
      </c>
      <c r="AF128" s="34"/>
    </row>
    <row r="129" spans="7:32" ht="18.5">
      <c r="G129" s="61">
        <v>2011</v>
      </c>
      <c r="H129" s="61">
        <v>5</v>
      </c>
      <c r="I129" s="48">
        <f t="shared" si="18"/>
        <v>5</v>
      </c>
      <c r="J129" s="48">
        <f t="shared" si="18"/>
        <v>125</v>
      </c>
      <c r="K129" s="135">
        <v>23.9</v>
      </c>
      <c r="L129" s="135">
        <v>14</v>
      </c>
      <c r="M129" s="56">
        <f t="shared" si="10"/>
        <v>18.95</v>
      </c>
      <c r="N129" s="36">
        <v>52</v>
      </c>
      <c r="O129" s="57">
        <f t="shared" si="11"/>
        <v>57.842064021016682</v>
      </c>
      <c r="P129" s="58">
        <f t="shared" si="12"/>
        <v>45.810914704645207</v>
      </c>
      <c r="Q129" s="136">
        <v>29.119328899999999</v>
      </c>
      <c r="R129" s="11">
        <f t="shared" si="13"/>
        <v>6.2763437519448741</v>
      </c>
      <c r="S129" s="35">
        <f t="shared" si="14"/>
        <v>8.2884808080246888</v>
      </c>
      <c r="AF129" s="34"/>
    </row>
    <row r="130" spans="7:32" ht="18.5">
      <c r="G130" s="61">
        <v>2011</v>
      </c>
      <c r="H130" s="61">
        <v>5</v>
      </c>
      <c r="I130" s="48">
        <f t="shared" si="18"/>
        <v>6</v>
      </c>
      <c r="J130" s="48">
        <f t="shared" si="18"/>
        <v>126</v>
      </c>
      <c r="K130" s="135">
        <v>23.5</v>
      </c>
      <c r="L130" s="135">
        <v>12.9</v>
      </c>
      <c r="M130" s="56">
        <f t="shared" si="10"/>
        <v>18.2</v>
      </c>
      <c r="N130" s="36">
        <v>46.5</v>
      </c>
      <c r="O130" s="57">
        <f t="shared" si="11"/>
        <v>55.297546031416836</v>
      </c>
      <c r="P130" s="58">
        <f t="shared" si="12"/>
        <v>46.892319034641474</v>
      </c>
      <c r="Q130" s="136">
        <v>28.805722599999999</v>
      </c>
      <c r="R130" s="11">
        <f t="shared" si="13"/>
        <v>6.0820402697639997</v>
      </c>
      <c r="S130" s="35">
        <f t="shared" si="14"/>
        <v>8.7402456684674572</v>
      </c>
      <c r="AF130" s="34"/>
    </row>
    <row r="131" spans="7:32" ht="18.5">
      <c r="G131" s="61">
        <v>2011</v>
      </c>
      <c r="H131" s="61">
        <v>5</v>
      </c>
      <c r="I131" s="48">
        <f t="shared" si="18"/>
        <v>7</v>
      </c>
      <c r="J131" s="48">
        <f t="shared" si="18"/>
        <v>127</v>
      </c>
      <c r="K131" s="135">
        <v>22.5</v>
      </c>
      <c r="L131" s="135">
        <v>12.4</v>
      </c>
      <c r="M131" s="56">
        <f t="shared" si="10"/>
        <v>17.45</v>
      </c>
      <c r="N131" s="36">
        <v>50.5</v>
      </c>
      <c r="O131" s="57">
        <f t="shared" si="11"/>
        <v>54.075747812374694</v>
      </c>
      <c r="P131" s="58">
        <f t="shared" si="12"/>
        <v>43.693204232398749</v>
      </c>
      <c r="Q131" s="136">
        <v>27.496866399999998</v>
      </c>
      <c r="R131" s="11">
        <f t="shared" si="13"/>
        <v>5.6847365306189994</v>
      </c>
      <c r="S131" s="35">
        <f t="shared" si="14"/>
        <v>7.6321800707291514</v>
      </c>
      <c r="AF131" s="34"/>
    </row>
    <row r="132" spans="7:32" ht="18.5">
      <c r="G132" s="61">
        <v>2011</v>
      </c>
      <c r="H132" s="61">
        <v>5</v>
      </c>
      <c r="I132" s="48">
        <f t="shared" si="18"/>
        <v>8</v>
      </c>
      <c r="J132" s="48">
        <f t="shared" si="18"/>
        <v>128</v>
      </c>
      <c r="K132" s="135">
        <v>23.1</v>
      </c>
      <c r="L132" s="135">
        <v>10.8</v>
      </c>
      <c r="M132" s="56">
        <f t="shared" si="10"/>
        <v>16.950000000000003</v>
      </c>
      <c r="N132" s="36">
        <v>66.5</v>
      </c>
      <c r="O132" s="57">
        <f t="shared" si="11"/>
        <v>47.4623230037772</v>
      </c>
      <c r="P132" s="58">
        <f t="shared" si="12"/>
        <v>46.702925835716769</v>
      </c>
      <c r="Q132" s="136">
        <v>26.633088300000001</v>
      </c>
      <c r="R132" s="11">
        <f t="shared" si="13"/>
        <v>5.4280564350626248</v>
      </c>
      <c r="S132" s="35">
        <f t="shared" si="14"/>
        <v>8.0244891644373642</v>
      </c>
      <c r="AF132" s="34"/>
    </row>
    <row r="133" spans="7:32" ht="18.5">
      <c r="G133" s="61">
        <v>2011</v>
      </c>
      <c r="H133" s="61">
        <v>5</v>
      </c>
      <c r="I133" s="48">
        <f t="shared" si="18"/>
        <v>9</v>
      </c>
      <c r="J133" s="48">
        <f t="shared" si="18"/>
        <v>129</v>
      </c>
      <c r="K133" s="135">
        <v>25.5</v>
      </c>
      <c r="L133" s="135">
        <v>11.1</v>
      </c>
      <c r="M133" s="56">
        <f t="shared" si="10"/>
        <v>18.3</v>
      </c>
      <c r="N133" s="36">
        <v>58</v>
      </c>
      <c r="O133" s="57">
        <f t="shared" si="11"/>
        <v>46.685022313043568</v>
      </c>
      <c r="P133" s="58">
        <f t="shared" si="12"/>
        <v>53.781145704626198</v>
      </c>
      <c r="Q133" s="136">
        <v>28.345152599999999</v>
      </c>
      <c r="R133" s="11">
        <f t="shared" si="13"/>
        <v>6.0014199519638991</v>
      </c>
      <c r="S133" s="35">
        <f t="shared" si="14"/>
        <v>9.5182285159863209</v>
      </c>
      <c r="AF133" s="34"/>
    </row>
    <row r="134" spans="7:32" ht="18.5">
      <c r="G134" s="61">
        <v>2011</v>
      </c>
      <c r="H134" s="61">
        <v>5</v>
      </c>
      <c r="I134" s="48">
        <f t="shared" si="18"/>
        <v>10</v>
      </c>
      <c r="J134" s="48">
        <f t="shared" si="18"/>
        <v>130</v>
      </c>
      <c r="K134" s="135">
        <v>27.8</v>
      </c>
      <c r="L134" s="135">
        <v>14.4</v>
      </c>
      <c r="M134" s="56">
        <f t="shared" ref="M134:M197" si="19">(K134+L134)/2</f>
        <v>21.1</v>
      </c>
      <c r="N134" s="36">
        <v>55.5</v>
      </c>
      <c r="O134" s="57">
        <f t="shared" ref="O134:O197" si="20">((Q134)/(0.16*(K134-(L134))^0.5))</f>
        <v>44.864173750814786</v>
      </c>
      <c r="P134" s="58">
        <f t="shared" ref="P134:P197" si="21">0.16*((K134-L134)^1/2)*O134</f>
        <v>48.09439426087345</v>
      </c>
      <c r="Q134" s="136">
        <v>26.2767746</v>
      </c>
      <c r="R134" s="11">
        <f t="shared" ref="R134:R197" si="22">0.0023*0.408*O134*(K134-L134)^0.5*(M134+17.8)</f>
        <v>5.9950067098281004</v>
      </c>
      <c r="S134" s="35">
        <f t="shared" ref="S134:S197" si="23">0.31*(IF(N134&gt;50,1,(1+(50-N134)/70)))*(P134+2.09)*((M134/(M134+15)))</f>
        <v>9.0929673922541046</v>
      </c>
      <c r="AF134" s="34"/>
    </row>
    <row r="135" spans="7:32" ht="18.5">
      <c r="G135" s="61">
        <v>2011</v>
      </c>
      <c r="H135" s="61">
        <v>5</v>
      </c>
      <c r="I135" s="48">
        <f t="shared" si="18"/>
        <v>11</v>
      </c>
      <c r="J135" s="48">
        <f t="shared" si="18"/>
        <v>131</v>
      </c>
      <c r="K135" s="135">
        <v>26.8</v>
      </c>
      <c r="L135" s="135">
        <v>15.7</v>
      </c>
      <c r="M135" s="56">
        <f t="shared" si="19"/>
        <v>21.25</v>
      </c>
      <c r="N135" s="36">
        <v>49</v>
      </c>
      <c r="O135" s="57">
        <f t="shared" si="20"/>
        <v>52.614510460334436</v>
      </c>
      <c r="P135" s="58">
        <f t="shared" si="21"/>
        <v>46.721685288776989</v>
      </c>
      <c r="Q135" s="136">
        <v>28.047038199999999</v>
      </c>
      <c r="R135" s="11">
        <f t="shared" si="22"/>
        <v>6.42356407662915</v>
      </c>
      <c r="S135" s="35">
        <f t="shared" si="23"/>
        <v>8.9969794504934395</v>
      </c>
      <c r="AF135" s="34"/>
    </row>
    <row r="136" spans="7:32" ht="18.5">
      <c r="G136" s="61">
        <v>2011</v>
      </c>
      <c r="H136" s="61">
        <v>5</v>
      </c>
      <c r="I136" s="48">
        <f t="shared" si="18"/>
        <v>12</v>
      </c>
      <c r="J136" s="48">
        <f t="shared" si="18"/>
        <v>132</v>
      </c>
      <c r="K136" s="135">
        <v>20.8</v>
      </c>
      <c r="L136" s="135">
        <v>10.6</v>
      </c>
      <c r="M136" s="56">
        <f t="shared" si="19"/>
        <v>15.7</v>
      </c>
      <c r="N136" s="36">
        <v>51.5</v>
      </c>
      <c r="O136" s="57">
        <f t="shared" si="20"/>
        <v>54.779338747919908</v>
      </c>
      <c r="P136" s="58">
        <f t="shared" si="21"/>
        <v>44.699940418302646</v>
      </c>
      <c r="Q136" s="136">
        <v>27.992188499999997</v>
      </c>
      <c r="R136" s="11">
        <f t="shared" si="22"/>
        <v>5.4998352160087487</v>
      </c>
      <c r="S136" s="35">
        <f t="shared" si="23"/>
        <v>7.4178058637094129</v>
      </c>
      <c r="AF136" s="34"/>
    </row>
    <row r="137" spans="7:32" ht="18.5">
      <c r="G137" s="61">
        <v>2011</v>
      </c>
      <c r="H137" s="61">
        <v>5</v>
      </c>
      <c r="I137" s="48">
        <f t="shared" si="18"/>
        <v>13</v>
      </c>
      <c r="J137" s="48">
        <f t="shared" si="18"/>
        <v>133</v>
      </c>
      <c r="K137" s="135">
        <v>18.899999999999999</v>
      </c>
      <c r="L137" s="135">
        <v>10.4</v>
      </c>
      <c r="M137" s="56">
        <f t="shared" si="19"/>
        <v>14.649999999999999</v>
      </c>
      <c r="N137" s="36">
        <v>57</v>
      </c>
      <c r="O137" s="57">
        <f t="shared" si="20"/>
        <v>58.979131529796994</v>
      </c>
      <c r="P137" s="58">
        <f t="shared" si="21"/>
        <v>40.105809440261943</v>
      </c>
      <c r="Q137" s="136">
        <v>27.512358299999999</v>
      </c>
      <c r="R137" s="11">
        <f t="shared" si="22"/>
        <v>5.2361313973872745</v>
      </c>
      <c r="S137" s="35">
        <f t="shared" si="23"/>
        <v>6.4631456517015042</v>
      </c>
      <c r="AF137" s="34"/>
    </row>
    <row r="138" spans="7:32" ht="18.5">
      <c r="G138" s="61">
        <v>2011</v>
      </c>
      <c r="H138" s="61">
        <v>5</v>
      </c>
      <c r="I138" s="48">
        <f t="shared" si="18"/>
        <v>14</v>
      </c>
      <c r="J138" s="48">
        <f t="shared" si="18"/>
        <v>134</v>
      </c>
      <c r="K138" s="135">
        <v>21.1</v>
      </c>
      <c r="L138" s="135">
        <v>8.9</v>
      </c>
      <c r="M138" s="56">
        <f t="shared" si="19"/>
        <v>15</v>
      </c>
      <c r="N138" s="36">
        <v>74.5</v>
      </c>
      <c r="O138" s="57">
        <f t="shared" si="20"/>
        <v>49.120398390406415</v>
      </c>
      <c r="P138" s="58">
        <f t="shared" si="21"/>
        <v>47.941508829036664</v>
      </c>
      <c r="Q138" s="136">
        <v>27.451228099999998</v>
      </c>
      <c r="R138" s="11">
        <f t="shared" si="22"/>
        <v>5.2808476520531995</v>
      </c>
      <c r="S138" s="35">
        <f t="shared" si="23"/>
        <v>7.7548838685006833</v>
      </c>
      <c r="AF138" s="34"/>
    </row>
    <row r="139" spans="7:32" ht="18.5">
      <c r="G139" s="61">
        <v>2011</v>
      </c>
      <c r="H139" s="61">
        <v>5</v>
      </c>
      <c r="I139" s="48">
        <f t="shared" si="18"/>
        <v>15</v>
      </c>
      <c r="J139" s="48">
        <f t="shared" si="18"/>
        <v>135</v>
      </c>
      <c r="K139" s="135">
        <v>20.5</v>
      </c>
      <c r="L139" s="135">
        <v>10.5</v>
      </c>
      <c r="M139" s="56">
        <f t="shared" si="19"/>
        <v>15.5</v>
      </c>
      <c r="N139" s="36">
        <v>80.5</v>
      </c>
      <c r="O139" s="57">
        <f t="shared" si="20"/>
        <v>54.748460359986687</v>
      </c>
      <c r="P139" s="58">
        <f t="shared" si="21"/>
        <v>43.798768287989354</v>
      </c>
      <c r="Q139" s="136">
        <v>27.700773299999998</v>
      </c>
      <c r="R139" s="11">
        <f t="shared" si="22"/>
        <v>5.4100856789698488</v>
      </c>
      <c r="S139" s="35">
        <f t="shared" si="23"/>
        <v>7.2293616925832405</v>
      </c>
      <c r="AF139" s="34"/>
    </row>
    <row r="140" spans="7:32" ht="18.5">
      <c r="G140" s="61">
        <v>2011</v>
      </c>
      <c r="H140" s="61">
        <v>5</v>
      </c>
      <c r="I140" s="48">
        <f t="shared" si="18"/>
        <v>16</v>
      </c>
      <c r="J140" s="48">
        <f t="shared" si="18"/>
        <v>136</v>
      </c>
      <c r="K140" s="135">
        <v>25.3</v>
      </c>
      <c r="L140" s="135">
        <v>11.9</v>
      </c>
      <c r="M140" s="56">
        <f t="shared" si="19"/>
        <v>18.600000000000001</v>
      </c>
      <c r="N140" s="36">
        <v>64</v>
      </c>
      <c r="O140" s="57">
        <f t="shared" si="20"/>
        <v>43.645310558151863</v>
      </c>
      <c r="P140" s="58">
        <f t="shared" si="21"/>
        <v>46.787772918338803</v>
      </c>
      <c r="Q140" s="136">
        <v>25.562891099999998</v>
      </c>
      <c r="R140" s="11">
        <f t="shared" si="22"/>
        <v>5.4573193693745985</v>
      </c>
      <c r="S140" s="35">
        <f t="shared" si="23"/>
        <v>8.3877749597363565</v>
      </c>
      <c r="AF140" s="34"/>
    </row>
    <row r="141" spans="7:32" ht="18.5">
      <c r="G141" s="61">
        <v>2011</v>
      </c>
      <c r="H141" s="61">
        <v>5</v>
      </c>
      <c r="I141" s="48">
        <f t="shared" si="18"/>
        <v>17</v>
      </c>
      <c r="J141" s="48">
        <f t="shared" si="18"/>
        <v>137</v>
      </c>
      <c r="K141" s="135">
        <v>27.6</v>
      </c>
      <c r="L141" s="135">
        <v>14.2</v>
      </c>
      <c r="M141" s="56">
        <f t="shared" si="19"/>
        <v>20.9</v>
      </c>
      <c r="N141" s="36">
        <v>60</v>
      </c>
      <c r="O141" s="57">
        <f t="shared" si="20"/>
        <v>45.952214677051117</v>
      </c>
      <c r="P141" s="58">
        <f t="shared" si="21"/>
        <v>49.260774133798812</v>
      </c>
      <c r="Q141" s="136">
        <v>26.914035999999996</v>
      </c>
      <c r="R141" s="11">
        <f t="shared" si="22"/>
        <v>6.108826778117999</v>
      </c>
      <c r="S141" s="35">
        <f t="shared" si="23"/>
        <v>9.2674558666541067</v>
      </c>
      <c r="AF141" s="34"/>
    </row>
    <row r="142" spans="7:32" ht="18.5">
      <c r="G142" s="61">
        <v>2011</v>
      </c>
      <c r="H142" s="61">
        <v>5</v>
      </c>
      <c r="I142" s="48">
        <f t="shared" ref="I142:J157" si="24">I141+1</f>
        <v>18</v>
      </c>
      <c r="J142" s="48">
        <f t="shared" si="24"/>
        <v>138</v>
      </c>
      <c r="K142" s="135">
        <v>26.3</v>
      </c>
      <c r="L142" s="135">
        <v>17.8</v>
      </c>
      <c r="M142" s="56">
        <f t="shared" si="19"/>
        <v>22.05</v>
      </c>
      <c r="N142" s="36">
        <v>69.5</v>
      </c>
      <c r="O142" s="57">
        <f t="shared" si="20"/>
        <v>57.792529817970731</v>
      </c>
      <c r="P142" s="58">
        <f t="shared" si="21"/>
        <v>39.298920276220102</v>
      </c>
      <c r="Q142" s="136">
        <v>26.958836899999998</v>
      </c>
      <c r="R142" s="11">
        <f t="shared" si="22"/>
        <v>6.3008260999772245</v>
      </c>
      <c r="S142" s="35">
        <f t="shared" si="23"/>
        <v>7.6360044412443333</v>
      </c>
      <c r="AF142" s="34"/>
    </row>
    <row r="143" spans="7:32" ht="18.5">
      <c r="G143" s="61">
        <v>2011</v>
      </c>
      <c r="H143" s="61">
        <v>5</v>
      </c>
      <c r="I143" s="48">
        <f t="shared" si="24"/>
        <v>19</v>
      </c>
      <c r="J143" s="48">
        <f t="shared" si="24"/>
        <v>139</v>
      </c>
      <c r="K143" s="135">
        <v>27.1</v>
      </c>
      <c r="L143" s="135">
        <v>16.399999999999999</v>
      </c>
      <c r="M143" s="56">
        <f t="shared" si="19"/>
        <v>21.75</v>
      </c>
      <c r="N143" s="36">
        <v>54</v>
      </c>
      <c r="O143" s="57">
        <f t="shared" si="20"/>
        <v>51.738531331449281</v>
      </c>
      <c r="P143" s="58">
        <f t="shared" si="21"/>
        <v>44.288182819720596</v>
      </c>
      <c r="Q143" s="136">
        <v>27.078585099999998</v>
      </c>
      <c r="R143" s="11">
        <f t="shared" si="22"/>
        <v>6.2811689087348235</v>
      </c>
      <c r="S143" s="35">
        <f t="shared" si="23"/>
        <v>8.5089768071283292</v>
      </c>
      <c r="AF143" s="34"/>
    </row>
    <row r="144" spans="7:32" ht="18.5">
      <c r="G144" s="61">
        <v>2011</v>
      </c>
      <c r="H144" s="61">
        <v>5</v>
      </c>
      <c r="I144" s="48">
        <f t="shared" si="24"/>
        <v>20</v>
      </c>
      <c r="J144" s="48">
        <f t="shared" si="24"/>
        <v>140</v>
      </c>
      <c r="K144" s="135">
        <v>26.5</v>
      </c>
      <c r="L144" s="135">
        <v>14.2</v>
      </c>
      <c r="M144" s="56">
        <f t="shared" si="19"/>
        <v>20.350000000000001</v>
      </c>
      <c r="N144" s="36">
        <v>43.5</v>
      </c>
      <c r="O144" s="57">
        <f t="shared" si="20"/>
        <v>47.889125009124875</v>
      </c>
      <c r="P144" s="58">
        <f t="shared" si="21"/>
        <v>47.122899008978884</v>
      </c>
      <c r="Q144" s="136">
        <v>26.872584699999997</v>
      </c>
      <c r="R144" s="11">
        <f t="shared" si="22"/>
        <v>6.0127341084788259</v>
      </c>
      <c r="S144" s="35">
        <f t="shared" si="23"/>
        <v>9.5979621600153422</v>
      </c>
      <c r="AF144" s="34"/>
    </row>
    <row r="145" spans="7:32" ht="18.5">
      <c r="G145" s="61">
        <v>2011</v>
      </c>
      <c r="H145" s="61">
        <v>5</v>
      </c>
      <c r="I145" s="48">
        <f t="shared" si="24"/>
        <v>21</v>
      </c>
      <c r="J145" s="48">
        <f t="shared" si="24"/>
        <v>141</v>
      </c>
      <c r="K145" s="135">
        <v>24.3</v>
      </c>
      <c r="L145" s="135">
        <v>13.8</v>
      </c>
      <c r="M145" s="56">
        <f t="shared" si="19"/>
        <v>19.05</v>
      </c>
      <c r="N145" s="36">
        <v>43</v>
      </c>
      <c r="O145" s="57">
        <f t="shared" si="20"/>
        <v>56.360560582177563</v>
      </c>
      <c r="P145" s="58">
        <f t="shared" si="21"/>
        <v>47.34287088902915</v>
      </c>
      <c r="Q145" s="136">
        <v>29.220654299999996</v>
      </c>
      <c r="R145" s="11">
        <f t="shared" si="22"/>
        <v>6.3153212157510747</v>
      </c>
      <c r="S145" s="35">
        <f t="shared" si="23"/>
        <v>9.4307900422519193</v>
      </c>
      <c r="AF145" s="34"/>
    </row>
    <row r="146" spans="7:32" ht="18.5">
      <c r="G146" s="61">
        <v>2011</v>
      </c>
      <c r="H146" s="61">
        <v>5</v>
      </c>
      <c r="I146" s="48">
        <f t="shared" si="24"/>
        <v>22</v>
      </c>
      <c r="J146" s="48">
        <f t="shared" si="24"/>
        <v>142</v>
      </c>
      <c r="K146" s="135">
        <v>27.4</v>
      </c>
      <c r="L146" s="135">
        <v>15.3</v>
      </c>
      <c r="M146" s="56">
        <f t="shared" si="19"/>
        <v>21.35</v>
      </c>
      <c r="N146" s="36">
        <v>48.5</v>
      </c>
      <c r="O146" s="57">
        <f t="shared" si="20"/>
        <v>51.066033608234378</v>
      </c>
      <c r="P146" s="58">
        <f t="shared" si="21"/>
        <v>49.431920532770867</v>
      </c>
      <c r="Q146" s="136">
        <v>28.421355999999996</v>
      </c>
      <c r="R146" s="11">
        <f t="shared" si="22"/>
        <v>6.5259625526009977</v>
      </c>
      <c r="S146" s="35">
        <f t="shared" si="23"/>
        <v>9.5819787462367039</v>
      </c>
      <c r="AF146" s="34"/>
    </row>
    <row r="147" spans="7:32" ht="18.5">
      <c r="G147" s="61">
        <v>2011</v>
      </c>
      <c r="H147" s="61">
        <v>5</v>
      </c>
      <c r="I147" s="48">
        <f t="shared" si="24"/>
        <v>23</v>
      </c>
      <c r="J147" s="48">
        <f t="shared" si="24"/>
        <v>143</v>
      </c>
      <c r="K147" s="135">
        <v>29</v>
      </c>
      <c r="L147" s="135">
        <v>14.3</v>
      </c>
      <c r="M147" s="56">
        <f t="shared" si="19"/>
        <v>21.65</v>
      </c>
      <c r="N147" s="36">
        <v>47.5</v>
      </c>
      <c r="O147" s="57">
        <f t="shared" si="20"/>
        <v>44.532615466516042</v>
      </c>
      <c r="P147" s="58">
        <f t="shared" si="21"/>
        <v>52.370355788622859</v>
      </c>
      <c r="Q147" s="136">
        <v>27.318500199999999</v>
      </c>
      <c r="R147" s="11">
        <f t="shared" si="22"/>
        <v>6.3207974948998489</v>
      </c>
      <c r="S147" s="35">
        <f t="shared" si="23"/>
        <v>10.32918501109426</v>
      </c>
      <c r="AF147" s="34"/>
    </row>
    <row r="148" spans="7:32" ht="18.5">
      <c r="G148" s="61">
        <v>2011</v>
      </c>
      <c r="H148" s="61">
        <v>5</v>
      </c>
      <c r="I148" s="48">
        <f t="shared" si="24"/>
        <v>24</v>
      </c>
      <c r="J148" s="48">
        <f t="shared" si="24"/>
        <v>144</v>
      </c>
      <c r="K148" s="135">
        <v>29.9</v>
      </c>
      <c r="L148" s="135">
        <v>16.5</v>
      </c>
      <c r="M148" s="56">
        <f t="shared" si="19"/>
        <v>23.2</v>
      </c>
      <c r="N148" s="36">
        <v>56.5</v>
      </c>
      <c r="O148" s="57">
        <f t="shared" si="20"/>
        <v>46.559144208177699</v>
      </c>
      <c r="P148" s="58">
        <f t="shared" si="21"/>
        <v>49.911402591166485</v>
      </c>
      <c r="Q148" s="136">
        <v>27.269512299999995</v>
      </c>
      <c r="R148" s="11">
        <f t="shared" si="22"/>
        <v>6.5573632752194992</v>
      </c>
      <c r="S148" s="35">
        <f t="shared" si="23"/>
        <v>9.7904211370594059</v>
      </c>
      <c r="AF148" s="34"/>
    </row>
    <row r="149" spans="7:32" ht="18.5">
      <c r="G149" s="61">
        <v>2011</v>
      </c>
      <c r="H149" s="61">
        <v>5</v>
      </c>
      <c r="I149" s="48">
        <f t="shared" si="24"/>
        <v>25</v>
      </c>
      <c r="J149" s="48">
        <f t="shared" si="24"/>
        <v>145</v>
      </c>
      <c r="K149" s="135">
        <v>30.4</v>
      </c>
      <c r="L149" s="135">
        <v>19.3</v>
      </c>
      <c r="M149" s="56">
        <f t="shared" si="19"/>
        <v>24.85</v>
      </c>
      <c r="N149" s="36">
        <v>48.5</v>
      </c>
      <c r="O149" s="57">
        <f t="shared" si="20"/>
        <v>51.527440289297168</v>
      </c>
      <c r="P149" s="58">
        <f t="shared" si="21"/>
        <v>45.756366976895883</v>
      </c>
      <c r="Q149" s="136">
        <v>27.467557399999997</v>
      </c>
      <c r="R149" s="11">
        <f t="shared" si="22"/>
        <v>6.8707966100401494</v>
      </c>
      <c r="S149" s="35">
        <f t="shared" si="23"/>
        <v>9.4474962869567989</v>
      </c>
      <c r="AF149" s="34"/>
    </row>
    <row r="150" spans="7:32" ht="18.5">
      <c r="G150" s="61">
        <v>2011</v>
      </c>
      <c r="H150" s="61">
        <v>5</v>
      </c>
      <c r="I150" s="48">
        <f t="shared" si="24"/>
        <v>26</v>
      </c>
      <c r="J150" s="48">
        <f t="shared" si="24"/>
        <v>146</v>
      </c>
      <c r="K150" s="135">
        <v>31</v>
      </c>
      <c r="L150" s="135">
        <v>18.5</v>
      </c>
      <c r="M150" s="56">
        <f t="shared" si="19"/>
        <v>24.75</v>
      </c>
      <c r="N150" s="36">
        <v>43.5</v>
      </c>
      <c r="O150" s="57">
        <f t="shared" si="20"/>
        <v>48.503688604779128</v>
      </c>
      <c r="P150" s="58">
        <f t="shared" si="21"/>
        <v>48.503688604779128</v>
      </c>
      <c r="Q150" s="136">
        <v>27.437829699999995</v>
      </c>
      <c r="R150" s="11">
        <f t="shared" si="22"/>
        <v>6.8472681691557735</v>
      </c>
      <c r="S150" s="35">
        <f t="shared" si="23"/>
        <v>10.672336316349631</v>
      </c>
      <c r="AF150" s="34"/>
    </row>
    <row r="151" spans="7:32" ht="18.5">
      <c r="G151" s="61">
        <v>2011</v>
      </c>
      <c r="H151" s="61">
        <v>5</v>
      </c>
      <c r="I151" s="48">
        <f t="shared" si="24"/>
        <v>27</v>
      </c>
      <c r="J151" s="48">
        <f t="shared" si="24"/>
        <v>147</v>
      </c>
      <c r="K151" s="135">
        <v>30.3</v>
      </c>
      <c r="L151" s="135">
        <v>17</v>
      </c>
      <c r="M151" s="56">
        <f t="shared" si="19"/>
        <v>23.65</v>
      </c>
      <c r="N151" s="36">
        <v>46.5</v>
      </c>
      <c r="O151" s="57">
        <f t="shared" si="20"/>
        <v>43.496228011902829</v>
      </c>
      <c r="P151" s="58">
        <f t="shared" si="21"/>
        <v>46.279986604664614</v>
      </c>
      <c r="Q151" s="136">
        <v>25.380337899999997</v>
      </c>
      <c r="R151" s="11">
        <f t="shared" si="22"/>
        <v>6.1700680099260747</v>
      </c>
      <c r="S151" s="35">
        <f t="shared" si="23"/>
        <v>9.6340435868487333</v>
      </c>
      <c r="AF151" s="34"/>
    </row>
    <row r="152" spans="7:32" ht="18.5">
      <c r="G152" s="61">
        <v>2011</v>
      </c>
      <c r="H152" s="61">
        <v>5</v>
      </c>
      <c r="I152" s="48">
        <f t="shared" si="24"/>
        <v>28</v>
      </c>
      <c r="J152" s="48">
        <f t="shared" si="24"/>
        <v>148</v>
      </c>
      <c r="K152" s="135">
        <v>24</v>
      </c>
      <c r="L152" s="135">
        <v>16.600000000000001</v>
      </c>
      <c r="M152" s="56">
        <f t="shared" si="19"/>
        <v>20.3</v>
      </c>
      <c r="N152" s="36">
        <v>47</v>
      </c>
      <c r="O152" s="57">
        <f t="shared" si="20"/>
        <v>59.307175838592258</v>
      </c>
      <c r="P152" s="58">
        <f t="shared" si="21"/>
        <v>35.109848096446605</v>
      </c>
      <c r="Q152" s="136">
        <v>25.813273699999996</v>
      </c>
      <c r="R152" s="11">
        <f t="shared" si="22"/>
        <v>5.7681437945440486</v>
      </c>
      <c r="S152" s="35">
        <f t="shared" si="23"/>
        <v>6.9159049037549609</v>
      </c>
      <c r="AF152" s="34"/>
    </row>
    <row r="153" spans="7:32" ht="18.5">
      <c r="G153" s="61">
        <v>2011</v>
      </c>
      <c r="H153" s="61">
        <v>5</v>
      </c>
      <c r="I153" s="48">
        <f t="shared" si="24"/>
        <v>29</v>
      </c>
      <c r="J153" s="48">
        <f t="shared" si="24"/>
        <v>149</v>
      </c>
      <c r="K153" s="135">
        <v>26.9</v>
      </c>
      <c r="L153" s="135">
        <v>16.100000000000001</v>
      </c>
      <c r="M153" s="56">
        <f t="shared" si="19"/>
        <v>21.5</v>
      </c>
      <c r="N153" s="36">
        <v>42.5</v>
      </c>
      <c r="O153" s="57">
        <f t="shared" si="20"/>
        <v>47.712882789665841</v>
      </c>
      <c r="P153" s="58">
        <f t="shared" si="21"/>
        <v>41.223930730271277</v>
      </c>
      <c r="Q153" s="136">
        <v>25.088085299999999</v>
      </c>
      <c r="R153" s="11">
        <f t="shared" si="22"/>
        <v>5.7826656771808489</v>
      </c>
      <c r="S153" s="35">
        <f t="shared" si="23"/>
        <v>8.7566612503277916</v>
      </c>
      <c r="AF153" s="34"/>
    </row>
    <row r="154" spans="7:32" ht="18.5">
      <c r="G154" s="61">
        <v>2011</v>
      </c>
      <c r="H154" s="61">
        <v>5</v>
      </c>
      <c r="I154" s="48">
        <f t="shared" si="24"/>
        <v>30</v>
      </c>
      <c r="J154" s="48">
        <f t="shared" si="24"/>
        <v>150</v>
      </c>
      <c r="K154" s="135">
        <v>28.4</v>
      </c>
      <c r="L154" s="135">
        <v>15.2</v>
      </c>
      <c r="M154" s="56">
        <f t="shared" si="19"/>
        <v>21.799999999999997</v>
      </c>
      <c r="N154" s="36">
        <v>44.5</v>
      </c>
      <c r="O154" s="57">
        <f t="shared" si="20"/>
        <v>42.584590504760008</v>
      </c>
      <c r="P154" s="58">
        <f t="shared" si="21"/>
        <v>44.969327573026568</v>
      </c>
      <c r="Q154" s="136">
        <v>24.754800100000001</v>
      </c>
      <c r="R154" s="11">
        <f t="shared" si="22"/>
        <v>5.749401342425398</v>
      </c>
      <c r="S154" s="35">
        <f t="shared" si="23"/>
        <v>9.3210534348826748</v>
      </c>
      <c r="AF154" s="34"/>
    </row>
    <row r="155" spans="7:32" ht="18.5">
      <c r="G155" s="61">
        <v>2011</v>
      </c>
      <c r="H155" s="62">
        <v>5</v>
      </c>
      <c r="I155" s="62">
        <f t="shared" si="24"/>
        <v>31</v>
      </c>
      <c r="J155" s="48">
        <f t="shared" si="24"/>
        <v>151</v>
      </c>
      <c r="K155" s="135">
        <v>31.7</v>
      </c>
      <c r="L155" s="135">
        <v>14.3</v>
      </c>
      <c r="M155" s="56">
        <f t="shared" si="19"/>
        <v>23</v>
      </c>
      <c r="N155" s="36">
        <v>48.5</v>
      </c>
      <c r="O155" s="57">
        <f t="shared" si="20"/>
        <v>38.706102314723246</v>
      </c>
      <c r="P155" s="58">
        <f t="shared" si="21"/>
        <v>53.878894422094753</v>
      </c>
      <c r="Q155" s="136">
        <v>25.832952599999999</v>
      </c>
      <c r="R155" s="51">
        <f t="shared" si="22"/>
        <v>6.1816188935591985</v>
      </c>
      <c r="S155" s="50">
        <f t="shared" si="23"/>
        <v>10.726564861620973</v>
      </c>
      <c r="AF155" s="34"/>
    </row>
    <row r="156" spans="7:32" ht="18.5">
      <c r="G156" s="61">
        <v>2011</v>
      </c>
      <c r="H156" s="61">
        <v>6</v>
      </c>
      <c r="I156" s="48">
        <v>1</v>
      </c>
      <c r="J156" s="48">
        <f t="shared" si="24"/>
        <v>152</v>
      </c>
      <c r="K156" s="135">
        <v>30.7</v>
      </c>
      <c r="L156" s="135">
        <v>17.7</v>
      </c>
      <c r="M156" s="56">
        <f t="shared" si="19"/>
        <v>24.2</v>
      </c>
      <c r="N156" s="36">
        <v>57.5</v>
      </c>
      <c r="O156" s="57">
        <f t="shared" si="20"/>
        <v>45.879397278495908</v>
      </c>
      <c r="P156" s="58">
        <f t="shared" si="21"/>
        <v>47.714573169635749</v>
      </c>
      <c r="Q156" s="136">
        <v>26.4672831</v>
      </c>
      <c r="R156" s="11">
        <f t="shared" si="22"/>
        <v>6.5196858460229992</v>
      </c>
      <c r="S156" s="35">
        <f t="shared" si="23"/>
        <v>9.5314772428216159</v>
      </c>
      <c r="AF156" s="34"/>
    </row>
    <row r="157" spans="7:32" ht="18.5">
      <c r="G157" s="61">
        <v>2011</v>
      </c>
      <c r="H157" s="61">
        <v>6</v>
      </c>
      <c r="I157" s="48">
        <f t="shared" ref="I157:J172" si="25">I156+1</f>
        <v>2</v>
      </c>
      <c r="J157" s="48">
        <f t="shared" si="24"/>
        <v>153</v>
      </c>
      <c r="K157" s="135">
        <v>29.4</v>
      </c>
      <c r="L157" s="135">
        <v>15.7</v>
      </c>
      <c r="M157" s="56">
        <f t="shared" si="19"/>
        <v>22.549999999999997</v>
      </c>
      <c r="N157" s="36">
        <v>60.5</v>
      </c>
      <c r="O157" s="57">
        <f t="shared" si="20"/>
        <v>45.436405246200152</v>
      </c>
      <c r="P157" s="58">
        <f t="shared" si="21"/>
        <v>49.798300149835363</v>
      </c>
      <c r="Q157" s="136">
        <v>26.908174199999998</v>
      </c>
      <c r="R157" s="11">
        <f t="shared" si="22"/>
        <v>6.3678934219090477</v>
      </c>
      <c r="S157" s="35">
        <f t="shared" si="23"/>
        <v>9.6597912702376583</v>
      </c>
      <c r="AF157" s="34"/>
    </row>
    <row r="158" spans="7:32" ht="18.5">
      <c r="G158" s="61">
        <v>2011</v>
      </c>
      <c r="H158" s="61">
        <v>6</v>
      </c>
      <c r="I158" s="48">
        <f t="shared" si="25"/>
        <v>3</v>
      </c>
      <c r="J158" s="48">
        <f t="shared" si="25"/>
        <v>154</v>
      </c>
      <c r="K158" s="135">
        <v>30.6</v>
      </c>
      <c r="L158" s="135">
        <v>17.600000000000001</v>
      </c>
      <c r="M158" s="56">
        <f t="shared" si="19"/>
        <v>24.1</v>
      </c>
      <c r="N158" s="36">
        <v>53.5</v>
      </c>
      <c r="O158" s="57">
        <f t="shared" si="20"/>
        <v>47.0058241934695</v>
      </c>
      <c r="P158" s="58">
        <f t="shared" si="21"/>
        <v>48.886057161208285</v>
      </c>
      <c r="Q158" s="136">
        <v>27.117105499999997</v>
      </c>
      <c r="R158" s="11">
        <f t="shared" si="22"/>
        <v>6.6638524154392496</v>
      </c>
      <c r="S158" s="35">
        <f t="shared" si="23"/>
        <v>9.7402077506748643</v>
      </c>
      <c r="AF158" s="34"/>
    </row>
    <row r="159" spans="7:32" ht="18.5">
      <c r="G159" s="61">
        <v>2011</v>
      </c>
      <c r="H159" s="61">
        <v>6</v>
      </c>
      <c r="I159" s="48">
        <f t="shared" si="25"/>
        <v>4</v>
      </c>
      <c r="J159" s="48">
        <f t="shared" si="25"/>
        <v>155</v>
      </c>
      <c r="K159" s="135">
        <v>32.200000000000003</v>
      </c>
      <c r="L159" s="135">
        <v>19.2</v>
      </c>
      <c r="M159" s="56">
        <f t="shared" si="19"/>
        <v>25.700000000000003</v>
      </c>
      <c r="N159" s="36">
        <v>43.5</v>
      </c>
      <c r="O159" s="57">
        <f t="shared" si="20"/>
        <v>47.446379050034551</v>
      </c>
      <c r="P159" s="58">
        <f t="shared" si="21"/>
        <v>49.344234212035943</v>
      </c>
      <c r="Q159" s="136">
        <v>27.3712564</v>
      </c>
      <c r="R159" s="11">
        <f t="shared" si="22"/>
        <v>6.9831602171910001</v>
      </c>
      <c r="S159" s="35">
        <f t="shared" si="23"/>
        <v>11.003125873463572</v>
      </c>
      <c r="AF159" s="34"/>
    </row>
    <row r="160" spans="7:32" ht="18.5">
      <c r="G160" s="61">
        <v>2011</v>
      </c>
      <c r="H160" s="61">
        <v>6</v>
      </c>
      <c r="I160" s="48">
        <f t="shared" si="25"/>
        <v>5</v>
      </c>
      <c r="J160" s="48">
        <f t="shared" si="25"/>
        <v>156</v>
      </c>
      <c r="K160" s="135">
        <v>32.200000000000003</v>
      </c>
      <c r="L160" s="135">
        <v>19</v>
      </c>
      <c r="M160" s="56">
        <f t="shared" si="19"/>
        <v>25.6</v>
      </c>
      <c r="N160" s="36">
        <v>47.5</v>
      </c>
      <c r="O160" s="57">
        <f t="shared" si="20"/>
        <v>46.487019531615708</v>
      </c>
      <c r="P160" s="58">
        <f t="shared" si="21"/>
        <v>49.090292625386198</v>
      </c>
      <c r="Q160" s="136">
        <v>27.023316699999999</v>
      </c>
      <c r="R160" s="11">
        <f t="shared" si="22"/>
        <v>6.8785420561346999</v>
      </c>
      <c r="S160" s="35">
        <f t="shared" si="23"/>
        <v>10.361398017221044</v>
      </c>
      <c r="AF160" s="34"/>
    </row>
    <row r="161" spans="7:32" ht="18.5">
      <c r="G161" s="61">
        <v>2011</v>
      </c>
      <c r="H161" s="61">
        <v>6</v>
      </c>
      <c r="I161" s="48">
        <f t="shared" si="25"/>
        <v>6</v>
      </c>
      <c r="J161" s="48">
        <f t="shared" si="25"/>
        <v>157</v>
      </c>
      <c r="K161" s="135">
        <v>32.5</v>
      </c>
      <c r="L161" s="135">
        <v>17.8</v>
      </c>
      <c r="M161" s="56">
        <f t="shared" si="19"/>
        <v>25.15</v>
      </c>
      <c r="N161" s="36">
        <v>47.5</v>
      </c>
      <c r="O161" s="57">
        <f t="shared" si="20"/>
        <v>43.194166229323912</v>
      </c>
      <c r="P161" s="58">
        <f t="shared" si="21"/>
        <v>50.796339485684918</v>
      </c>
      <c r="Q161" s="136">
        <v>26.497429499999999</v>
      </c>
      <c r="R161" s="11">
        <f t="shared" si="22"/>
        <v>6.6747488615516239</v>
      </c>
      <c r="S161" s="35">
        <f t="shared" si="23"/>
        <v>10.636472183067188</v>
      </c>
      <c r="AF161" s="34"/>
    </row>
    <row r="162" spans="7:32" ht="18.5">
      <c r="G162" s="61">
        <v>2011</v>
      </c>
      <c r="H162" s="61">
        <v>6</v>
      </c>
      <c r="I162" s="48">
        <f t="shared" si="25"/>
        <v>7</v>
      </c>
      <c r="J162" s="48">
        <f t="shared" si="25"/>
        <v>158</v>
      </c>
      <c r="K162" s="135">
        <v>33.700000000000003</v>
      </c>
      <c r="L162" s="135">
        <v>20</v>
      </c>
      <c r="M162" s="56">
        <f t="shared" si="19"/>
        <v>26.85</v>
      </c>
      <c r="N162" s="36">
        <v>41</v>
      </c>
      <c r="O162" s="57">
        <f t="shared" si="20"/>
        <v>44.460737875588066</v>
      </c>
      <c r="P162" s="58">
        <f t="shared" si="21"/>
        <v>48.728968711644534</v>
      </c>
      <c r="Q162" s="136">
        <v>26.330368199999999</v>
      </c>
      <c r="R162" s="11">
        <f t="shared" si="22"/>
        <v>6.8951927638624495</v>
      </c>
      <c r="S162" s="35">
        <f t="shared" si="23"/>
        <v>11.406841850021673</v>
      </c>
      <c r="AF162" s="34"/>
    </row>
    <row r="163" spans="7:32" ht="18.5">
      <c r="G163" s="61">
        <v>2011</v>
      </c>
      <c r="H163" s="61">
        <v>6</v>
      </c>
      <c r="I163" s="48">
        <f t="shared" si="25"/>
        <v>8</v>
      </c>
      <c r="J163" s="48">
        <f t="shared" si="25"/>
        <v>159</v>
      </c>
      <c r="K163" s="135">
        <v>34.9</v>
      </c>
      <c r="L163" s="135">
        <v>21.8</v>
      </c>
      <c r="M163" s="56">
        <f t="shared" si="19"/>
        <v>28.35</v>
      </c>
      <c r="N163" s="36">
        <v>43</v>
      </c>
      <c r="O163" s="57">
        <f t="shared" si="20"/>
        <v>42.092489494097087</v>
      </c>
      <c r="P163" s="58">
        <f t="shared" si="21"/>
        <v>44.112928989813739</v>
      </c>
      <c r="Q163" s="136">
        <v>24.375876599999998</v>
      </c>
      <c r="R163" s="11">
        <f t="shared" si="22"/>
        <v>6.5978124253528492</v>
      </c>
      <c r="S163" s="35">
        <f t="shared" si="23"/>
        <v>10.303572908181682</v>
      </c>
      <c r="AF163" s="34"/>
    </row>
    <row r="164" spans="7:32" ht="18.5">
      <c r="G164" s="61">
        <v>2011</v>
      </c>
      <c r="H164" s="61">
        <v>6</v>
      </c>
      <c r="I164" s="48">
        <f t="shared" si="25"/>
        <v>9</v>
      </c>
      <c r="J164" s="48">
        <f t="shared" si="25"/>
        <v>160</v>
      </c>
      <c r="K164" s="135">
        <v>35.200000000000003</v>
      </c>
      <c r="L164" s="135">
        <v>20.6</v>
      </c>
      <c r="M164" s="56">
        <f t="shared" si="19"/>
        <v>27.900000000000002</v>
      </c>
      <c r="N164" s="36">
        <v>40.5</v>
      </c>
      <c r="O164" s="57">
        <f t="shared" si="20"/>
        <v>40.223637347158444</v>
      </c>
      <c r="P164" s="58">
        <f t="shared" si="21"/>
        <v>46.981208421481071</v>
      </c>
      <c r="Q164" s="136">
        <v>24.5910884</v>
      </c>
      <c r="R164" s="11">
        <f t="shared" si="22"/>
        <v>6.5911617193962</v>
      </c>
      <c r="S164" s="35">
        <f t="shared" si="23"/>
        <v>11.235811551838989</v>
      </c>
      <c r="AF164" s="34"/>
    </row>
    <row r="165" spans="7:32" ht="18.5">
      <c r="G165" s="61">
        <v>2011</v>
      </c>
      <c r="H165" s="61">
        <v>6</v>
      </c>
      <c r="I165" s="48">
        <f t="shared" si="25"/>
        <v>10</v>
      </c>
      <c r="J165" s="48">
        <f t="shared" si="25"/>
        <v>161</v>
      </c>
      <c r="K165" s="135">
        <v>34.299999999999997</v>
      </c>
      <c r="L165" s="135">
        <v>21.2</v>
      </c>
      <c r="M165" s="56">
        <f t="shared" si="19"/>
        <v>27.75</v>
      </c>
      <c r="N165" s="36">
        <v>34.5</v>
      </c>
      <c r="O165" s="57">
        <f t="shared" si="20"/>
        <v>35.983012421282496</v>
      </c>
      <c r="P165" s="58">
        <f t="shared" si="21"/>
        <v>37.710197017504051</v>
      </c>
      <c r="Q165" s="136">
        <v>20.8378616</v>
      </c>
      <c r="R165" s="11">
        <f t="shared" si="22"/>
        <v>5.5668503548362001</v>
      </c>
      <c r="S165" s="35">
        <f t="shared" si="23"/>
        <v>9.7823198526593877</v>
      </c>
      <c r="AF165" s="34"/>
    </row>
    <row r="166" spans="7:32" ht="18.5">
      <c r="G166" s="61">
        <v>2011</v>
      </c>
      <c r="H166" s="61">
        <v>6</v>
      </c>
      <c r="I166" s="48">
        <f t="shared" si="25"/>
        <v>11</v>
      </c>
      <c r="J166" s="48">
        <f t="shared" si="25"/>
        <v>162</v>
      </c>
      <c r="K166" s="135">
        <v>28</v>
      </c>
      <c r="L166" s="135">
        <v>18.399999999999999</v>
      </c>
      <c r="M166" s="56">
        <f t="shared" si="19"/>
        <v>23.2</v>
      </c>
      <c r="N166" s="36">
        <v>33.5</v>
      </c>
      <c r="O166" s="57">
        <f t="shared" si="20"/>
        <v>48.166281337466785</v>
      </c>
      <c r="P166" s="58">
        <f t="shared" si="21"/>
        <v>36.991704067174496</v>
      </c>
      <c r="Q166" s="136">
        <v>23.878042299999997</v>
      </c>
      <c r="R166" s="11">
        <f t="shared" si="22"/>
        <v>5.7418334416694981</v>
      </c>
      <c r="S166" s="35">
        <f t="shared" si="23"/>
        <v>9.0923862205765857</v>
      </c>
      <c r="AF166" s="34"/>
    </row>
    <row r="167" spans="7:32" ht="18.5">
      <c r="G167" s="61">
        <v>2011</v>
      </c>
      <c r="H167" s="61">
        <v>6</v>
      </c>
      <c r="I167" s="48">
        <f t="shared" si="25"/>
        <v>12</v>
      </c>
      <c r="J167" s="48">
        <f t="shared" si="25"/>
        <v>163</v>
      </c>
      <c r="K167" s="135">
        <v>28.1</v>
      </c>
      <c r="L167" s="135">
        <v>17.399999999999999</v>
      </c>
      <c r="M167" s="56">
        <f t="shared" si="19"/>
        <v>22.75</v>
      </c>
      <c r="N167" s="36">
        <v>42</v>
      </c>
      <c r="O167" s="57">
        <f t="shared" si="20"/>
        <v>48.491323088838719</v>
      </c>
      <c r="P167" s="58">
        <f t="shared" si="21"/>
        <v>41.508572564045956</v>
      </c>
      <c r="Q167" s="136">
        <v>25.379081799999998</v>
      </c>
      <c r="R167" s="11">
        <f t="shared" si="22"/>
        <v>6.0357991633963488</v>
      </c>
      <c r="S167" s="35">
        <f t="shared" si="23"/>
        <v>9.0760101323060951</v>
      </c>
      <c r="AF167" s="34"/>
    </row>
    <row r="168" spans="7:32" ht="18.5">
      <c r="G168" s="61">
        <v>2011</v>
      </c>
      <c r="H168" s="61">
        <v>6</v>
      </c>
      <c r="I168" s="48">
        <f t="shared" si="25"/>
        <v>13</v>
      </c>
      <c r="J168" s="48">
        <f t="shared" si="25"/>
        <v>164</v>
      </c>
      <c r="K168" s="135">
        <v>27</v>
      </c>
      <c r="L168" s="135">
        <v>16.7</v>
      </c>
      <c r="M168" s="56">
        <f t="shared" si="19"/>
        <v>21.85</v>
      </c>
      <c r="N168" s="36">
        <v>37.5</v>
      </c>
      <c r="O168" s="57">
        <f t="shared" si="20"/>
        <v>51.119941180555422</v>
      </c>
      <c r="P168" s="58">
        <f t="shared" si="21"/>
        <v>42.122831532777674</v>
      </c>
      <c r="Q168" s="136">
        <v>26.2499778</v>
      </c>
      <c r="R168" s="11">
        <f t="shared" si="22"/>
        <v>6.1043601499510496</v>
      </c>
      <c r="S168" s="35">
        <f t="shared" si="23"/>
        <v>9.5781113343476392</v>
      </c>
      <c r="AF168" s="34"/>
    </row>
    <row r="169" spans="7:32" ht="18.5">
      <c r="G169" s="61">
        <v>2011</v>
      </c>
      <c r="H169" s="61">
        <v>6</v>
      </c>
      <c r="I169" s="48">
        <f t="shared" si="25"/>
        <v>14</v>
      </c>
      <c r="J169" s="48">
        <f t="shared" si="25"/>
        <v>165</v>
      </c>
      <c r="K169" s="135">
        <v>26.5</v>
      </c>
      <c r="L169" s="135">
        <v>15.9</v>
      </c>
      <c r="M169" s="56">
        <f t="shared" si="19"/>
        <v>21.2</v>
      </c>
      <c r="N169" s="36">
        <v>39</v>
      </c>
      <c r="O169" s="57">
        <f t="shared" si="20"/>
        <v>49.101308025134784</v>
      </c>
      <c r="P169" s="58">
        <f t="shared" si="21"/>
        <v>41.637909205314294</v>
      </c>
      <c r="Q169" s="136">
        <v>25.577964299999998</v>
      </c>
      <c r="R169" s="11">
        <f t="shared" si="22"/>
        <v>5.8505756641604991</v>
      </c>
      <c r="S169" s="35">
        <f t="shared" si="23"/>
        <v>9.1861741764338429</v>
      </c>
      <c r="AF169" s="34"/>
    </row>
    <row r="170" spans="7:32" ht="18.5">
      <c r="G170" s="61">
        <v>2011</v>
      </c>
      <c r="H170" s="61">
        <v>6</v>
      </c>
      <c r="I170" s="48">
        <f t="shared" si="25"/>
        <v>15</v>
      </c>
      <c r="J170" s="48">
        <f t="shared" si="25"/>
        <v>166</v>
      </c>
      <c r="K170" s="135">
        <v>30.6</v>
      </c>
      <c r="L170" s="135">
        <v>15.9</v>
      </c>
      <c r="M170" s="56">
        <f t="shared" si="19"/>
        <v>23.25</v>
      </c>
      <c r="N170" s="36">
        <v>40</v>
      </c>
      <c r="O170" s="57">
        <f t="shared" si="20"/>
        <v>28.24462332151192</v>
      </c>
      <c r="P170" s="58">
        <f t="shared" si="21"/>
        <v>33.215677026098021</v>
      </c>
      <c r="Q170" s="136">
        <v>17.326643399999998</v>
      </c>
      <c r="R170" s="11">
        <f t="shared" si="22"/>
        <v>4.1715323433580487</v>
      </c>
      <c r="S170" s="35">
        <f t="shared" si="23"/>
        <v>7.6030824923429012</v>
      </c>
      <c r="AF170" s="34"/>
    </row>
    <row r="171" spans="7:32" ht="18.5">
      <c r="G171" s="61">
        <v>2011</v>
      </c>
      <c r="H171" s="61">
        <v>6</v>
      </c>
      <c r="I171" s="48">
        <f t="shared" si="25"/>
        <v>16</v>
      </c>
      <c r="J171" s="48">
        <f t="shared" si="25"/>
        <v>167</v>
      </c>
      <c r="K171" s="135">
        <v>31.7</v>
      </c>
      <c r="L171" s="135">
        <v>17.8</v>
      </c>
      <c r="M171" s="56">
        <f t="shared" si="19"/>
        <v>24.75</v>
      </c>
      <c r="N171" s="36">
        <v>39</v>
      </c>
      <c r="O171" s="57">
        <f t="shared" si="20"/>
        <v>41.969441041052114</v>
      </c>
      <c r="P171" s="58">
        <f t="shared" si="21"/>
        <v>46.670018437649944</v>
      </c>
      <c r="Q171" s="136">
        <v>25.035747799999999</v>
      </c>
      <c r="R171" s="11">
        <f t="shared" si="22"/>
        <v>6.2478148190398484</v>
      </c>
      <c r="S171" s="35">
        <f t="shared" si="23"/>
        <v>10.890569832342283</v>
      </c>
      <c r="AF171" s="34"/>
    </row>
    <row r="172" spans="7:32" ht="18.5">
      <c r="G172" s="61">
        <v>2011</v>
      </c>
      <c r="H172" s="61">
        <v>6</v>
      </c>
      <c r="I172" s="48">
        <f t="shared" si="25"/>
        <v>17</v>
      </c>
      <c r="J172" s="48">
        <f t="shared" si="25"/>
        <v>168</v>
      </c>
      <c r="K172" s="135">
        <v>31.7</v>
      </c>
      <c r="L172" s="135">
        <v>17</v>
      </c>
      <c r="M172" s="56">
        <f t="shared" si="19"/>
        <v>24.35</v>
      </c>
      <c r="N172" s="36">
        <v>39</v>
      </c>
      <c r="O172" s="57">
        <f t="shared" si="20"/>
        <v>41.564957494404169</v>
      </c>
      <c r="P172" s="58">
        <f t="shared" si="21"/>
        <v>48.880390013419301</v>
      </c>
      <c r="Q172" s="136">
        <v>25.4979926</v>
      </c>
      <c r="R172" s="11">
        <f t="shared" si="22"/>
        <v>6.30335237614785</v>
      </c>
      <c r="S172" s="35">
        <f t="shared" si="23"/>
        <v>11.314122022261733</v>
      </c>
      <c r="AF172" s="34"/>
    </row>
    <row r="173" spans="7:32" ht="18.5">
      <c r="G173" s="61">
        <v>2011</v>
      </c>
      <c r="H173" s="61">
        <v>6</v>
      </c>
      <c r="I173" s="48">
        <f t="shared" ref="I173:J188" si="26">I172+1</f>
        <v>18</v>
      </c>
      <c r="J173" s="48">
        <f t="shared" si="26"/>
        <v>169</v>
      </c>
      <c r="K173" s="135">
        <v>30.3</v>
      </c>
      <c r="L173" s="135">
        <v>16.8</v>
      </c>
      <c r="M173" s="56">
        <f t="shared" si="19"/>
        <v>23.55</v>
      </c>
      <c r="N173" s="36">
        <v>40.5</v>
      </c>
      <c r="O173" s="57">
        <f t="shared" si="20"/>
        <v>45.548807969245146</v>
      </c>
      <c r="P173" s="58">
        <f t="shared" si="21"/>
        <v>49.19271260678476</v>
      </c>
      <c r="Q173" s="136">
        <v>26.777121099999999</v>
      </c>
      <c r="R173" s="11">
        <f t="shared" si="22"/>
        <v>6.493927160649525</v>
      </c>
      <c r="S173" s="35">
        <f t="shared" si="23"/>
        <v>11.029816842384159</v>
      </c>
      <c r="AF173" s="34"/>
    </row>
    <row r="174" spans="7:32" ht="18.5">
      <c r="G174" s="61">
        <v>2011</v>
      </c>
      <c r="H174" s="61">
        <v>6</v>
      </c>
      <c r="I174" s="48">
        <f t="shared" si="26"/>
        <v>19</v>
      </c>
      <c r="J174" s="48">
        <f t="shared" si="26"/>
        <v>170</v>
      </c>
      <c r="K174" s="135">
        <v>32.299999999999997</v>
      </c>
      <c r="L174" s="135">
        <v>19.100000000000001</v>
      </c>
      <c r="M174" s="56">
        <f t="shared" si="19"/>
        <v>25.7</v>
      </c>
      <c r="N174" s="36">
        <v>40</v>
      </c>
      <c r="O174" s="57">
        <f t="shared" si="20"/>
        <v>46.200351618605644</v>
      </c>
      <c r="P174" s="58">
        <f t="shared" si="21"/>
        <v>48.787571309247539</v>
      </c>
      <c r="Q174" s="136">
        <v>26.856674099999996</v>
      </c>
      <c r="R174" s="11">
        <f t="shared" si="22"/>
        <v>6.8518761214477486</v>
      </c>
      <c r="S174" s="35">
        <f t="shared" si="23"/>
        <v>11.382003808235174</v>
      </c>
      <c r="AF174" s="34"/>
    </row>
    <row r="175" spans="7:32" ht="18.5">
      <c r="G175" s="61">
        <v>2011</v>
      </c>
      <c r="H175" s="61">
        <v>6</v>
      </c>
      <c r="I175" s="48">
        <f t="shared" si="26"/>
        <v>20</v>
      </c>
      <c r="J175" s="48">
        <f t="shared" si="26"/>
        <v>171</v>
      </c>
      <c r="K175" s="135">
        <v>34.1</v>
      </c>
      <c r="L175" s="135">
        <v>18.5</v>
      </c>
      <c r="M175" s="56">
        <f t="shared" si="19"/>
        <v>26.3</v>
      </c>
      <c r="N175" s="36">
        <v>40.5</v>
      </c>
      <c r="O175" s="57">
        <f t="shared" si="20"/>
        <v>41.514251062663078</v>
      </c>
      <c r="P175" s="58">
        <f t="shared" si="21"/>
        <v>51.809785326203531</v>
      </c>
      <c r="Q175" s="136">
        <v>26.2349046</v>
      </c>
      <c r="R175" s="11">
        <f t="shared" si="22"/>
        <v>6.7855662526238998</v>
      </c>
      <c r="S175" s="35">
        <f t="shared" si="23"/>
        <v>12.084356107326434</v>
      </c>
      <c r="AF175" s="34"/>
    </row>
    <row r="176" spans="7:32" ht="18.5">
      <c r="G176" s="61">
        <v>2011</v>
      </c>
      <c r="H176" s="61">
        <v>6</v>
      </c>
      <c r="I176" s="48">
        <f t="shared" si="26"/>
        <v>21</v>
      </c>
      <c r="J176" s="48">
        <f t="shared" si="26"/>
        <v>172</v>
      </c>
      <c r="K176" s="135">
        <v>36.700000000000003</v>
      </c>
      <c r="L176" s="135">
        <v>21.9</v>
      </c>
      <c r="M176" s="56">
        <f t="shared" si="19"/>
        <v>29.3</v>
      </c>
      <c r="N176" s="36">
        <v>40</v>
      </c>
      <c r="O176" s="57">
        <f t="shared" si="20"/>
        <v>42.478644948303845</v>
      </c>
      <c r="P176" s="58">
        <f t="shared" si="21"/>
        <v>50.29471561879177</v>
      </c>
      <c r="Q176" s="136">
        <v>26.1469776</v>
      </c>
      <c r="R176" s="11">
        <f t="shared" si="22"/>
        <v>7.2228803126903989</v>
      </c>
      <c r="S176" s="35">
        <f t="shared" si="23"/>
        <v>12.275017657929331</v>
      </c>
      <c r="AF176" s="34"/>
    </row>
    <row r="177" spans="7:32" ht="18.5">
      <c r="G177" s="61">
        <v>2011</v>
      </c>
      <c r="H177" s="61">
        <v>6</v>
      </c>
      <c r="I177" s="48">
        <f t="shared" si="26"/>
        <v>22</v>
      </c>
      <c r="J177" s="48">
        <f t="shared" si="26"/>
        <v>173</v>
      </c>
      <c r="K177" s="135">
        <v>36.700000000000003</v>
      </c>
      <c r="L177" s="135">
        <v>23.5</v>
      </c>
      <c r="M177" s="56">
        <f t="shared" si="19"/>
        <v>30.1</v>
      </c>
      <c r="N177" s="36">
        <v>39</v>
      </c>
      <c r="O177" s="57">
        <f t="shared" si="20"/>
        <v>44.787179645425326</v>
      </c>
      <c r="P177" s="58">
        <f t="shared" si="21"/>
        <v>47.295261705569153</v>
      </c>
      <c r="Q177" s="136">
        <v>26.035184699999995</v>
      </c>
      <c r="R177" s="11">
        <f t="shared" si="22"/>
        <v>7.3141555609174489</v>
      </c>
      <c r="S177" s="35">
        <f t="shared" si="23"/>
        <v>11.823225858393384</v>
      </c>
      <c r="AF177" s="34"/>
    </row>
    <row r="178" spans="7:32" ht="18.5">
      <c r="G178" s="61">
        <v>2011</v>
      </c>
      <c r="H178" s="61">
        <v>6</v>
      </c>
      <c r="I178" s="48">
        <f t="shared" si="26"/>
        <v>23</v>
      </c>
      <c r="J178" s="48">
        <f t="shared" si="26"/>
        <v>174</v>
      </c>
      <c r="K178" s="135">
        <v>37.200000000000003</v>
      </c>
      <c r="L178" s="135">
        <v>23.2</v>
      </c>
      <c r="M178" s="56">
        <f t="shared" si="19"/>
        <v>30.200000000000003</v>
      </c>
      <c r="N178" s="36">
        <v>41.5</v>
      </c>
      <c r="O178" s="57">
        <f t="shared" si="20"/>
        <v>40.218379536012733</v>
      </c>
      <c r="P178" s="58">
        <f t="shared" si="21"/>
        <v>45.044585080334272</v>
      </c>
      <c r="Q178" s="136">
        <v>24.077343499999998</v>
      </c>
      <c r="R178" s="11">
        <f t="shared" si="22"/>
        <v>6.7782537421199978</v>
      </c>
      <c r="S178" s="35">
        <f t="shared" si="23"/>
        <v>10.948169362668784</v>
      </c>
      <c r="AF178" s="34"/>
    </row>
    <row r="179" spans="7:32" ht="18.5">
      <c r="G179" s="61">
        <v>2011</v>
      </c>
      <c r="H179" s="61">
        <v>6</v>
      </c>
      <c r="I179" s="48">
        <f t="shared" si="26"/>
        <v>24</v>
      </c>
      <c r="J179" s="48">
        <f t="shared" si="26"/>
        <v>175</v>
      </c>
      <c r="K179" s="135">
        <v>36.9</v>
      </c>
      <c r="L179" s="135">
        <v>21.6</v>
      </c>
      <c r="M179" s="56">
        <f t="shared" si="19"/>
        <v>29.25</v>
      </c>
      <c r="N179" s="36">
        <v>39</v>
      </c>
      <c r="O179" s="57">
        <f t="shared" si="20"/>
        <v>40.799342997501562</v>
      </c>
      <c r="P179" s="58">
        <f t="shared" si="21"/>
        <v>49.9383958289419</v>
      </c>
      <c r="Q179" s="136">
        <v>25.534000800000001</v>
      </c>
      <c r="R179" s="11">
        <f t="shared" si="22"/>
        <v>7.0460628362585984</v>
      </c>
      <c r="S179" s="35">
        <f t="shared" si="23"/>
        <v>12.336776695235956</v>
      </c>
      <c r="AF179" s="34"/>
    </row>
    <row r="180" spans="7:32" ht="18.5">
      <c r="G180" s="61">
        <v>2011</v>
      </c>
      <c r="H180" s="61">
        <v>6</v>
      </c>
      <c r="I180" s="48">
        <f t="shared" si="26"/>
        <v>25</v>
      </c>
      <c r="J180" s="48">
        <f t="shared" si="26"/>
        <v>176</v>
      </c>
      <c r="K180" s="135">
        <v>36.700000000000003</v>
      </c>
      <c r="L180" s="135">
        <v>23.1</v>
      </c>
      <c r="M180" s="56">
        <f t="shared" si="19"/>
        <v>29.900000000000002</v>
      </c>
      <c r="N180" s="36">
        <v>35.5</v>
      </c>
      <c r="O180" s="57">
        <f t="shared" si="20"/>
        <v>41.586100073981122</v>
      </c>
      <c r="P180" s="58">
        <f t="shared" si="21"/>
        <v>45.245676880491466</v>
      </c>
      <c r="Q180" s="136">
        <v>24.537913499999998</v>
      </c>
      <c r="R180" s="11">
        <f t="shared" si="22"/>
        <v>6.8647389497167506</v>
      </c>
      <c r="S180" s="35">
        <f t="shared" si="23"/>
        <v>11.79597386921596</v>
      </c>
      <c r="AF180" s="34"/>
    </row>
    <row r="181" spans="7:32" ht="18.5">
      <c r="G181" s="61">
        <v>2011</v>
      </c>
      <c r="H181" s="61">
        <v>6</v>
      </c>
      <c r="I181" s="48">
        <f t="shared" si="26"/>
        <v>26</v>
      </c>
      <c r="J181" s="48">
        <f t="shared" si="26"/>
        <v>177</v>
      </c>
      <c r="K181" s="135">
        <v>33.6</v>
      </c>
      <c r="L181" s="135">
        <v>19.7</v>
      </c>
      <c r="M181" s="56">
        <f t="shared" si="19"/>
        <v>26.65</v>
      </c>
      <c r="N181" s="36">
        <v>36</v>
      </c>
      <c r="O181" s="57">
        <f t="shared" si="20"/>
        <v>39.38644704447934</v>
      </c>
      <c r="P181" s="58">
        <f t="shared" si="21"/>
        <v>43.797729113461031</v>
      </c>
      <c r="Q181" s="136">
        <v>23.494931799999996</v>
      </c>
      <c r="R181" s="11">
        <f t="shared" si="22"/>
        <v>6.125111099061149</v>
      </c>
      <c r="S181" s="35">
        <f t="shared" si="23"/>
        <v>10.922491449820647</v>
      </c>
      <c r="AF181" s="34"/>
    </row>
    <row r="182" spans="7:32" ht="18.5">
      <c r="G182" s="61">
        <v>2011</v>
      </c>
      <c r="H182" s="61">
        <v>6</v>
      </c>
      <c r="I182" s="48">
        <f t="shared" si="26"/>
        <v>27</v>
      </c>
      <c r="J182" s="48">
        <f t="shared" si="26"/>
        <v>178</v>
      </c>
      <c r="K182" s="135">
        <v>31.2</v>
      </c>
      <c r="L182" s="135">
        <v>18</v>
      </c>
      <c r="M182" s="56">
        <f t="shared" si="19"/>
        <v>24.6</v>
      </c>
      <c r="N182" s="36">
        <v>34</v>
      </c>
      <c r="O182" s="57">
        <f t="shared" si="20"/>
        <v>42.006933051910572</v>
      </c>
      <c r="P182" s="58">
        <f t="shared" si="21"/>
        <v>44.359321302817563</v>
      </c>
      <c r="Q182" s="136">
        <v>24.4190027</v>
      </c>
      <c r="R182" s="11">
        <f t="shared" si="22"/>
        <v>6.0724199154252005</v>
      </c>
      <c r="S182" s="35">
        <f t="shared" si="23"/>
        <v>10.98958769334584</v>
      </c>
      <c r="AF182" s="34"/>
    </row>
    <row r="183" spans="7:32" ht="18.5">
      <c r="G183" s="61">
        <v>2011</v>
      </c>
      <c r="H183" s="61">
        <v>6</v>
      </c>
      <c r="I183" s="48">
        <f t="shared" si="26"/>
        <v>28</v>
      </c>
      <c r="J183" s="48">
        <f t="shared" si="26"/>
        <v>179</v>
      </c>
      <c r="K183" s="135">
        <v>29.8</v>
      </c>
      <c r="L183" s="135">
        <v>19</v>
      </c>
      <c r="M183" s="56">
        <f t="shared" si="19"/>
        <v>24.4</v>
      </c>
      <c r="N183" s="36">
        <v>36</v>
      </c>
      <c r="O183" s="57">
        <f t="shared" si="20"/>
        <v>45.33755060185274</v>
      </c>
      <c r="P183" s="58">
        <f t="shared" si="21"/>
        <v>39.171643720000773</v>
      </c>
      <c r="Q183" s="136">
        <v>23.8391032</v>
      </c>
      <c r="R183" s="11">
        <f t="shared" si="22"/>
        <v>5.9002495593096</v>
      </c>
      <c r="S183" s="35">
        <f t="shared" si="23"/>
        <v>9.5056773532411931</v>
      </c>
      <c r="AF183" s="34"/>
    </row>
    <row r="184" spans="7:32" ht="18.5">
      <c r="G184" s="61">
        <v>2011</v>
      </c>
      <c r="H184" s="61">
        <v>6</v>
      </c>
      <c r="I184" s="48">
        <f t="shared" si="26"/>
        <v>29</v>
      </c>
      <c r="J184" s="48">
        <f t="shared" si="26"/>
        <v>180</v>
      </c>
      <c r="K184" s="135">
        <v>29.5</v>
      </c>
      <c r="L184" s="135">
        <v>17.899999999999999</v>
      </c>
      <c r="M184" s="56">
        <f t="shared" si="19"/>
        <v>23.7</v>
      </c>
      <c r="N184" s="36">
        <v>33</v>
      </c>
      <c r="O184" s="57">
        <f t="shared" si="20"/>
        <v>43.83154651529302</v>
      </c>
      <c r="P184" s="58">
        <f t="shared" si="21"/>
        <v>40.67567516619193</v>
      </c>
      <c r="Q184" s="136">
        <v>23.885578899999999</v>
      </c>
      <c r="R184" s="11">
        <f t="shared" si="22"/>
        <v>5.813690190312748</v>
      </c>
      <c r="S184" s="35">
        <f t="shared" si="23"/>
        <v>10.090568159395735</v>
      </c>
      <c r="AF184" s="34"/>
    </row>
    <row r="185" spans="7:32" ht="18.5">
      <c r="G185" s="61">
        <v>2011</v>
      </c>
      <c r="H185" s="62">
        <v>6</v>
      </c>
      <c r="I185" s="62">
        <f t="shared" si="26"/>
        <v>30</v>
      </c>
      <c r="J185" s="48">
        <f t="shared" si="26"/>
        <v>181</v>
      </c>
      <c r="K185" s="135">
        <v>30.5</v>
      </c>
      <c r="L185" s="135">
        <v>16.100000000000001</v>
      </c>
      <c r="M185" s="56">
        <f t="shared" si="19"/>
        <v>23.3</v>
      </c>
      <c r="N185" s="36">
        <v>32.5</v>
      </c>
      <c r="O185" s="57">
        <f t="shared" si="20"/>
        <v>39.354498705438417</v>
      </c>
      <c r="P185" s="58">
        <f t="shared" si="21"/>
        <v>45.336382508665054</v>
      </c>
      <c r="Q185" s="136">
        <v>23.894371599999996</v>
      </c>
      <c r="R185" s="51">
        <f t="shared" si="22"/>
        <v>5.7597741157373985</v>
      </c>
      <c r="S185" s="50">
        <f t="shared" si="23"/>
        <v>11.180181490211742</v>
      </c>
      <c r="AF185" s="34"/>
    </row>
    <row r="186" spans="7:32" ht="18.5">
      <c r="G186" s="61">
        <v>2011</v>
      </c>
      <c r="H186" s="61">
        <v>7</v>
      </c>
      <c r="I186" s="48">
        <v>1</v>
      </c>
      <c r="J186" s="48">
        <f t="shared" si="26"/>
        <v>182</v>
      </c>
      <c r="K186" s="135">
        <v>32.1</v>
      </c>
      <c r="L186" s="135">
        <v>19.600000000000001</v>
      </c>
      <c r="M186" s="56">
        <f t="shared" si="19"/>
        <v>25.85</v>
      </c>
      <c r="N186" s="36">
        <v>32.5</v>
      </c>
      <c r="O186" s="57">
        <f t="shared" si="20"/>
        <v>41.463248416033977</v>
      </c>
      <c r="P186" s="58">
        <f t="shared" si="21"/>
        <v>41.463248416033977</v>
      </c>
      <c r="Q186" s="136">
        <v>23.455155300000001</v>
      </c>
      <c r="R186" s="11">
        <f t="shared" si="22"/>
        <v>6.004689806675926</v>
      </c>
      <c r="S186" s="35">
        <f t="shared" si="23"/>
        <v>10.679741621232813</v>
      </c>
      <c r="AF186" s="34"/>
    </row>
    <row r="187" spans="7:32" ht="18.5">
      <c r="G187" s="61">
        <v>2011</v>
      </c>
      <c r="H187" s="61">
        <v>7</v>
      </c>
      <c r="I187" s="48">
        <f t="shared" ref="I187:J202" si="27">I186+1</f>
        <v>2</v>
      </c>
      <c r="J187" s="48">
        <f t="shared" si="26"/>
        <v>183</v>
      </c>
      <c r="K187" s="135">
        <v>33.4</v>
      </c>
      <c r="L187" s="135">
        <v>19.7</v>
      </c>
      <c r="M187" s="56">
        <f t="shared" si="19"/>
        <v>26.549999999999997</v>
      </c>
      <c r="N187" s="36">
        <v>34.5</v>
      </c>
      <c r="O187" s="57">
        <f t="shared" si="20"/>
        <v>40.769462990105687</v>
      </c>
      <c r="P187" s="58">
        <f t="shared" si="21"/>
        <v>44.683331437155829</v>
      </c>
      <c r="Q187" s="136">
        <v>24.144335499999997</v>
      </c>
      <c r="R187" s="11">
        <f t="shared" si="22"/>
        <v>6.2802495038276236</v>
      </c>
      <c r="S187" s="35">
        <f t="shared" si="23"/>
        <v>11.316746029102699</v>
      </c>
      <c r="AF187" s="34"/>
    </row>
    <row r="188" spans="7:32" ht="18.5">
      <c r="G188" s="61">
        <v>2011</v>
      </c>
      <c r="H188" s="61">
        <v>7</v>
      </c>
      <c r="I188" s="48">
        <f t="shared" si="27"/>
        <v>3</v>
      </c>
      <c r="J188" s="48">
        <f t="shared" si="26"/>
        <v>184</v>
      </c>
      <c r="K188" s="135">
        <v>34.4</v>
      </c>
      <c r="L188" s="135">
        <v>20.399999999999999</v>
      </c>
      <c r="M188" s="56">
        <f t="shared" si="19"/>
        <v>27.4</v>
      </c>
      <c r="N188" s="36">
        <v>36.5</v>
      </c>
      <c r="O188" s="57">
        <f t="shared" si="20"/>
        <v>40.219778314537599</v>
      </c>
      <c r="P188" s="58">
        <f t="shared" si="21"/>
        <v>45.046151712282118</v>
      </c>
      <c r="Q188" s="136">
        <v>24.0781809</v>
      </c>
      <c r="R188" s="11">
        <f t="shared" si="22"/>
        <v>6.3830776002281997</v>
      </c>
      <c r="S188" s="35">
        <f t="shared" si="23"/>
        <v>11.263904469603901</v>
      </c>
      <c r="AF188" s="34"/>
    </row>
    <row r="189" spans="7:32" ht="18.5">
      <c r="G189" s="61">
        <v>2011</v>
      </c>
      <c r="H189" s="61">
        <v>7</v>
      </c>
      <c r="I189" s="48">
        <f t="shared" si="27"/>
        <v>4</v>
      </c>
      <c r="J189" s="48">
        <f t="shared" si="27"/>
        <v>185</v>
      </c>
      <c r="K189" s="135">
        <v>35.1</v>
      </c>
      <c r="L189" s="135">
        <v>20.6</v>
      </c>
      <c r="M189" s="56">
        <f t="shared" si="19"/>
        <v>27.85</v>
      </c>
      <c r="N189" s="36">
        <v>31.5</v>
      </c>
      <c r="O189" s="57">
        <f t="shared" si="20"/>
        <v>38.863950630580803</v>
      </c>
      <c r="P189" s="58">
        <f t="shared" si="21"/>
        <v>45.082182731473729</v>
      </c>
      <c r="Q189" s="136">
        <v>23.678322399999999</v>
      </c>
      <c r="R189" s="11">
        <f t="shared" si="22"/>
        <v>6.3395689239894004</v>
      </c>
      <c r="S189" s="35">
        <f t="shared" si="23"/>
        <v>12.016203369120783</v>
      </c>
      <c r="AF189" s="34"/>
    </row>
    <row r="190" spans="7:32" ht="18.5">
      <c r="G190" s="61">
        <v>2011</v>
      </c>
      <c r="H190" s="61">
        <v>7</v>
      </c>
      <c r="I190" s="48">
        <f t="shared" si="27"/>
        <v>5</v>
      </c>
      <c r="J190" s="48">
        <f t="shared" si="27"/>
        <v>186</v>
      </c>
      <c r="K190" s="135">
        <v>36.1</v>
      </c>
      <c r="L190" s="135">
        <v>20.7</v>
      </c>
      <c r="M190" s="56">
        <f t="shared" si="19"/>
        <v>28.4</v>
      </c>
      <c r="N190" s="36">
        <v>32.5</v>
      </c>
      <c r="O190" s="57">
        <f t="shared" si="20"/>
        <v>35.926085653389244</v>
      </c>
      <c r="P190" s="58">
        <f t="shared" si="21"/>
        <v>44.260937524975553</v>
      </c>
      <c r="Q190" s="136">
        <v>22.5574625</v>
      </c>
      <c r="R190" s="11">
        <f t="shared" si="22"/>
        <v>6.1122377113875004</v>
      </c>
      <c r="S190" s="35">
        <f t="shared" si="23"/>
        <v>11.753273443833084</v>
      </c>
      <c r="AF190" s="34"/>
    </row>
    <row r="191" spans="7:32" ht="18.5">
      <c r="G191" s="61">
        <v>2011</v>
      </c>
      <c r="H191" s="61">
        <v>7</v>
      </c>
      <c r="I191" s="48">
        <f t="shared" si="27"/>
        <v>6</v>
      </c>
      <c r="J191" s="48">
        <f t="shared" si="27"/>
        <v>187</v>
      </c>
      <c r="K191" s="135">
        <v>35.799999999999997</v>
      </c>
      <c r="L191" s="135">
        <v>19.8</v>
      </c>
      <c r="M191" s="56">
        <f t="shared" si="19"/>
        <v>27.799999999999997</v>
      </c>
      <c r="N191" s="36">
        <v>33</v>
      </c>
      <c r="O191" s="57">
        <f t="shared" si="20"/>
        <v>35.229025468750002</v>
      </c>
      <c r="P191" s="58">
        <f t="shared" si="21"/>
        <v>45.093152599999996</v>
      </c>
      <c r="Q191" s="136">
        <v>22.546576299999998</v>
      </c>
      <c r="R191" s="11">
        <f t="shared" si="22"/>
        <v>6.0299465519771989</v>
      </c>
      <c r="S191" s="35">
        <f t="shared" si="23"/>
        <v>11.80785166631896</v>
      </c>
      <c r="AF191" s="34"/>
    </row>
    <row r="192" spans="7:32" ht="18.5">
      <c r="G192" s="61">
        <v>2011</v>
      </c>
      <c r="H192" s="61">
        <v>7</v>
      </c>
      <c r="I192" s="48">
        <f t="shared" si="27"/>
        <v>7</v>
      </c>
      <c r="J192" s="48">
        <f t="shared" si="27"/>
        <v>188</v>
      </c>
      <c r="K192" s="135">
        <v>34.200000000000003</v>
      </c>
      <c r="L192" s="135">
        <v>19</v>
      </c>
      <c r="M192" s="56">
        <f t="shared" si="19"/>
        <v>26.6</v>
      </c>
      <c r="N192" s="36">
        <v>29.5</v>
      </c>
      <c r="O192" s="57">
        <f t="shared" si="20"/>
        <v>36.418072920205553</v>
      </c>
      <c r="P192" s="58">
        <f t="shared" si="21"/>
        <v>44.284376670969962</v>
      </c>
      <c r="Q192" s="136">
        <v>22.717405899999999</v>
      </c>
      <c r="R192" s="11">
        <f t="shared" si="22"/>
        <v>5.9157488007953996</v>
      </c>
      <c r="S192" s="35">
        <f t="shared" si="23"/>
        <v>11.884437313739033</v>
      </c>
      <c r="AF192" s="34"/>
    </row>
    <row r="193" spans="7:32" ht="18.5">
      <c r="G193" s="61">
        <v>2011</v>
      </c>
      <c r="H193" s="61">
        <v>7</v>
      </c>
      <c r="I193" s="48">
        <f t="shared" si="27"/>
        <v>8</v>
      </c>
      <c r="J193" s="48">
        <f t="shared" si="27"/>
        <v>189</v>
      </c>
      <c r="K193" s="135">
        <v>36.5</v>
      </c>
      <c r="L193" s="135">
        <v>18.3</v>
      </c>
      <c r="M193" s="56">
        <f t="shared" si="19"/>
        <v>27.4</v>
      </c>
      <c r="N193" s="36">
        <v>33.5</v>
      </c>
      <c r="O193" s="57">
        <f t="shared" si="20"/>
        <v>35.258517171562907</v>
      </c>
      <c r="P193" s="58">
        <f t="shared" si="21"/>
        <v>51.336401001795593</v>
      </c>
      <c r="Q193" s="136">
        <v>24.066875999999997</v>
      </c>
      <c r="R193" s="11">
        <f t="shared" si="22"/>
        <v>6.380080693847999</v>
      </c>
      <c r="S193" s="35">
        <f t="shared" si="23"/>
        <v>13.225752370097803</v>
      </c>
      <c r="AF193" s="34"/>
    </row>
    <row r="194" spans="7:32" ht="18.5">
      <c r="G194" s="61">
        <v>2011</v>
      </c>
      <c r="H194" s="61">
        <v>7</v>
      </c>
      <c r="I194" s="48">
        <f t="shared" si="27"/>
        <v>9</v>
      </c>
      <c r="J194" s="48">
        <f t="shared" si="27"/>
        <v>190</v>
      </c>
      <c r="K194" s="135">
        <v>37.200000000000003</v>
      </c>
      <c r="L194" s="135">
        <v>23.2</v>
      </c>
      <c r="M194" s="56">
        <f t="shared" si="19"/>
        <v>30.200000000000003</v>
      </c>
      <c r="N194" s="36">
        <v>37.5</v>
      </c>
      <c r="O194" s="57">
        <f t="shared" si="20"/>
        <v>40.191802744040409</v>
      </c>
      <c r="P194" s="58">
        <f t="shared" si="21"/>
        <v>45.01481907332527</v>
      </c>
      <c r="Q194" s="136">
        <v>24.061432899999996</v>
      </c>
      <c r="R194" s="11">
        <f t="shared" si="22"/>
        <v>6.7737745900079993</v>
      </c>
      <c r="S194" s="35">
        <f t="shared" si="23"/>
        <v>11.498771676222782</v>
      </c>
      <c r="AF194" s="34"/>
    </row>
    <row r="195" spans="7:32" ht="18.5">
      <c r="G195" s="61">
        <v>2011</v>
      </c>
      <c r="H195" s="61">
        <v>7</v>
      </c>
      <c r="I195" s="48">
        <f t="shared" si="27"/>
        <v>10</v>
      </c>
      <c r="J195" s="48">
        <f t="shared" si="27"/>
        <v>191</v>
      </c>
      <c r="K195" s="135">
        <v>37.700000000000003</v>
      </c>
      <c r="L195" s="135">
        <v>26</v>
      </c>
      <c r="M195" s="56">
        <f t="shared" si="19"/>
        <v>31.85</v>
      </c>
      <c r="N195" s="36">
        <v>42.5</v>
      </c>
      <c r="O195" s="57">
        <f t="shared" si="20"/>
        <v>42.381497087723773</v>
      </c>
      <c r="P195" s="58">
        <f t="shared" si="21"/>
        <v>39.669081274109466</v>
      </c>
      <c r="Q195" s="136">
        <v>23.1947239</v>
      </c>
      <c r="R195" s="11">
        <f t="shared" si="22"/>
        <v>6.7542398141892752</v>
      </c>
      <c r="S195" s="35">
        <f t="shared" si="23"/>
        <v>9.7435256576898261</v>
      </c>
      <c r="AF195" s="34"/>
    </row>
    <row r="196" spans="7:32" ht="18.5">
      <c r="G196" s="61">
        <v>2011</v>
      </c>
      <c r="H196" s="61">
        <v>7</v>
      </c>
      <c r="I196" s="48">
        <f t="shared" si="27"/>
        <v>11</v>
      </c>
      <c r="J196" s="48">
        <f t="shared" si="27"/>
        <v>192</v>
      </c>
      <c r="K196" s="135">
        <v>36.5</v>
      </c>
      <c r="L196" s="135">
        <v>22.8</v>
      </c>
      <c r="M196" s="56">
        <f t="shared" si="19"/>
        <v>29.65</v>
      </c>
      <c r="N196" s="36">
        <v>50</v>
      </c>
      <c r="O196" s="57">
        <f t="shared" si="20"/>
        <v>36.919818908234092</v>
      </c>
      <c r="P196" s="58">
        <f t="shared" si="21"/>
        <v>40.464121523424559</v>
      </c>
      <c r="Q196" s="136">
        <v>21.864514</v>
      </c>
      <c r="R196" s="11">
        <f t="shared" si="22"/>
        <v>6.0847685252444998</v>
      </c>
      <c r="S196" s="35">
        <f t="shared" si="23"/>
        <v>8.7600494508971298</v>
      </c>
      <c r="AF196" s="34"/>
    </row>
    <row r="197" spans="7:32" ht="18.5">
      <c r="G197" s="61">
        <v>2011</v>
      </c>
      <c r="H197" s="61">
        <v>7</v>
      </c>
      <c r="I197" s="48">
        <f t="shared" si="27"/>
        <v>12</v>
      </c>
      <c r="J197" s="48">
        <f t="shared" si="27"/>
        <v>193</v>
      </c>
      <c r="K197" s="135">
        <v>36.700000000000003</v>
      </c>
      <c r="L197" s="135">
        <v>21.7</v>
      </c>
      <c r="M197" s="56">
        <f t="shared" si="19"/>
        <v>29.200000000000003</v>
      </c>
      <c r="N197" s="36">
        <v>39</v>
      </c>
      <c r="O197" s="57">
        <f t="shared" si="20"/>
        <v>35.760058072705881</v>
      </c>
      <c r="P197" s="58">
        <f t="shared" si="21"/>
        <v>42.912069687247069</v>
      </c>
      <c r="Q197" s="136">
        <v>22.1596975</v>
      </c>
      <c r="R197" s="11">
        <f t="shared" si="22"/>
        <v>6.1084314143624994</v>
      </c>
      <c r="S197" s="35">
        <f t="shared" si="23"/>
        <v>10.664530549297284</v>
      </c>
      <c r="AF197" s="34"/>
    </row>
    <row r="198" spans="7:32" ht="18.5">
      <c r="G198" s="61">
        <v>2011</v>
      </c>
      <c r="H198" s="61">
        <v>7</v>
      </c>
      <c r="I198" s="48">
        <f t="shared" si="27"/>
        <v>13</v>
      </c>
      <c r="J198" s="48">
        <f t="shared" si="27"/>
        <v>194</v>
      </c>
      <c r="K198" s="135">
        <v>36.5</v>
      </c>
      <c r="L198" s="135">
        <v>22.8</v>
      </c>
      <c r="M198" s="56">
        <f t="shared" ref="M198:M261" si="28">(K198+L198)/2</f>
        <v>29.65</v>
      </c>
      <c r="N198" s="36">
        <v>38</v>
      </c>
      <c r="O198" s="57">
        <f t="shared" ref="O198:O261" si="29">((Q198)/(0.16*(K198-(L198))^0.5))</f>
        <v>36.206450519141633</v>
      </c>
      <c r="P198" s="58">
        <f t="shared" ref="P198:P261" si="30">0.16*((K198-L198)^1/2)*O198</f>
        <v>39.682269768979225</v>
      </c>
      <c r="Q198" s="136">
        <v>21.442045699999998</v>
      </c>
      <c r="R198" s="11">
        <f t="shared" ref="R198:R261" si="31">0.0023*0.408*O198*(K198-L198)^0.5*(M198+17.8)</f>
        <v>5.9671980265472246</v>
      </c>
      <c r="S198" s="35">
        <f t="shared" ref="S198:S261" si="32">0.31*(IF(N198&gt;50,1,(1+(50-N198)/70)))*(P198+2.09)*((M198/(M198+15)))</f>
        <v>10.073231496301057</v>
      </c>
      <c r="AF198" s="34"/>
    </row>
    <row r="199" spans="7:32" ht="18.5">
      <c r="G199" s="61">
        <v>2011</v>
      </c>
      <c r="H199" s="61">
        <v>7</v>
      </c>
      <c r="I199" s="48">
        <f t="shared" si="27"/>
        <v>14</v>
      </c>
      <c r="J199" s="48">
        <f t="shared" si="27"/>
        <v>195</v>
      </c>
      <c r="K199" s="135">
        <v>35.700000000000003</v>
      </c>
      <c r="L199" s="135">
        <v>21.3</v>
      </c>
      <c r="M199" s="56">
        <f t="shared" si="28"/>
        <v>28.5</v>
      </c>
      <c r="N199" s="36">
        <v>40.5</v>
      </c>
      <c r="O199" s="57">
        <f t="shared" si="29"/>
        <v>36.085760991416933</v>
      </c>
      <c r="P199" s="58">
        <f t="shared" si="30"/>
        <v>41.570796662112315</v>
      </c>
      <c r="Q199" s="136">
        <v>21.909733599999999</v>
      </c>
      <c r="R199" s="11">
        <f t="shared" si="31"/>
        <v>5.9495772042131989</v>
      </c>
      <c r="S199" s="35">
        <f t="shared" si="32"/>
        <v>10.071126276363252</v>
      </c>
      <c r="AF199" s="34"/>
    </row>
    <row r="200" spans="7:32" ht="18.5">
      <c r="G200" s="61">
        <v>2011</v>
      </c>
      <c r="H200" s="61">
        <v>7</v>
      </c>
      <c r="I200" s="48">
        <f t="shared" si="27"/>
        <v>15</v>
      </c>
      <c r="J200" s="48">
        <f t="shared" si="27"/>
        <v>196</v>
      </c>
      <c r="K200" s="135">
        <v>36.799999999999997</v>
      </c>
      <c r="L200" s="135">
        <v>21.3</v>
      </c>
      <c r="M200" s="56">
        <f t="shared" si="28"/>
        <v>29.049999999999997</v>
      </c>
      <c r="N200" s="36">
        <v>40</v>
      </c>
      <c r="O200" s="57">
        <f t="shared" si="29"/>
        <v>35.010389170406675</v>
      </c>
      <c r="P200" s="58">
        <f t="shared" si="30"/>
        <v>43.412882571304273</v>
      </c>
      <c r="Q200" s="136">
        <v>22.053766400000001</v>
      </c>
      <c r="R200" s="11">
        <f t="shared" si="31"/>
        <v>6.0598291760015979</v>
      </c>
      <c r="S200" s="35">
        <f t="shared" si="32"/>
        <v>10.631456695206889</v>
      </c>
      <c r="AF200" s="34"/>
    </row>
    <row r="201" spans="7:32" ht="18.5">
      <c r="G201" s="61">
        <v>2011</v>
      </c>
      <c r="H201" s="61">
        <v>7</v>
      </c>
      <c r="I201" s="48">
        <f t="shared" si="27"/>
        <v>16</v>
      </c>
      <c r="J201" s="48">
        <f t="shared" si="27"/>
        <v>197</v>
      </c>
      <c r="K201" s="135">
        <v>34.6</v>
      </c>
      <c r="L201" s="135">
        <v>23.8</v>
      </c>
      <c r="M201" s="56">
        <f t="shared" si="28"/>
        <v>29.200000000000003</v>
      </c>
      <c r="N201" s="36">
        <v>36</v>
      </c>
      <c r="O201" s="57">
        <f t="shared" si="29"/>
        <v>40.97627189161058</v>
      </c>
      <c r="P201" s="58">
        <f t="shared" si="30"/>
        <v>35.403498914351545</v>
      </c>
      <c r="Q201" s="136">
        <v>21.5458833</v>
      </c>
      <c r="R201" s="11">
        <f t="shared" si="31"/>
        <v>5.9392304610614994</v>
      </c>
      <c r="S201" s="35">
        <f t="shared" si="32"/>
        <v>9.2142394255034432</v>
      </c>
      <c r="AF201" s="34"/>
    </row>
    <row r="202" spans="7:32" ht="18.5">
      <c r="G202" s="61">
        <v>2011</v>
      </c>
      <c r="H202" s="61">
        <v>7</v>
      </c>
      <c r="I202" s="48">
        <f t="shared" si="27"/>
        <v>17</v>
      </c>
      <c r="J202" s="48">
        <f t="shared" si="27"/>
        <v>198</v>
      </c>
      <c r="K202" s="135">
        <v>36</v>
      </c>
      <c r="L202" s="135">
        <v>23</v>
      </c>
      <c r="M202" s="56">
        <f t="shared" si="28"/>
        <v>29.5</v>
      </c>
      <c r="N202" s="36">
        <v>33.5</v>
      </c>
      <c r="O202" s="57">
        <f t="shared" si="29"/>
        <v>35.897600009403249</v>
      </c>
      <c r="P202" s="58">
        <f t="shared" si="30"/>
        <v>37.333504009779382</v>
      </c>
      <c r="Q202" s="136">
        <v>20.708901999999998</v>
      </c>
      <c r="R202" s="11">
        <f t="shared" si="31"/>
        <v>5.7449496938789988</v>
      </c>
      <c r="S202" s="35">
        <f t="shared" si="32"/>
        <v>10.011450135042022</v>
      </c>
      <c r="AF202" s="34"/>
    </row>
    <row r="203" spans="7:32" ht="18.5">
      <c r="G203" s="61">
        <v>2011</v>
      </c>
      <c r="H203" s="61">
        <v>7</v>
      </c>
      <c r="I203" s="48">
        <f t="shared" ref="I203:J218" si="33">I202+1</f>
        <v>18</v>
      </c>
      <c r="J203" s="48">
        <f t="shared" si="33"/>
        <v>199</v>
      </c>
      <c r="K203" s="135">
        <v>36.5</v>
      </c>
      <c r="L203" s="135">
        <v>24.2</v>
      </c>
      <c r="M203" s="56">
        <f t="shared" si="28"/>
        <v>30.35</v>
      </c>
      <c r="N203" s="36">
        <v>33.5</v>
      </c>
      <c r="O203" s="57">
        <f t="shared" si="29"/>
        <v>21.393823596728449</v>
      </c>
      <c r="P203" s="58">
        <f t="shared" si="30"/>
        <v>21.051522419180795</v>
      </c>
      <c r="Q203" s="136">
        <v>12.004966400000001</v>
      </c>
      <c r="R203" s="11">
        <f t="shared" si="31"/>
        <v>3.3901995101184004</v>
      </c>
      <c r="S203" s="35">
        <f t="shared" si="32"/>
        <v>5.9327096183318977</v>
      </c>
      <c r="AF203" s="34"/>
    </row>
    <row r="204" spans="7:32" ht="18.5">
      <c r="G204" s="61">
        <v>2011</v>
      </c>
      <c r="H204" s="61">
        <v>7</v>
      </c>
      <c r="I204" s="48">
        <f t="shared" si="33"/>
        <v>19</v>
      </c>
      <c r="J204" s="48">
        <f t="shared" si="33"/>
        <v>200</v>
      </c>
      <c r="K204" s="135">
        <v>37.799999999999997</v>
      </c>
      <c r="L204" s="135">
        <v>21.4</v>
      </c>
      <c r="M204" s="56">
        <f t="shared" si="28"/>
        <v>29.599999999999998</v>
      </c>
      <c r="N204" s="36">
        <v>35</v>
      </c>
      <c r="O204" s="57">
        <f t="shared" si="29"/>
        <v>27.485097439019171</v>
      </c>
      <c r="P204" s="58">
        <f t="shared" si="30"/>
        <v>36.060447839993145</v>
      </c>
      <c r="Q204" s="136">
        <v>17.808985799999999</v>
      </c>
      <c r="R204" s="11">
        <f t="shared" si="31"/>
        <v>4.9509158613857993</v>
      </c>
      <c r="S204" s="35">
        <f t="shared" si="32"/>
        <v>9.5310132278286535</v>
      </c>
      <c r="AF204" s="34"/>
    </row>
    <row r="205" spans="7:32" ht="18.5">
      <c r="G205" s="61">
        <v>2011</v>
      </c>
      <c r="H205" s="61">
        <v>7</v>
      </c>
      <c r="I205" s="48">
        <f t="shared" si="33"/>
        <v>20</v>
      </c>
      <c r="J205" s="48">
        <f t="shared" si="33"/>
        <v>201</v>
      </c>
      <c r="K205" s="135">
        <v>35.9</v>
      </c>
      <c r="L205" s="135">
        <v>23.3</v>
      </c>
      <c r="M205" s="56">
        <f t="shared" si="28"/>
        <v>29.6</v>
      </c>
      <c r="N205" s="36">
        <v>34.5</v>
      </c>
      <c r="O205" s="57">
        <f t="shared" si="29"/>
        <v>34.52479728076279</v>
      </c>
      <c r="P205" s="58">
        <f t="shared" si="30"/>
        <v>34.800995659008883</v>
      </c>
      <c r="Q205" s="136">
        <v>19.608139699999999</v>
      </c>
      <c r="R205" s="11">
        <f t="shared" si="31"/>
        <v>5.4510824447396997</v>
      </c>
      <c r="S205" s="35">
        <f t="shared" si="32"/>
        <v>9.2705819546073354</v>
      </c>
      <c r="AF205" s="34"/>
    </row>
    <row r="206" spans="7:32" ht="18.5">
      <c r="G206" s="61">
        <v>2011</v>
      </c>
      <c r="H206" s="61">
        <v>7</v>
      </c>
      <c r="I206" s="48">
        <f t="shared" si="33"/>
        <v>21</v>
      </c>
      <c r="J206" s="48">
        <f t="shared" si="33"/>
        <v>202</v>
      </c>
      <c r="K206" s="135">
        <v>35.9</v>
      </c>
      <c r="L206" s="135">
        <v>23.4</v>
      </c>
      <c r="M206" s="56">
        <f t="shared" si="28"/>
        <v>29.65</v>
      </c>
      <c r="N206" s="36">
        <v>36</v>
      </c>
      <c r="O206" s="57">
        <f t="shared" si="29"/>
        <v>31.917353008733055</v>
      </c>
      <c r="P206" s="58">
        <f t="shared" si="30"/>
        <v>31.917353008733055</v>
      </c>
      <c r="Q206" s="136">
        <v>18.055181399999999</v>
      </c>
      <c r="R206" s="11">
        <f t="shared" si="31"/>
        <v>5.0246531663269502</v>
      </c>
      <c r="S206" s="35">
        <f t="shared" si="32"/>
        <v>8.4007682467127403</v>
      </c>
      <c r="AF206" s="34"/>
    </row>
    <row r="207" spans="7:32" ht="18.5">
      <c r="G207" s="61">
        <v>2011</v>
      </c>
      <c r="H207" s="61">
        <v>7</v>
      </c>
      <c r="I207" s="48">
        <f t="shared" si="33"/>
        <v>22</v>
      </c>
      <c r="J207" s="48">
        <f t="shared" si="33"/>
        <v>203</v>
      </c>
      <c r="K207" s="135">
        <v>36.5</v>
      </c>
      <c r="L207" s="135">
        <v>22</v>
      </c>
      <c r="M207" s="56">
        <f t="shared" si="28"/>
        <v>29.25</v>
      </c>
      <c r="N207" s="36">
        <v>33</v>
      </c>
      <c r="O207" s="57">
        <f t="shared" si="29"/>
        <v>21.684011781134462</v>
      </c>
      <c r="P207" s="58">
        <f t="shared" si="30"/>
        <v>25.153453666115976</v>
      </c>
      <c r="Q207" s="136">
        <v>13.211241099999999</v>
      </c>
      <c r="R207" s="11">
        <f t="shared" si="31"/>
        <v>3.6456188618730745</v>
      </c>
      <c r="S207" s="35">
        <f t="shared" si="32"/>
        <v>6.9383733340510334</v>
      </c>
      <c r="AF207" s="34"/>
    </row>
    <row r="208" spans="7:32" ht="18.5">
      <c r="G208" s="61">
        <v>2011</v>
      </c>
      <c r="H208" s="61">
        <v>7</v>
      </c>
      <c r="I208" s="48">
        <f t="shared" si="33"/>
        <v>23</v>
      </c>
      <c r="J208" s="48">
        <f t="shared" si="33"/>
        <v>204</v>
      </c>
      <c r="K208" s="135">
        <v>36.5</v>
      </c>
      <c r="L208" s="135">
        <v>20.8</v>
      </c>
      <c r="M208" s="56">
        <f t="shared" si="28"/>
        <v>28.65</v>
      </c>
      <c r="N208" s="36">
        <v>36</v>
      </c>
      <c r="O208" s="57">
        <f t="shared" si="29"/>
        <v>29.777903861794357</v>
      </c>
      <c r="P208" s="58">
        <f t="shared" si="30"/>
        <v>37.401047250413711</v>
      </c>
      <c r="Q208" s="136">
        <v>18.878345599999999</v>
      </c>
      <c r="R208" s="11">
        <f t="shared" si="31"/>
        <v>5.1430135330487996</v>
      </c>
      <c r="S208" s="35">
        <f t="shared" si="32"/>
        <v>9.6423295162762717</v>
      </c>
      <c r="AF208" s="34"/>
    </row>
    <row r="209" spans="7:32" ht="18.5">
      <c r="G209" s="61">
        <v>2011</v>
      </c>
      <c r="H209" s="61">
        <v>7</v>
      </c>
      <c r="I209" s="48">
        <f t="shared" si="33"/>
        <v>24</v>
      </c>
      <c r="J209" s="48">
        <f t="shared" si="33"/>
        <v>205</v>
      </c>
      <c r="K209" s="135">
        <v>36.5</v>
      </c>
      <c r="L209" s="135">
        <v>24.6</v>
      </c>
      <c r="M209" s="56">
        <f t="shared" si="28"/>
        <v>30.55</v>
      </c>
      <c r="N209" s="36">
        <v>41</v>
      </c>
      <c r="O209" s="57">
        <f t="shared" si="29"/>
        <v>39.678267772158776</v>
      </c>
      <c r="P209" s="58">
        <f t="shared" si="30"/>
        <v>37.773710919095151</v>
      </c>
      <c r="Q209" s="136">
        <v>21.900103499999997</v>
      </c>
      <c r="R209" s="11">
        <f t="shared" si="31"/>
        <v>6.2102725747796228</v>
      </c>
      <c r="S209" s="35">
        <f t="shared" si="32"/>
        <v>9.3538694265278242</v>
      </c>
      <c r="AF209" s="34"/>
    </row>
    <row r="210" spans="7:32" ht="18.5">
      <c r="G210" s="61">
        <v>2011</v>
      </c>
      <c r="H210" s="61">
        <v>7</v>
      </c>
      <c r="I210" s="48">
        <f t="shared" si="33"/>
        <v>25</v>
      </c>
      <c r="J210" s="48">
        <f t="shared" si="33"/>
        <v>206</v>
      </c>
      <c r="K210" s="135">
        <v>36.5</v>
      </c>
      <c r="L210" s="135">
        <v>21.9</v>
      </c>
      <c r="M210" s="56">
        <f t="shared" si="28"/>
        <v>29.2</v>
      </c>
      <c r="N210" s="36">
        <v>34</v>
      </c>
      <c r="O210" s="57">
        <f t="shared" si="29"/>
        <v>34.297478967315051</v>
      </c>
      <c r="P210" s="58">
        <f t="shared" si="30"/>
        <v>40.059455433823985</v>
      </c>
      <c r="Q210" s="136">
        <v>20.968077300000001</v>
      </c>
      <c r="R210" s="11">
        <f t="shared" si="31"/>
        <v>5.7799553481314989</v>
      </c>
      <c r="S210" s="35">
        <f t="shared" si="32"/>
        <v>10.605097243206149</v>
      </c>
      <c r="AF210" s="34"/>
    </row>
    <row r="211" spans="7:32" ht="18.5">
      <c r="G211" s="61">
        <v>2011</v>
      </c>
      <c r="H211" s="61">
        <v>7</v>
      </c>
      <c r="I211" s="48">
        <f t="shared" si="33"/>
        <v>26</v>
      </c>
      <c r="J211" s="48">
        <f t="shared" si="33"/>
        <v>207</v>
      </c>
      <c r="K211" s="135">
        <v>36.5</v>
      </c>
      <c r="L211" s="135">
        <v>22.9</v>
      </c>
      <c r="M211" s="56">
        <f t="shared" si="28"/>
        <v>29.7</v>
      </c>
      <c r="N211" s="36">
        <v>34</v>
      </c>
      <c r="O211" s="57">
        <f t="shared" si="29"/>
        <v>35.418967649393288</v>
      </c>
      <c r="P211" s="58">
        <f t="shared" si="30"/>
        <v>38.535836802539897</v>
      </c>
      <c r="Q211" s="136">
        <v>20.898991799999997</v>
      </c>
      <c r="R211" s="11">
        <f t="shared" si="31"/>
        <v>5.8221978780824992</v>
      </c>
      <c r="S211" s="35">
        <f t="shared" si="32"/>
        <v>10.280479013079161</v>
      </c>
      <c r="AF211" s="34"/>
    </row>
    <row r="212" spans="7:32" ht="18.5">
      <c r="G212" s="61">
        <v>2011</v>
      </c>
      <c r="H212" s="61">
        <v>7</v>
      </c>
      <c r="I212" s="48">
        <f t="shared" si="33"/>
        <v>27</v>
      </c>
      <c r="J212" s="48">
        <f t="shared" si="33"/>
        <v>208</v>
      </c>
      <c r="K212" s="135">
        <v>37</v>
      </c>
      <c r="L212" s="135">
        <v>20.5</v>
      </c>
      <c r="M212" s="56">
        <f t="shared" si="28"/>
        <v>28.75</v>
      </c>
      <c r="N212" s="36">
        <v>38.5</v>
      </c>
      <c r="O212" s="57">
        <f t="shared" si="29"/>
        <v>31.408793852376434</v>
      </c>
      <c r="P212" s="58">
        <f t="shared" si="30"/>
        <v>41.459607885136897</v>
      </c>
      <c r="Q212" s="136">
        <v>20.413299800000001</v>
      </c>
      <c r="R212" s="11">
        <f t="shared" si="31"/>
        <v>5.5731523548718496</v>
      </c>
      <c r="S212" s="35">
        <f t="shared" si="32"/>
        <v>10.329167099597397</v>
      </c>
      <c r="AF212" s="34"/>
    </row>
    <row r="213" spans="7:32" ht="18.5">
      <c r="G213" s="61">
        <v>2011</v>
      </c>
      <c r="H213" s="61">
        <v>7</v>
      </c>
      <c r="I213" s="48">
        <f t="shared" si="33"/>
        <v>28</v>
      </c>
      <c r="J213" s="48">
        <f t="shared" si="33"/>
        <v>209</v>
      </c>
      <c r="K213" s="135">
        <v>38.799999999999997</v>
      </c>
      <c r="L213" s="135">
        <v>23.7</v>
      </c>
      <c r="M213" s="56">
        <f t="shared" si="28"/>
        <v>31.25</v>
      </c>
      <c r="N213" s="36">
        <v>32</v>
      </c>
      <c r="O213" s="57">
        <f t="shared" si="29"/>
        <v>31.315989329269804</v>
      </c>
      <c r="P213" s="58">
        <f t="shared" si="30"/>
        <v>37.82971510975792</v>
      </c>
      <c r="Q213" s="136">
        <v>19.470387399999996</v>
      </c>
      <c r="R213" s="11">
        <f t="shared" si="31"/>
        <v>5.6012069740540484</v>
      </c>
      <c r="S213" s="35">
        <f t="shared" si="32"/>
        <v>10.511677878322354</v>
      </c>
      <c r="AF213" s="34"/>
    </row>
    <row r="214" spans="7:32" ht="18.5">
      <c r="G214" s="61">
        <v>2011</v>
      </c>
      <c r="H214" s="61">
        <v>7</v>
      </c>
      <c r="I214" s="48">
        <f t="shared" si="33"/>
        <v>29</v>
      </c>
      <c r="J214" s="48">
        <f t="shared" si="33"/>
        <v>210</v>
      </c>
      <c r="K214" s="135">
        <v>38</v>
      </c>
      <c r="L214" s="135">
        <v>22.1</v>
      </c>
      <c r="M214" s="56">
        <f t="shared" si="28"/>
        <v>30.05</v>
      </c>
      <c r="N214" s="36">
        <v>28.5</v>
      </c>
      <c r="O214" s="57">
        <f t="shared" si="29"/>
        <v>25.049277154502676</v>
      </c>
      <c r="P214" s="58">
        <f t="shared" si="30"/>
        <v>31.862680540527403</v>
      </c>
      <c r="Q214" s="136">
        <v>15.981360299999999</v>
      </c>
      <c r="R214" s="11">
        <f t="shared" si="31"/>
        <v>4.4850129499320746</v>
      </c>
      <c r="S214" s="35">
        <f t="shared" si="32"/>
        <v>9.1771640701247499</v>
      </c>
      <c r="AF214" s="34"/>
    </row>
    <row r="215" spans="7:32" ht="18.5">
      <c r="G215" s="61">
        <v>2011</v>
      </c>
      <c r="H215" s="61">
        <v>7</v>
      </c>
      <c r="I215" s="48">
        <f t="shared" si="33"/>
        <v>30</v>
      </c>
      <c r="J215" s="48">
        <f t="shared" si="33"/>
        <v>211</v>
      </c>
      <c r="K215" s="135">
        <v>36.799999999999997</v>
      </c>
      <c r="L215" s="135">
        <v>25</v>
      </c>
      <c r="M215" s="56">
        <f t="shared" si="28"/>
        <v>30.9</v>
      </c>
      <c r="N215" s="36">
        <v>34.5</v>
      </c>
      <c r="O215" s="57">
        <f t="shared" si="29"/>
        <v>26.818469338136278</v>
      </c>
      <c r="P215" s="58">
        <f t="shared" si="30"/>
        <v>25.316635055200642</v>
      </c>
      <c r="Q215" s="136">
        <v>14.739914799999999</v>
      </c>
      <c r="R215" s="11">
        <f t="shared" si="31"/>
        <v>4.2100955347073992</v>
      </c>
      <c r="S215" s="35">
        <f t="shared" si="32"/>
        <v>6.9860433987136865</v>
      </c>
      <c r="AF215" s="34"/>
    </row>
    <row r="216" spans="7:32" ht="18.5">
      <c r="G216" s="61">
        <v>2011</v>
      </c>
      <c r="H216" s="62">
        <v>7</v>
      </c>
      <c r="I216" s="62">
        <f t="shared" si="33"/>
        <v>31</v>
      </c>
      <c r="J216" s="48">
        <f t="shared" si="33"/>
        <v>212</v>
      </c>
      <c r="K216" s="135">
        <v>37.1</v>
      </c>
      <c r="L216" s="135">
        <v>23.3</v>
      </c>
      <c r="M216" s="56">
        <f t="shared" si="28"/>
        <v>30.200000000000003</v>
      </c>
      <c r="N216" s="36">
        <v>27.5</v>
      </c>
      <c r="O216" s="57">
        <f t="shared" si="29"/>
        <v>32.852220467318233</v>
      </c>
      <c r="P216" s="58">
        <f t="shared" si="30"/>
        <v>36.268851395919334</v>
      </c>
      <c r="Q216" s="136">
        <v>19.526493200000001</v>
      </c>
      <c r="R216" s="51">
        <f t="shared" si="31"/>
        <v>5.4970983656639998</v>
      </c>
      <c r="S216" s="50">
        <f t="shared" si="32"/>
        <v>10.498795804707713</v>
      </c>
      <c r="AF216" s="34"/>
    </row>
    <row r="217" spans="7:32" ht="18.5">
      <c r="G217" s="61">
        <v>2011</v>
      </c>
      <c r="H217" s="61">
        <v>8</v>
      </c>
      <c r="I217" s="48">
        <v>1</v>
      </c>
      <c r="J217" s="48">
        <f t="shared" si="33"/>
        <v>213</v>
      </c>
      <c r="K217" s="135">
        <v>38.6</v>
      </c>
      <c r="L217" s="135">
        <v>22.6</v>
      </c>
      <c r="M217" s="56">
        <f t="shared" si="28"/>
        <v>30.6</v>
      </c>
      <c r="N217" s="36">
        <v>33</v>
      </c>
      <c r="O217" s="57">
        <f t="shared" si="29"/>
        <v>29.343019374999994</v>
      </c>
      <c r="P217" s="58">
        <f t="shared" si="30"/>
        <v>37.559064799999994</v>
      </c>
      <c r="Q217" s="136">
        <v>18.779532399999997</v>
      </c>
      <c r="R217" s="11">
        <f t="shared" si="31"/>
        <v>5.3308707442583989</v>
      </c>
      <c r="S217" s="35">
        <f t="shared" si="32"/>
        <v>10.251146458732329</v>
      </c>
      <c r="AF217" s="34"/>
    </row>
    <row r="218" spans="7:32" ht="18.5">
      <c r="G218" s="61">
        <v>2011</v>
      </c>
      <c r="H218" s="61">
        <v>8</v>
      </c>
      <c r="I218" s="48">
        <f t="shared" ref="I218:J233" si="34">I217+1</f>
        <v>2</v>
      </c>
      <c r="J218" s="48">
        <f t="shared" si="33"/>
        <v>214</v>
      </c>
      <c r="K218" s="135">
        <v>38.6</v>
      </c>
      <c r="L218" s="135">
        <v>22.4</v>
      </c>
      <c r="M218" s="56">
        <f t="shared" si="28"/>
        <v>30.5</v>
      </c>
      <c r="N218" s="36">
        <v>36.5</v>
      </c>
      <c r="O218" s="57">
        <f t="shared" si="29"/>
        <v>20.330097593527924</v>
      </c>
      <c r="P218" s="58">
        <f t="shared" si="30"/>
        <v>26.347806481212196</v>
      </c>
      <c r="Q218" s="136">
        <v>13.092330299999999</v>
      </c>
      <c r="R218" s="11">
        <f t="shared" si="31"/>
        <v>3.7087887812188489</v>
      </c>
      <c r="S218" s="35">
        <f t="shared" si="32"/>
        <v>7.0491161486243072</v>
      </c>
      <c r="AF218" s="34"/>
    </row>
    <row r="219" spans="7:32" ht="18.5">
      <c r="G219" s="61">
        <v>2011</v>
      </c>
      <c r="H219" s="61">
        <v>8</v>
      </c>
      <c r="I219" s="48">
        <f t="shared" si="34"/>
        <v>3</v>
      </c>
      <c r="J219" s="48">
        <f t="shared" si="34"/>
        <v>215</v>
      </c>
      <c r="K219" s="135">
        <v>38.6</v>
      </c>
      <c r="L219" s="135">
        <v>20.6</v>
      </c>
      <c r="M219" s="56">
        <f t="shared" si="28"/>
        <v>29.6</v>
      </c>
      <c r="N219" s="36">
        <v>40.5</v>
      </c>
      <c r="O219" s="57">
        <f t="shared" si="29"/>
        <v>21.690506700081681</v>
      </c>
      <c r="P219" s="58">
        <f t="shared" si="30"/>
        <v>31.234329648117619</v>
      </c>
      <c r="Q219" s="136">
        <v>14.7240042</v>
      </c>
      <c r="R219" s="11">
        <f t="shared" si="31"/>
        <v>4.0932878916042004</v>
      </c>
      <c r="S219" s="35">
        <f t="shared" si="32"/>
        <v>7.7866213592775839</v>
      </c>
      <c r="AF219" s="34"/>
    </row>
    <row r="220" spans="7:32" ht="18.5">
      <c r="G220" s="61">
        <v>2011</v>
      </c>
      <c r="H220" s="61">
        <v>8</v>
      </c>
      <c r="I220" s="48">
        <f t="shared" si="34"/>
        <v>4</v>
      </c>
      <c r="J220" s="48">
        <f t="shared" si="34"/>
        <v>216</v>
      </c>
      <c r="K220" s="135">
        <v>38.6</v>
      </c>
      <c r="L220" s="135">
        <v>21.7</v>
      </c>
      <c r="M220" s="56">
        <f t="shared" si="28"/>
        <v>30.15</v>
      </c>
      <c r="N220" s="36">
        <v>63.5</v>
      </c>
      <c r="O220" s="57">
        <f t="shared" si="29"/>
        <v>23.574378286479387</v>
      </c>
      <c r="P220" s="58">
        <f t="shared" si="30"/>
        <v>31.872559443320135</v>
      </c>
      <c r="Q220" s="136">
        <v>15.506135799999997</v>
      </c>
      <c r="R220" s="11">
        <f t="shared" si="31"/>
        <v>4.3607401760926487</v>
      </c>
      <c r="S220" s="35">
        <f t="shared" si="32"/>
        <v>7.030588302037466</v>
      </c>
      <c r="AF220" s="34"/>
    </row>
    <row r="221" spans="7:32" ht="18.5">
      <c r="G221" s="61">
        <v>2011</v>
      </c>
      <c r="H221" s="61">
        <v>8</v>
      </c>
      <c r="I221" s="48">
        <f t="shared" si="34"/>
        <v>5</v>
      </c>
      <c r="J221" s="48">
        <f t="shared" si="34"/>
        <v>217</v>
      </c>
      <c r="K221" s="135">
        <v>38.6</v>
      </c>
      <c r="L221" s="135">
        <v>22.5</v>
      </c>
      <c r="M221" s="56">
        <f t="shared" si="28"/>
        <v>30.55</v>
      </c>
      <c r="N221" s="36">
        <v>43</v>
      </c>
      <c r="O221" s="57">
        <f t="shared" si="29"/>
        <v>20.381397497825848</v>
      </c>
      <c r="P221" s="58">
        <f t="shared" si="30"/>
        <v>26.251239977199692</v>
      </c>
      <c r="Q221" s="136">
        <v>13.084793699999999</v>
      </c>
      <c r="R221" s="11">
        <f t="shared" si="31"/>
        <v>3.7104909326916742</v>
      </c>
      <c r="S221" s="35">
        <f t="shared" si="32"/>
        <v>6.4818064659599708</v>
      </c>
      <c r="AF221" s="34"/>
    </row>
    <row r="222" spans="7:32" ht="18.5">
      <c r="G222" s="61">
        <v>2011</v>
      </c>
      <c r="H222" s="61">
        <v>8</v>
      </c>
      <c r="I222" s="48">
        <f t="shared" si="34"/>
        <v>6</v>
      </c>
      <c r="J222" s="48">
        <f t="shared" si="34"/>
        <v>218</v>
      </c>
      <c r="K222" s="135">
        <v>38.6</v>
      </c>
      <c r="L222" s="135">
        <v>24.4</v>
      </c>
      <c r="M222" s="56">
        <f t="shared" si="28"/>
        <v>31.5</v>
      </c>
      <c r="N222" s="36">
        <v>48</v>
      </c>
      <c r="O222" s="57">
        <f t="shared" si="29"/>
        <v>27.132719990518215</v>
      </c>
      <c r="P222" s="58">
        <f t="shared" si="30"/>
        <v>30.8227699092287</v>
      </c>
      <c r="Q222" s="136">
        <v>16.359027699999999</v>
      </c>
      <c r="R222" s="11">
        <f t="shared" si="31"/>
        <v>4.7301228848026495</v>
      </c>
      <c r="S222" s="35">
        <f t="shared" si="32"/>
        <v>7.1091583003933989</v>
      </c>
      <c r="AF222" s="34"/>
    </row>
    <row r="223" spans="7:32" ht="18.5">
      <c r="G223" s="61">
        <v>2011</v>
      </c>
      <c r="H223" s="61">
        <v>8</v>
      </c>
      <c r="I223" s="48">
        <f t="shared" si="34"/>
        <v>7</v>
      </c>
      <c r="J223" s="48">
        <f t="shared" si="34"/>
        <v>219</v>
      </c>
      <c r="K223" s="135">
        <v>38.6</v>
      </c>
      <c r="L223" s="135">
        <v>23.7</v>
      </c>
      <c r="M223" s="56">
        <f t="shared" si="28"/>
        <v>31.15</v>
      </c>
      <c r="N223" s="36">
        <v>38</v>
      </c>
      <c r="O223" s="57">
        <f t="shared" si="29"/>
        <v>2.9049634351735811</v>
      </c>
      <c r="P223" s="58">
        <f t="shared" si="30"/>
        <v>3.4627164147269092</v>
      </c>
      <c r="Q223" s="136">
        <v>1.7941294999999999</v>
      </c>
      <c r="R223" s="11">
        <f t="shared" si="31"/>
        <v>0.51507977788162485</v>
      </c>
      <c r="S223" s="35">
        <f t="shared" si="32"/>
        <v>1.3610351638515561</v>
      </c>
      <c r="AF223" s="34"/>
    </row>
    <row r="224" spans="7:32" ht="18.5">
      <c r="G224" s="61">
        <v>2011</v>
      </c>
      <c r="H224" s="61">
        <v>8</v>
      </c>
      <c r="I224" s="48">
        <f t="shared" si="34"/>
        <v>8</v>
      </c>
      <c r="J224" s="48">
        <f t="shared" si="34"/>
        <v>220</v>
      </c>
      <c r="K224" s="135">
        <v>38.6</v>
      </c>
      <c r="L224" s="135">
        <v>23.4</v>
      </c>
      <c r="M224" s="56">
        <f t="shared" si="28"/>
        <v>31</v>
      </c>
      <c r="N224" s="36">
        <v>40</v>
      </c>
      <c r="O224" s="57">
        <f t="shared" si="29"/>
        <v>9.3714937079438592</v>
      </c>
      <c r="P224" s="58">
        <f t="shared" si="30"/>
        <v>11.395736348859735</v>
      </c>
      <c r="Q224" s="136">
        <v>5.8458893999999999</v>
      </c>
      <c r="R224" s="11">
        <f t="shared" si="31"/>
        <v>1.6731636969527999</v>
      </c>
      <c r="S224" s="35">
        <f t="shared" si="32"/>
        <v>3.2198242562122248</v>
      </c>
      <c r="AF224" s="34"/>
    </row>
    <row r="225" spans="7:32" ht="18.5">
      <c r="G225" s="61">
        <v>2011</v>
      </c>
      <c r="H225" s="61">
        <v>8</v>
      </c>
      <c r="I225" s="48">
        <f t="shared" si="34"/>
        <v>9</v>
      </c>
      <c r="J225" s="48">
        <f t="shared" si="34"/>
        <v>221</v>
      </c>
      <c r="K225" s="135">
        <v>38.6</v>
      </c>
      <c r="L225" s="135">
        <v>23.6</v>
      </c>
      <c r="M225" s="56">
        <f t="shared" si="28"/>
        <v>31.1</v>
      </c>
      <c r="N225" s="36">
        <v>56</v>
      </c>
      <c r="O225" s="57">
        <f t="shared" si="29"/>
        <v>12.668891617633168</v>
      </c>
      <c r="P225" s="58">
        <f t="shared" si="30"/>
        <v>15.202669941159801</v>
      </c>
      <c r="Q225" s="136">
        <v>7.850625</v>
      </c>
      <c r="R225" s="11">
        <f t="shared" si="31"/>
        <v>2.2515474740625003</v>
      </c>
      <c r="S225" s="35">
        <f t="shared" si="32"/>
        <v>3.6164562017943958</v>
      </c>
      <c r="AF225" s="34"/>
    </row>
    <row r="226" spans="7:32" ht="18.5">
      <c r="G226" s="61">
        <v>2011</v>
      </c>
      <c r="H226" s="61">
        <v>8</v>
      </c>
      <c r="I226" s="48">
        <f t="shared" si="34"/>
        <v>10</v>
      </c>
      <c r="J226" s="48">
        <f t="shared" si="34"/>
        <v>222</v>
      </c>
      <c r="K226" s="135">
        <v>38.6</v>
      </c>
      <c r="L226" s="135">
        <v>24</v>
      </c>
      <c r="M226" s="56">
        <f t="shared" si="28"/>
        <v>31.3</v>
      </c>
      <c r="N226" s="36">
        <v>49</v>
      </c>
      <c r="O226" s="57">
        <f t="shared" si="29"/>
        <v>23.727234146501125</v>
      </c>
      <c r="P226" s="58">
        <f t="shared" si="30"/>
        <v>27.713409483113317</v>
      </c>
      <c r="Q226" s="136">
        <v>14.505861499999998</v>
      </c>
      <c r="R226" s="11">
        <f t="shared" si="31"/>
        <v>4.1772746949472497</v>
      </c>
      <c r="S226" s="35">
        <f t="shared" si="32"/>
        <v>6.3350682620302514</v>
      </c>
      <c r="AF226" s="34"/>
    </row>
    <row r="227" spans="7:32" ht="18.5">
      <c r="G227" s="61">
        <v>2011</v>
      </c>
      <c r="H227" s="61">
        <v>8</v>
      </c>
      <c r="I227" s="48">
        <f t="shared" si="34"/>
        <v>11</v>
      </c>
      <c r="J227" s="48">
        <f t="shared" si="34"/>
        <v>223</v>
      </c>
      <c r="K227" s="135">
        <v>35.5</v>
      </c>
      <c r="L227" s="135">
        <v>22.5</v>
      </c>
      <c r="M227" s="56">
        <f t="shared" si="28"/>
        <v>29</v>
      </c>
      <c r="N227" s="36">
        <v>38</v>
      </c>
      <c r="O227" s="57">
        <f t="shared" si="29"/>
        <v>27.590927302011007</v>
      </c>
      <c r="P227" s="58">
        <f t="shared" si="30"/>
        <v>28.694564394091447</v>
      </c>
      <c r="Q227" s="136">
        <v>15.916880499999998</v>
      </c>
      <c r="R227" s="11">
        <f t="shared" si="31"/>
        <v>4.3688971934009988</v>
      </c>
      <c r="S227" s="35">
        <f t="shared" si="32"/>
        <v>7.3681055779338749</v>
      </c>
      <c r="AF227" s="34"/>
    </row>
    <row r="228" spans="7:32" ht="18.5">
      <c r="G228" s="61">
        <v>2011</v>
      </c>
      <c r="H228" s="61">
        <v>8</v>
      </c>
      <c r="I228" s="48">
        <f t="shared" si="34"/>
        <v>12</v>
      </c>
      <c r="J228" s="48">
        <f t="shared" si="34"/>
        <v>224</v>
      </c>
      <c r="K228" s="135">
        <v>33</v>
      </c>
      <c r="L228" s="135">
        <v>21.6</v>
      </c>
      <c r="M228" s="56">
        <f t="shared" si="28"/>
        <v>27.3</v>
      </c>
      <c r="N228" s="36">
        <v>29</v>
      </c>
      <c r="O228" s="57">
        <f t="shared" si="29"/>
        <v>11.549042174154136</v>
      </c>
      <c r="P228" s="58">
        <f t="shared" si="30"/>
        <v>10.532726462828572</v>
      </c>
      <c r="Q228" s="136">
        <v>6.2390486999999997</v>
      </c>
      <c r="R228" s="11">
        <f t="shared" si="31"/>
        <v>1.6503001302100495</v>
      </c>
      <c r="S228" s="35">
        <f t="shared" si="32"/>
        <v>3.2830726778107255</v>
      </c>
      <c r="AF228" s="34"/>
    </row>
    <row r="229" spans="7:32" ht="18.5">
      <c r="G229" s="61">
        <v>2011</v>
      </c>
      <c r="H229" s="61">
        <v>8</v>
      </c>
      <c r="I229" s="48">
        <f t="shared" si="34"/>
        <v>13</v>
      </c>
      <c r="J229" s="48">
        <f t="shared" si="34"/>
        <v>225</v>
      </c>
      <c r="K229" s="135">
        <v>33.6</v>
      </c>
      <c r="L229" s="135">
        <v>19.5</v>
      </c>
      <c r="M229" s="56">
        <f t="shared" si="28"/>
        <v>26.55</v>
      </c>
      <c r="N229" s="36">
        <v>30</v>
      </c>
      <c r="O229" s="57">
        <f t="shared" si="29"/>
        <v>12.374240663798599</v>
      </c>
      <c r="P229" s="58">
        <f t="shared" si="30"/>
        <v>13.95814346876482</v>
      </c>
      <c r="Q229" s="136">
        <v>7.4344371999999996</v>
      </c>
      <c r="R229" s="11">
        <f t="shared" si="31"/>
        <v>1.9337919047942997</v>
      </c>
      <c r="S229" s="35">
        <f t="shared" si="32"/>
        <v>4.0871865338731981</v>
      </c>
      <c r="AF229" s="34"/>
    </row>
    <row r="230" spans="7:32" ht="18.5">
      <c r="G230" s="61">
        <v>2011</v>
      </c>
      <c r="H230" s="61">
        <v>8</v>
      </c>
      <c r="I230" s="48">
        <f t="shared" si="34"/>
        <v>14</v>
      </c>
      <c r="J230" s="48">
        <f t="shared" si="34"/>
        <v>226</v>
      </c>
      <c r="K230" s="135">
        <v>34.1</v>
      </c>
      <c r="L230" s="135">
        <v>21.3</v>
      </c>
      <c r="M230" s="56">
        <f t="shared" si="28"/>
        <v>27.700000000000003</v>
      </c>
      <c r="N230" s="36">
        <v>33</v>
      </c>
      <c r="O230" s="57">
        <f t="shared" si="29"/>
        <v>5.5011512041011521</v>
      </c>
      <c r="P230" s="58">
        <f t="shared" si="30"/>
        <v>5.6331788329995796</v>
      </c>
      <c r="Q230" s="136">
        <v>3.1490426999999994</v>
      </c>
      <c r="R230" s="11">
        <f t="shared" si="31"/>
        <v>0.84034566231524965</v>
      </c>
      <c r="S230" s="35">
        <f t="shared" si="32"/>
        <v>1.9303270283004894</v>
      </c>
      <c r="AF230" s="34"/>
    </row>
    <row r="231" spans="7:32" ht="18.5">
      <c r="G231" s="61">
        <v>2011</v>
      </c>
      <c r="H231" s="61">
        <v>8</v>
      </c>
      <c r="I231" s="48">
        <f t="shared" si="34"/>
        <v>15</v>
      </c>
      <c r="J231" s="48">
        <f t="shared" si="34"/>
        <v>227</v>
      </c>
      <c r="K231" s="135">
        <v>34.799999999999997</v>
      </c>
      <c r="L231" s="135">
        <v>21.7</v>
      </c>
      <c r="M231" s="56">
        <f t="shared" si="28"/>
        <v>28.25</v>
      </c>
      <c r="N231" s="36">
        <v>41.5</v>
      </c>
      <c r="O231" s="57">
        <f t="shared" si="29"/>
        <v>3.8775296498822134</v>
      </c>
      <c r="P231" s="58">
        <f t="shared" si="30"/>
        <v>4.0636510730765592</v>
      </c>
      <c r="Q231" s="136">
        <v>2.2454880999999998</v>
      </c>
      <c r="R231" s="11">
        <f t="shared" si="31"/>
        <v>0.60646872388432482</v>
      </c>
      <c r="S231" s="35">
        <f t="shared" si="32"/>
        <v>1.3973285030185747</v>
      </c>
      <c r="AF231" s="34"/>
    </row>
    <row r="232" spans="7:32" ht="18.5">
      <c r="G232" s="61">
        <v>2011</v>
      </c>
      <c r="H232" s="61">
        <v>8</v>
      </c>
      <c r="I232" s="48">
        <f t="shared" si="34"/>
        <v>16</v>
      </c>
      <c r="J232" s="48">
        <f t="shared" si="34"/>
        <v>228</v>
      </c>
      <c r="K232" s="135">
        <v>34.6</v>
      </c>
      <c r="L232" s="135">
        <v>21.6</v>
      </c>
      <c r="M232" s="56">
        <f t="shared" si="28"/>
        <v>28.1</v>
      </c>
      <c r="N232" s="36">
        <v>47</v>
      </c>
      <c r="O232" s="57">
        <f t="shared" si="29"/>
        <v>11.307816582015825</v>
      </c>
      <c r="P232" s="58">
        <f t="shared" si="30"/>
        <v>11.760129245296458</v>
      </c>
      <c r="Q232" s="136">
        <v>6.5233460000000001</v>
      </c>
      <c r="R232" s="11">
        <f t="shared" si="31"/>
        <v>1.7561075749110004</v>
      </c>
      <c r="S232" s="35">
        <f t="shared" si="32"/>
        <v>2.9192372348265674</v>
      </c>
      <c r="AF232" s="34"/>
    </row>
    <row r="233" spans="7:32" ht="18.5">
      <c r="G233" s="61">
        <v>2011</v>
      </c>
      <c r="H233" s="61">
        <v>8</v>
      </c>
      <c r="I233" s="48">
        <f t="shared" si="34"/>
        <v>17</v>
      </c>
      <c r="J233" s="48">
        <f t="shared" si="34"/>
        <v>229</v>
      </c>
      <c r="K233" s="135">
        <v>38.6</v>
      </c>
      <c r="L233" s="135">
        <v>22.5</v>
      </c>
      <c r="M233" s="56">
        <f t="shared" si="28"/>
        <v>30.55</v>
      </c>
      <c r="N233" s="36">
        <v>52.5</v>
      </c>
      <c r="O233" s="57">
        <f t="shared" si="29"/>
        <v>18.697458797003915</v>
      </c>
      <c r="P233" s="58">
        <f t="shared" si="30"/>
        <v>24.082326930541043</v>
      </c>
      <c r="Q233" s="136">
        <v>12.0037103</v>
      </c>
      <c r="R233" s="11">
        <f t="shared" si="31"/>
        <v>3.4039251399743251</v>
      </c>
      <c r="S233" s="35">
        <f t="shared" si="32"/>
        <v>5.4416031217494831</v>
      </c>
      <c r="AF233" s="34"/>
    </row>
    <row r="234" spans="7:32" ht="18.5">
      <c r="G234" s="61">
        <v>2011</v>
      </c>
      <c r="H234" s="61">
        <v>8</v>
      </c>
      <c r="I234" s="48">
        <f t="shared" ref="I234:J249" si="35">I233+1</f>
        <v>18</v>
      </c>
      <c r="J234" s="48">
        <f t="shared" si="35"/>
        <v>230</v>
      </c>
      <c r="K234" s="135">
        <v>36.5</v>
      </c>
      <c r="L234" s="135">
        <v>23</v>
      </c>
      <c r="M234" s="56">
        <f t="shared" si="28"/>
        <v>29.75</v>
      </c>
      <c r="N234" s="36">
        <v>48.5</v>
      </c>
      <c r="O234" s="57">
        <f t="shared" si="29"/>
        <v>3.3495855374940957</v>
      </c>
      <c r="P234" s="58">
        <f t="shared" si="30"/>
        <v>3.6175523804936236</v>
      </c>
      <c r="Q234" s="136">
        <v>1.9691460999999999</v>
      </c>
      <c r="R234" s="11">
        <f t="shared" si="31"/>
        <v>0.54915694122757486</v>
      </c>
      <c r="S234" s="35">
        <f t="shared" si="32"/>
        <v>1.2014716618613965</v>
      </c>
      <c r="AF234" s="34"/>
    </row>
    <row r="235" spans="7:32" ht="18.5">
      <c r="G235" s="61">
        <v>2011</v>
      </c>
      <c r="H235" s="61">
        <v>8</v>
      </c>
      <c r="I235" s="48">
        <f t="shared" si="35"/>
        <v>19</v>
      </c>
      <c r="J235" s="48">
        <f t="shared" si="35"/>
        <v>231</v>
      </c>
      <c r="K235" s="135">
        <v>35.299999999999997</v>
      </c>
      <c r="L235" s="135">
        <v>22.5</v>
      </c>
      <c r="M235" s="56">
        <f t="shared" si="28"/>
        <v>28.9</v>
      </c>
      <c r="N235" s="36">
        <v>51</v>
      </c>
      <c r="O235" s="57">
        <f t="shared" si="29"/>
        <v>7.1008078565900812</v>
      </c>
      <c r="P235" s="58">
        <f t="shared" si="30"/>
        <v>7.2712272451482418</v>
      </c>
      <c r="Q235" s="136">
        <v>4.0647395999999993</v>
      </c>
      <c r="R235" s="11">
        <f t="shared" si="31"/>
        <v>1.1133138851117999</v>
      </c>
      <c r="S235" s="35">
        <f t="shared" si="32"/>
        <v>1.9104153733321894</v>
      </c>
      <c r="AF235" s="34"/>
    </row>
    <row r="236" spans="7:32" ht="18.5">
      <c r="G236" s="61">
        <v>2011</v>
      </c>
      <c r="H236" s="61">
        <v>8</v>
      </c>
      <c r="I236" s="48">
        <f t="shared" si="35"/>
        <v>20</v>
      </c>
      <c r="J236" s="48">
        <f t="shared" si="35"/>
        <v>232</v>
      </c>
      <c r="K236" s="135">
        <v>36.6</v>
      </c>
      <c r="L236" s="135">
        <v>20.8</v>
      </c>
      <c r="M236" s="56">
        <f t="shared" si="28"/>
        <v>28.700000000000003</v>
      </c>
      <c r="N236" s="36">
        <v>54</v>
      </c>
      <c r="O236" s="57">
        <f t="shared" si="29"/>
        <v>9.2563497377729149</v>
      </c>
      <c r="P236" s="58">
        <f t="shared" si="30"/>
        <v>11.700026068544965</v>
      </c>
      <c r="Q236" s="136">
        <v>5.8869219999999993</v>
      </c>
      <c r="R236" s="11">
        <f t="shared" si="31"/>
        <v>1.6054960851449993</v>
      </c>
      <c r="S236" s="35">
        <f t="shared" si="32"/>
        <v>2.8075483279598297</v>
      </c>
      <c r="AF236" s="34"/>
    </row>
    <row r="237" spans="7:32" ht="18.5">
      <c r="G237" s="61">
        <v>2011</v>
      </c>
      <c r="H237" s="61">
        <v>8</v>
      </c>
      <c r="I237" s="48">
        <f t="shared" si="35"/>
        <v>21</v>
      </c>
      <c r="J237" s="48">
        <f t="shared" si="35"/>
        <v>233</v>
      </c>
      <c r="K237" s="135">
        <v>38.6</v>
      </c>
      <c r="L237" s="135">
        <v>23.2</v>
      </c>
      <c r="M237" s="56">
        <f t="shared" si="28"/>
        <v>30.9</v>
      </c>
      <c r="N237" s="36">
        <v>53.5</v>
      </c>
      <c r="O237" s="57">
        <f t="shared" si="29"/>
        <v>16.408301876330317</v>
      </c>
      <c r="P237" s="58">
        <f t="shared" si="30"/>
        <v>20.215027911638952</v>
      </c>
      <c r="Q237" s="136">
        <v>10.3025322</v>
      </c>
      <c r="R237" s="11">
        <f t="shared" si="31"/>
        <v>2.9426659108911002</v>
      </c>
      <c r="S237" s="35">
        <f t="shared" si="32"/>
        <v>4.654898962213279</v>
      </c>
      <c r="AF237" s="34"/>
    </row>
    <row r="238" spans="7:32" ht="18.5">
      <c r="G238" s="61">
        <v>2011</v>
      </c>
      <c r="H238" s="61">
        <v>8</v>
      </c>
      <c r="I238" s="48">
        <f t="shared" si="35"/>
        <v>22</v>
      </c>
      <c r="J238" s="48">
        <f t="shared" si="35"/>
        <v>234</v>
      </c>
      <c r="K238" s="135">
        <v>38.6</v>
      </c>
      <c r="L238" s="135">
        <v>25</v>
      </c>
      <c r="M238" s="56">
        <f t="shared" si="28"/>
        <v>31.8</v>
      </c>
      <c r="N238" s="36">
        <v>50.5</v>
      </c>
      <c r="O238" s="57">
        <f t="shared" si="29"/>
        <v>7.1208346428188802</v>
      </c>
      <c r="P238" s="58">
        <f t="shared" si="30"/>
        <v>7.747468091386942</v>
      </c>
      <c r="Q238" s="136">
        <v>4.2016544999999992</v>
      </c>
      <c r="R238" s="11">
        <f t="shared" si="31"/>
        <v>1.2222781006679997</v>
      </c>
      <c r="S238" s="35">
        <f t="shared" si="32"/>
        <v>2.0721743684806082</v>
      </c>
      <c r="AF238" s="34"/>
    </row>
    <row r="239" spans="7:32" ht="18.5">
      <c r="G239" s="61">
        <v>2011</v>
      </c>
      <c r="H239" s="61">
        <v>8</v>
      </c>
      <c r="I239" s="48">
        <f t="shared" si="35"/>
        <v>23</v>
      </c>
      <c r="J239" s="48">
        <f t="shared" si="35"/>
        <v>235</v>
      </c>
      <c r="K239" s="135">
        <v>38.6</v>
      </c>
      <c r="L239" s="135">
        <v>22</v>
      </c>
      <c r="M239" s="56">
        <f t="shared" si="28"/>
        <v>30.3</v>
      </c>
      <c r="N239" s="36">
        <v>50.5</v>
      </c>
      <c r="O239" s="57">
        <f t="shared" si="29"/>
        <v>15.0873147622013</v>
      </c>
      <c r="P239" s="58">
        <f t="shared" si="30"/>
        <v>20.03595400420333</v>
      </c>
      <c r="Q239" s="136">
        <v>9.8352629999999994</v>
      </c>
      <c r="R239" s="11">
        <f t="shared" si="31"/>
        <v>2.7745916215094999</v>
      </c>
      <c r="S239" s="35">
        <f t="shared" si="32"/>
        <v>4.587838542196069</v>
      </c>
      <c r="AF239" s="34"/>
    </row>
    <row r="240" spans="7:32" ht="18.5">
      <c r="G240" s="61">
        <v>2011</v>
      </c>
      <c r="H240" s="61">
        <v>8</v>
      </c>
      <c r="I240" s="48">
        <f t="shared" si="35"/>
        <v>24</v>
      </c>
      <c r="J240" s="48">
        <f t="shared" si="35"/>
        <v>236</v>
      </c>
      <c r="K240" s="135">
        <v>38.6</v>
      </c>
      <c r="L240" s="135">
        <v>23.2</v>
      </c>
      <c r="M240" s="56">
        <f t="shared" si="28"/>
        <v>30.9</v>
      </c>
      <c r="N240" s="36">
        <v>47.5</v>
      </c>
      <c r="O240" s="57">
        <f t="shared" si="29"/>
        <v>12.415921833511915</v>
      </c>
      <c r="P240" s="58">
        <f t="shared" si="30"/>
        <v>15.296415698886682</v>
      </c>
      <c r="Q240" s="136">
        <v>7.7957752999999999</v>
      </c>
      <c r="R240" s="11">
        <f t="shared" si="31"/>
        <v>2.2266722179501497</v>
      </c>
      <c r="S240" s="35">
        <f t="shared" si="32"/>
        <v>3.7580063829827495</v>
      </c>
      <c r="AF240" s="34"/>
    </row>
    <row r="241" spans="7:32" ht="18.5">
      <c r="G241" s="61">
        <v>2011</v>
      </c>
      <c r="H241" s="61">
        <v>8</v>
      </c>
      <c r="I241" s="48">
        <f t="shared" si="35"/>
        <v>25</v>
      </c>
      <c r="J241" s="48">
        <f t="shared" si="35"/>
        <v>237</v>
      </c>
      <c r="K241" s="135">
        <v>36.1</v>
      </c>
      <c r="L241" s="135">
        <v>22.9</v>
      </c>
      <c r="M241" s="56">
        <f t="shared" si="28"/>
        <v>29.5</v>
      </c>
      <c r="N241" s="36">
        <v>36</v>
      </c>
      <c r="O241" s="57">
        <f t="shared" si="29"/>
        <v>11.998996891544694</v>
      </c>
      <c r="P241" s="58">
        <f t="shared" si="30"/>
        <v>12.670940717471201</v>
      </c>
      <c r="Q241" s="136">
        <v>6.9751232999999999</v>
      </c>
      <c r="R241" s="11">
        <f t="shared" si="31"/>
        <v>1.9350003427078497</v>
      </c>
      <c r="S241" s="35">
        <f t="shared" si="32"/>
        <v>3.6401474928882909</v>
      </c>
      <c r="AF241" s="34"/>
    </row>
    <row r="242" spans="7:32" ht="18.5">
      <c r="G242" s="61">
        <v>2011</v>
      </c>
      <c r="H242" s="61">
        <v>8</v>
      </c>
      <c r="I242" s="48">
        <f t="shared" si="35"/>
        <v>26</v>
      </c>
      <c r="J242" s="48">
        <f t="shared" si="35"/>
        <v>238</v>
      </c>
      <c r="K242" s="135">
        <v>38.6</v>
      </c>
      <c r="L242" s="135">
        <v>22</v>
      </c>
      <c r="M242" s="56">
        <f t="shared" si="28"/>
        <v>30.3</v>
      </c>
      <c r="N242" s="36">
        <v>42</v>
      </c>
      <c r="O242" s="57">
        <f t="shared" si="29"/>
        <v>9.0703728851343879</v>
      </c>
      <c r="P242" s="58">
        <f t="shared" si="30"/>
        <v>12.045455191458467</v>
      </c>
      <c r="Q242" s="136">
        <v>5.9128813999999998</v>
      </c>
      <c r="R242" s="11">
        <f t="shared" si="31"/>
        <v>1.6680622766691</v>
      </c>
      <c r="S242" s="35">
        <f t="shared" si="32"/>
        <v>3.2659721815965983</v>
      </c>
      <c r="AF242" s="34"/>
    </row>
    <row r="243" spans="7:32" ht="18.5">
      <c r="G243" s="61">
        <v>2011</v>
      </c>
      <c r="H243" s="61">
        <v>8</v>
      </c>
      <c r="I243" s="48">
        <f t="shared" si="35"/>
        <v>27</v>
      </c>
      <c r="J243" s="48">
        <f t="shared" si="35"/>
        <v>239</v>
      </c>
      <c r="K243" s="135">
        <v>38.6</v>
      </c>
      <c r="L243" s="135">
        <v>22.4</v>
      </c>
      <c r="M243" s="56">
        <f t="shared" si="28"/>
        <v>30.5</v>
      </c>
      <c r="N243" s="36">
        <v>39</v>
      </c>
      <c r="O243" s="57">
        <f t="shared" si="29"/>
        <v>3.8606965208471271</v>
      </c>
      <c r="P243" s="58">
        <f t="shared" si="30"/>
        <v>5.0034626910178774</v>
      </c>
      <c r="Q243" s="136">
        <v>2.4862405999999999</v>
      </c>
      <c r="R243" s="11">
        <f t="shared" si="31"/>
        <v>0.70430099404769997</v>
      </c>
      <c r="S243" s="35">
        <f t="shared" si="32"/>
        <v>1.7056715444990564</v>
      </c>
      <c r="AF243" s="34"/>
    </row>
    <row r="244" spans="7:32" ht="18.5">
      <c r="G244" s="61">
        <v>2011</v>
      </c>
      <c r="H244" s="61">
        <v>8</v>
      </c>
      <c r="I244" s="48">
        <f t="shared" si="35"/>
        <v>28</v>
      </c>
      <c r="J244" s="48">
        <f t="shared" si="35"/>
        <v>240</v>
      </c>
      <c r="K244" s="135">
        <v>36.1</v>
      </c>
      <c r="L244" s="135">
        <v>21.7</v>
      </c>
      <c r="M244" s="56">
        <f t="shared" si="28"/>
        <v>28.9</v>
      </c>
      <c r="N244" s="36">
        <v>40.5</v>
      </c>
      <c r="O244" s="57">
        <f t="shared" si="29"/>
        <v>5.0548201358180345</v>
      </c>
      <c r="P244" s="58">
        <f t="shared" si="30"/>
        <v>5.8231527964623764</v>
      </c>
      <c r="Q244" s="136">
        <v>3.0690709999999997</v>
      </c>
      <c r="R244" s="11">
        <f t="shared" si="31"/>
        <v>0.8406047360804999</v>
      </c>
      <c r="S244" s="35">
        <f t="shared" si="32"/>
        <v>1.8340604960392974</v>
      </c>
      <c r="AF244" s="34"/>
    </row>
    <row r="245" spans="7:32" ht="18.5">
      <c r="G245" s="61">
        <v>2011</v>
      </c>
      <c r="H245" s="61">
        <v>8</v>
      </c>
      <c r="I245" s="48">
        <f t="shared" si="35"/>
        <v>29</v>
      </c>
      <c r="J245" s="48">
        <f t="shared" si="35"/>
        <v>241</v>
      </c>
      <c r="K245" s="135">
        <v>38.6</v>
      </c>
      <c r="L245" s="135">
        <v>21.8</v>
      </c>
      <c r="M245" s="56">
        <f t="shared" si="28"/>
        <v>30.200000000000003</v>
      </c>
      <c r="N245" s="36">
        <v>47</v>
      </c>
      <c r="O245" s="57">
        <f t="shared" si="29"/>
        <v>17.051779377183053</v>
      </c>
      <c r="P245" s="58">
        <f t="shared" si="30"/>
        <v>22.917591482934025</v>
      </c>
      <c r="Q245" s="136">
        <v>11.182639599999998</v>
      </c>
      <c r="R245" s="11">
        <f t="shared" si="31"/>
        <v>3.1481367001919991</v>
      </c>
      <c r="S245" s="35">
        <f t="shared" si="32"/>
        <v>5.4016555678937008</v>
      </c>
      <c r="AF245" s="34"/>
    </row>
    <row r="246" spans="7:32" ht="18.5">
      <c r="G246" s="61">
        <v>2011</v>
      </c>
      <c r="H246" s="61">
        <v>8</v>
      </c>
      <c r="I246" s="48">
        <f t="shared" si="35"/>
        <v>30</v>
      </c>
      <c r="J246" s="48">
        <f t="shared" si="35"/>
        <v>242</v>
      </c>
      <c r="K246" s="135">
        <v>34.1</v>
      </c>
      <c r="L246" s="135">
        <v>20.5</v>
      </c>
      <c r="M246" s="56">
        <f t="shared" si="28"/>
        <v>27.3</v>
      </c>
      <c r="N246" s="36">
        <v>47.5</v>
      </c>
      <c r="O246" s="57">
        <f t="shared" si="29"/>
        <v>15.993671351718461</v>
      </c>
      <c r="P246" s="58">
        <f t="shared" si="30"/>
        <v>17.401114430669686</v>
      </c>
      <c r="Q246" s="136">
        <v>9.4370792999999988</v>
      </c>
      <c r="R246" s="11">
        <f t="shared" si="31"/>
        <v>2.4962160012619496</v>
      </c>
      <c r="S246" s="35">
        <f t="shared" si="32"/>
        <v>4.0388768501992311</v>
      </c>
      <c r="AF246" s="34"/>
    </row>
    <row r="247" spans="7:32" ht="18.5">
      <c r="G247" s="61">
        <v>2011</v>
      </c>
      <c r="H247" s="62">
        <v>8</v>
      </c>
      <c r="I247" s="62">
        <f t="shared" si="35"/>
        <v>31</v>
      </c>
      <c r="J247" s="48">
        <f t="shared" si="35"/>
        <v>243</v>
      </c>
      <c r="K247" s="135">
        <v>33.1</v>
      </c>
      <c r="L247" s="135">
        <v>19.8</v>
      </c>
      <c r="M247" s="56">
        <f t="shared" si="28"/>
        <v>26.450000000000003</v>
      </c>
      <c r="N247" s="36">
        <v>48.5</v>
      </c>
      <c r="O247" s="57">
        <f t="shared" si="29"/>
        <v>5.7971530446601287</v>
      </c>
      <c r="P247" s="58">
        <f t="shared" si="30"/>
        <v>6.1681708395183774</v>
      </c>
      <c r="Q247" s="136">
        <v>3.3826773000000001</v>
      </c>
      <c r="R247" s="51">
        <f t="shared" si="31"/>
        <v>0.87789355462912511</v>
      </c>
      <c r="S247" s="50">
        <f t="shared" si="32"/>
        <v>1.6686094549722943</v>
      </c>
      <c r="AF247" s="34"/>
    </row>
    <row r="248" spans="7:32" ht="18.5">
      <c r="G248" s="61">
        <v>2011</v>
      </c>
      <c r="H248" s="61">
        <v>9</v>
      </c>
      <c r="I248" s="48">
        <v>1</v>
      </c>
      <c r="J248" s="48">
        <f t="shared" si="35"/>
        <v>244</v>
      </c>
      <c r="K248" s="135">
        <v>35.799999999999997</v>
      </c>
      <c r="L248" s="135">
        <v>21.9</v>
      </c>
      <c r="M248" s="56">
        <f t="shared" si="28"/>
        <v>28.849999999999998</v>
      </c>
      <c r="N248" s="36">
        <v>58.5</v>
      </c>
      <c r="O248" s="57">
        <f t="shared" si="29"/>
        <v>34.723019839797438</v>
      </c>
      <c r="P248" s="58">
        <f t="shared" si="30"/>
        <v>38.611998061854749</v>
      </c>
      <c r="Q248" s="137">
        <v>20.713088999999997</v>
      </c>
      <c r="R248" s="11">
        <f t="shared" si="31"/>
        <v>5.667147754850248</v>
      </c>
      <c r="S248" s="35">
        <f t="shared" si="32"/>
        <v>8.3014440060706498</v>
      </c>
      <c r="AF248" s="34"/>
    </row>
    <row r="249" spans="7:32" ht="18.5">
      <c r="G249" s="61">
        <v>2011</v>
      </c>
      <c r="H249" s="61">
        <v>9</v>
      </c>
      <c r="I249" s="48">
        <f t="shared" ref="I249:J264" si="36">I248+1</f>
        <v>2</v>
      </c>
      <c r="J249" s="48">
        <f t="shared" si="35"/>
        <v>245</v>
      </c>
      <c r="K249" s="135">
        <v>34.5</v>
      </c>
      <c r="L249" s="135">
        <v>21.9</v>
      </c>
      <c r="M249" s="56">
        <f t="shared" si="28"/>
        <v>28.2</v>
      </c>
      <c r="N249" s="36">
        <v>56</v>
      </c>
      <c r="O249" s="57">
        <f t="shared" si="29"/>
        <v>35.430841906289842</v>
      </c>
      <c r="P249" s="58">
        <f t="shared" si="30"/>
        <v>35.714288641540172</v>
      </c>
      <c r="Q249" s="137">
        <v>20.122722</v>
      </c>
      <c r="R249" s="11">
        <f t="shared" si="31"/>
        <v>5.4289091683799997</v>
      </c>
      <c r="S249" s="35">
        <f t="shared" si="32"/>
        <v>7.6501178542672239</v>
      </c>
      <c r="AF249" s="34"/>
    </row>
    <row r="250" spans="7:32" ht="18.5">
      <c r="G250" s="61">
        <v>2011</v>
      </c>
      <c r="H250" s="61">
        <v>9</v>
      </c>
      <c r="I250" s="48">
        <f t="shared" si="36"/>
        <v>3</v>
      </c>
      <c r="J250" s="48">
        <f t="shared" si="36"/>
        <v>246</v>
      </c>
      <c r="K250" s="135">
        <v>34.200000000000003</v>
      </c>
      <c r="L250" s="135">
        <v>20.399999999999999</v>
      </c>
      <c r="M250" s="56">
        <f t="shared" si="28"/>
        <v>27.3</v>
      </c>
      <c r="N250" s="36">
        <v>51.5</v>
      </c>
      <c r="O250" s="57">
        <f t="shared" si="29"/>
        <v>32.185821107122599</v>
      </c>
      <c r="P250" s="58">
        <f t="shared" si="30"/>
        <v>35.533146502263357</v>
      </c>
      <c r="Q250" s="137">
        <v>19.130402999999998</v>
      </c>
      <c r="R250" s="11">
        <f t="shared" si="31"/>
        <v>5.0602115931344986</v>
      </c>
      <c r="S250" s="35">
        <f t="shared" si="32"/>
        <v>7.5272976087152426</v>
      </c>
      <c r="AF250" s="34"/>
    </row>
    <row r="251" spans="7:32" ht="18.5">
      <c r="G251" s="61">
        <v>2011</v>
      </c>
      <c r="H251" s="61">
        <v>9</v>
      </c>
      <c r="I251" s="48">
        <f t="shared" si="36"/>
        <v>4</v>
      </c>
      <c r="J251" s="48">
        <f t="shared" si="36"/>
        <v>247</v>
      </c>
      <c r="K251" s="135">
        <v>35.1</v>
      </c>
      <c r="L251" s="135">
        <v>21.4</v>
      </c>
      <c r="M251" s="56">
        <f t="shared" si="28"/>
        <v>28.25</v>
      </c>
      <c r="N251" s="36">
        <v>54</v>
      </c>
      <c r="O251" s="57">
        <f t="shared" si="29"/>
        <v>31.560718423277855</v>
      </c>
      <c r="P251" s="58">
        <f t="shared" si="30"/>
        <v>34.590547391912537</v>
      </c>
      <c r="Q251" s="137">
        <v>18.690767999999998</v>
      </c>
      <c r="R251" s="11">
        <f t="shared" si="31"/>
        <v>5.0480633664359988</v>
      </c>
      <c r="S251" s="35">
        <f t="shared" si="32"/>
        <v>7.4272807811485322</v>
      </c>
      <c r="AF251" s="34"/>
    </row>
    <row r="252" spans="7:32" ht="18.5">
      <c r="G252" s="61">
        <v>2011</v>
      </c>
      <c r="H252" s="61">
        <v>9</v>
      </c>
      <c r="I252" s="48">
        <f t="shared" si="36"/>
        <v>5</v>
      </c>
      <c r="J252" s="48">
        <f t="shared" si="36"/>
        <v>248</v>
      </c>
      <c r="K252" s="135">
        <v>36.799999999999997</v>
      </c>
      <c r="L252" s="135">
        <v>23.5</v>
      </c>
      <c r="M252" s="56">
        <f t="shared" si="28"/>
        <v>30.15</v>
      </c>
      <c r="N252" s="36">
        <v>61</v>
      </c>
      <c r="O252" s="57">
        <f t="shared" si="29"/>
        <v>33.323404801833938</v>
      </c>
      <c r="P252" s="58">
        <f t="shared" si="30"/>
        <v>35.456102709151303</v>
      </c>
      <c r="Q252" s="137">
        <v>19.444427999999998</v>
      </c>
      <c r="R252" s="11">
        <f t="shared" si="31"/>
        <v>5.4682932920489993</v>
      </c>
      <c r="S252" s="35">
        <f t="shared" si="32"/>
        <v>7.7724174744425829</v>
      </c>
      <c r="AF252" s="34"/>
    </row>
    <row r="253" spans="7:32" ht="18.5">
      <c r="G253" s="61">
        <v>2011</v>
      </c>
      <c r="H253" s="61">
        <v>9</v>
      </c>
      <c r="I253" s="48">
        <f t="shared" si="36"/>
        <v>6</v>
      </c>
      <c r="J253" s="48">
        <f t="shared" si="36"/>
        <v>249</v>
      </c>
      <c r="K253" s="135">
        <v>35.799999999999997</v>
      </c>
      <c r="L253" s="135">
        <v>22.5</v>
      </c>
      <c r="M253" s="56">
        <f t="shared" si="28"/>
        <v>29.15</v>
      </c>
      <c r="N253" s="36">
        <v>59</v>
      </c>
      <c r="O253" s="57">
        <f t="shared" si="29"/>
        <v>31.170730073033297</v>
      </c>
      <c r="P253" s="58">
        <f t="shared" si="30"/>
        <v>33.16565679770742</v>
      </c>
      <c r="Q253" s="137">
        <v>18.188327999999998</v>
      </c>
      <c r="R253" s="11">
        <f t="shared" si="31"/>
        <v>5.0083698276539996</v>
      </c>
      <c r="S253" s="35">
        <f t="shared" si="32"/>
        <v>7.2160304111547697</v>
      </c>
      <c r="AF253" s="34"/>
    </row>
    <row r="254" spans="7:32" ht="18.5">
      <c r="G254" s="61">
        <v>2011</v>
      </c>
      <c r="H254" s="61">
        <v>9</v>
      </c>
      <c r="I254" s="48">
        <f t="shared" si="36"/>
        <v>7</v>
      </c>
      <c r="J254" s="48">
        <f t="shared" si="36"/>
        <v>250</v>
      </c>
      <c r="K254" s="135">
        <v>34</v>
      </c>
      <c r="L254" s="135">
        <v>22.4</v>
      </c>
      <c r="M254" s="56">
        <f t="shared" si="28"/>
        <v>28.2</v>
      </c>
      <c r="N254" s="36">
        <v>61.5</v>
      </c>
      <c r="O254" s="57">
        <f t="shared" si="29"/>
        <v>35.439726594174807</v>
      </c>
      <c r="P254" s="58">
        <f t="shared" si="30"/>
        <v>32.888066279394224</v>
      </c>
      <c r="Q254" s="137">
        <v>19.312537499999998</v>
      </c>
      <c r="R254" s="11">
        <f t="shared" si="31"/>
        <v>5.2103294921249983</v>
      </c>
      <c r="S254" s="35">
        <f t="shared" si="32"/>
        <v>7.0782003568163034</v>
      </c>
      <c r="AF254" s="34"/>
    </row>
    <row r="255" spans="7:32" ht="18.5">
      <c r="G255" s="61">
        <v>2011</v>
      </c>
      <c r="H255" s="61">
        <v>9</v>
      </c>
      <c r="I255" s="48">
        <f t="shared" si="36"/>
        <v>8</v>
      </c>
      <c r="J255" s="48">
        <f t="shared" si="36"/>
        <v>251</v>
      </c>
      <c r="K255" s="135">
        <v>33.4</v>
      </c>
      <c r="L255" s="135">
        <v>19.399999999999999</v>
      </c>
      <c r="M255" s="56">
        <f t="shared" si="28"/>
        <v>26.4</v>
      </c>
      <c r="N255" s="36">
        <v>57</v>
      </c>
      <c r="O255" s="57">
        <f t="shared" si="29"/>
        <v>30.591286338669626</v>
      </c>
      <c r="P255" s="58">
        <f t="shared" si="30"/>
        <v>34.262240699309984</v>
      </c>
      <c r="Q255" s="137">
        <v>18.313937999999997</v>
      </c>
      <c r="R255" s="11">
        <f t="shared" si="31"/>
        <v>4.7475770895539977</v>
      </c>
      <c r="S255" s="35">
        <f t="shared" si="32"/>
        <v>7.1861530889650469</v>
      </c>
      <c r="AF255" s="34"/>
    </row>
    <row r="256" spans="7:32" ht="18.5">
      <c r="G256" s="61">
        <v>2011</v>
      </c>
      <c r="H256" s="61">
        <v>9</v>
      </c>
      <c r="I256" s="48">
        <f t="shared" si="36"/>
        <v>9</v>
      </c>
      <c r="J256" s="48">
        <f t="shared" si="36"/>
        <v>252</v>
      </c>
      <c r="K256" s="135">
        <v>32.799999999999997</v>
      </c>
      <c r="L256" s="135">
        <v>19.5</v>
      </c>
      <c r="M256" s="56">
        <f t="shared" si="28"/>
        <v>26.15</v>
      </c>
      <c r="N256" s="36">
        <v>56</v>
      </c>
      <c r="O256" s="57">
        <f t="shared" si="29"/>
        <v>35.045544584874449</v>
      </c>
      <c r="P256" s="58">
        <f t="shared" si="30"/>
        <v>37.288459438306411</v>
      </c>
      <c r="Q256" s="137">
        <v>20.449307999999998</v>
      </c>
      <c r="R256" s="11">
        <f t="shared" si="31"/>
        <v>5.2711516629090003</v>
      </c>
      <c r="S256" s="35">
        <f t="shared" si="32"/>
        <v>7.7575086618865345</v>
      </c>
      <c r="AF256" s="34"/>
    </row>
    <row r="257" spans="7:32" ht="18.5">
      <c r="G257" s="61">
        <v>2011</v>
      </c>
      <c r="H257" s="61">
        <v>9</v>
      </c>
      <c r="I257" s="48">
        <f t="shared" si="36"/>
        <v>10</v>
      </c>
      <c r="J257" s="48">
        <f t="shared" si="36"/>
        <v>253</v>
      </c>
      <c r="K257" s="135">
        <v>35.6</v>
      </c>
      <c r="L257" s="135">
        <v>20.5</v>
      </c>
      <c r="M257" s="56">
        <f t="shared" si="28"/>
        <v>28.05</v>
      </c>
      <c r="N257" s="36">
        <v>58.5</v>
      </c>
      <c r="O257" s="57">
        <f t="shared" si="29"/>
        <v>31.971239804891916</v>
      </c>
      <c r="P257" s="58">
        <f t="shared" si="30"/>
        <v>38.621257684309441</v>
      </c>
      <c r="Q257" s="137">
        <v>19.877782499999999</v>
      </c>
      <c r="R257" s="11">
        <f t="shared" si="31"/>
        <v>5.3453394615206244</v>
      </c>
      <c r="S257" s="35">
        <f t="shared" si="32"/>
        <v>8.2231066479422257</v>
      </c>
      <c r="AF257" s="34"/>
    </row>
    <row r="258" spans="7:32" ht="18.5">
      <c r="G258" s="61">
        <v>2011</v>
      </c>
      <c r="H258" s="61">
        <v>9</v>
      </c>
      <c r="I258" s="48">
        <f t="shared" si="36"/>
        <v>11</v>
      </c>
      <c r="J258" s="48">
        <f t="shared" si="36"/>
        <v>254</v>
      </c>
      <c r="K258" s="135">
        <v>35.200000000000003</v>
      </c>
      <c r="L258" s="135">
        <v>19.399999999999999</v>
      </c>
      <c r="M258" s="56">
        <f t="shared" si="28"/>
        <v>27.3</v>
      </c>
      <c r="N258" s="36">
        <v>58.5</v>
      </c>
      <c r="O258" s="57">
        <f t="shared" si="29"/>
        <v>29.36883085363085</v>
      </c>
      <c r="P258" s="58">
        <f t="shared" si="30"/>
        <v>37.122202198989406</v>
      </c>
      <c r="Q258" s="137">
        <v>18.678207</v>
      </c>
      <c r="R258" s="11">
        <f t="shared" si="31"/>
        <v>4.9406005508804993</v>
      </c>
      <c r="S258" s="35">
        <f t="shared" si="32"/>
        <v>7.8452214470460362</v>
      </c>
      <c r="AF258" s="34"/>
    </row>
    <row r="259" spans="7:32" ht="18.5">
      <c r="G259" s="61">
        <v>2011</v>
      </c>
      <c r="H259" s="61">
        <v>9</v>
      </c>
      <c r="I259" s="48">
        <f t="shared" si="36"/>
        <v>12</v>
      </c>
      <c r="J259" s="48">
        <f t="shared" si="36"/>
        <v>255</v>
      </c>
      <c r="K259" s="135">
        <v>35.5</v>
      </c>
      <c r="L259" s="135">
        <v>21.1</v>
      </c>
      <c r="M259" s="56">
        <f t="shared" si="28"/>
        <v>28.3</v>
      </c>
      <c r="N259" s="36">
        <v>59</v>
      </c>
      <c r="O259" s="57">
        <f t="shared" si="29"/>
        <v>34.652757411303725</v>
      </c>
      <c r="P259" s="58">
        <f t="shared" si="30"/>
        <v>39.919976537821888</v>
      </c>
      <c r="Q259" s="137">
        <v>21.039674999999999</v>
      </c>
      <c r="R259" s="11">
        <f t="shared" si="31"/>
        <v>5.6886336876374992</v>
      </c>
      <c r="S259" s="35">
        <f t="shared" si="32"/>
        <v>8.5116287336330583</v>
      </c>
      <c r="AF259" s="34"/>
    </row>
    <row r="260" spans="7:32" ht="18.5">
      <c r="G260" s="61">
        <v>2011</v>
      </c>
      <c r="H260" s="61">
        <v>9</v>
      </c>
      <c r="I260" s="48">
        <f t="shared" si="36"/>
        <v>13</v>
      </c>
      <c r="J260" s="48">
        <f t="shared" si="36"/>
        <v>256</v>
      </c>
      <c r="K260" s="135">
        <v>35.200000000000003</v>
      </c>
      <c r="L260" s="135">
        <v>20.6</v>
      </c>
      <c r="M260" s="56">
        <f t="shared" si="28"/>
        <v>27.900000000000002</v>
      </c>
      <c r="N260" s="36">
        <v>60.5</v>
      </c>
      <c r="O260" s="57">
        <f t="shared" si="29"/>
        <v>34.311861184578042</v>
      </c>
      <c r="P260" s="58">
        <f t="shared" si="30"/>
        <v>40.076253863587155</v>
      </c>
      <c r="Q260" s="137">
        <v>20.976869999999998</v>
      </c>
      <c r="R260" s="11">
        <f t="shared" si="31"/>
        <v>5.6224409545349996</v>
      </c>
      <c r="S260" s="35">
        <f t="shared" si="32"/>
        <v>8.5010706215889336</v>
      </c>
      <c r="AF260" s="34"/>
    </row>
    <row r="261" spans="7:32" ht="18.5">
      <c r="G261" s="61">
        <v>2011</v>
      </c>
      <c r="H261" s="61">
        <v>9</v>
      </c>
      <c r="I261" s="48">
        <f t="shared" si="36"/>
        <v>14</v>
      </c>
      <c r="J261" s="48">
        <f t="shared" si="36"/>
        <v>257</v>
      </c>
      <c r="K261" s="135">
        <v>34.799999999999997</v>
      </c>
      <c r="L261" s="135">
        <v>21.1</v>
      </c>
      <c r="M261" s="56">
        <f t="shared" si="28"/>
        <v>27.95</v>
      </c>
      <c r="N261" s="36">
        <v>48</v>
      </c>
      <c r="O261" s="57">
        <f t="shared" si="29"/>
        <v>34.487720535114114</v>
      </c>
      <c r="P261" s="58">
        <f t="shared" si="30"/>
        <v>37.798541706485054</v>
      </c>
      <c r="Q261" s="137">
        <v>20.424185999999999</v>
      </c>
      <c r="R261" s="11">
        <f t="shared" si="31"/>
        <v>5.4802941782174983</v>
      </c>
      <c r="S261" s="35">
        <f t="shared" si="32"/>
        <v>8.2768093837819592</v>
      </c>
      <c r="AF261" s="34"/>
    </row>
    <row r="262" spans="7:32" ht="18.5">
      <c r="G262" s="61">
        <v>2011</v>
      </c>
      <c r="H262" s="61">
        <v>9</v>
      </c>
      <c r="I262" s="48">
        <f t="shared" si="36"/>
        <v>15</v>
      </c>
      <c r="J262" s="48">
        <f t="shared" si="36"/>
        <v>258</v>
      </c>
      <c r="K262" s="135">
        <v>34.200000000000003</v>
      </c>
      <c r="L262" s="135">
        <v>20.2</v>
      </c>
      <c r="M262" s="56">
        <f t="shared" ref="M262:M325" si="37">(K262+L262)/2</f>
        <v>27.200000000000003</v>
      </c>
      <c r="N262" s="36">
        <v>51.5</v>
      </c>
      <c r="O262" s="57">
        <f t="shared" ref="O262:O325" si="38">((Q262)/(0.16*(K262-(L262))^0.5))</f>
        <v>34.116208221314693</v>
      </c>
      <c r="P262" s="58">
        <f t="shared" ref="P262:P325" si="39">0.16*((K262-L262)^1/2)*O262</f>
        <v>38.210153207872466</v>
      </c>
      <c r="Q262" s="137">
        <v>20.424185999999999</v>
      </c>
      <c r="R262" s="11">
        <f t="shared" ref="R262:R325" si="40">0.0023*0.408*O262*(K262-L262)^0.5*(M262+17.8)</f>
        <v>5.39045329005</v>
      </c>
      <c r="S262" s="35">
        <f t="shared" ref="S262:S325" si="41">0.31*(IF(N262&gt;50,1,(1+(50-N262)/70)))*(P262+2.09)*((M262/(M262+15)))</f>
        <v>8.0523908021038082</v>
      </c>
      <c r="AF262" s="34"/>
    </row>
    <row r="263" spans="7:32" ht="18.5">
      <c r="G263" s="61">
        <v>2011</v>
      </c>
      <c r="H263" s="61">
        <v>9</v>
      </c>
      <c r="I263" s="48">
        <f t="shared" si="36"/>
        <v>16</v>
      </c>
      <c r="J263" s="48">
        <f t="shared" si="36"/>
        <v>259</v>
      </c>
      <c r="K263" s="135">
        <v>35.200000000000003</v>
      </c>
      <c r="L263" s="135">
        <v>21.2</v>
      </c>
      <c r="M263" s="56">
        <f t="shared" si="37"/>
        <v>28.200000000000003</v>
      </c>
      <c r="N263" s="36">
        <v>55</v>
      </c>
      <c r="O263" s="57">
        <f t="shared" si="38"/>
        <v>33.318904462144978</v>
      </c>
      <c r="P263" s="58">
        <f t="shared" si="39"/>
        <v>37.317172997602384</v>
      </c>
      <c r="Q263" s="137">
        <v>19.946867999999998</v>
      </c>
      <c r="R263" s="11">
        <f t="shared" si="40"/>
        <v>5.3814655177199997</v>
      </c>
      <c r="S263" s="35">
        <f t="shared" si="41"/>
        <v>7.9744793135425942</v>
      </c>
      <c r="AF263" s="34"/>
    </row>
    <row r="264" spans="7:32" ht="18.5">
      <c r="G264" s="61">
        <v>2011</v>
      </c>
      <c r="H264" s="61">
        <v>9</v>
      </c>
      <c r="I264" s="48">
        <f t="shared" si="36"/>
        <v>17</v>
      </c>
      <c r="J264" s="48">
        <f t="shared" si="36"/>
        <v>260</v>
      </c>
      <c r="K264" s="135">
        <v>35</v>
      </c>
      <c r="L264" s="135">
        <v>20.7</v>
      </c>
      <c r="M264" s="56">
        <f t="shared" si="37"/>
        <v>27.85</v>
      </c>
      <c r="N264" s="36">
        <v>52</v>
      </c>
      <c r="O264" s="57">
        <f t="shared" si="38"/>
        <v>33.777209471021749</v>
      </c>
      <c r="P264" s="58">
        <f t="shared" si="39"/>
        <v>38.641127634848885</v>
      </c>
      <c r="Q264" s="137">
        <v>20.436747</v>
      </c>
      <c r="R264" s="11">
        <f t="shared" si="40"/>
        <v>5.4716784407257499</v>
      </c>
      <c r="S264" s="35">
        <f t="shared" si="41"/>
        <v>8.2065855410844311</v>
      </c>
      <c r="AF264" s="34"/>
    </row>
    <row r="265" spans="7:32" ht="18.5">
      <c r="G265" s="61">
        <v>2011</v>
      </c>
      <c r="H265" s="61">
        <v>9</v>
      </c>
      <c r="I265" s="48">
        <f t="shared" ref="I265:J280" si="42">I264+1</f>
        <v>18</v>
      </c>
      <c r="J265" s="48">
        <f t="shared" si="42"/>
        <v>261</v>
      </c>
      <c r="K265" s="135">
        <v>35</v>
      </c>
      <c r="L265" s="135">
        <v>19.899999999999999</v>
      </c>
      <c r="M265" s="56">
        <f t="shared" si="37"/>
        <v>27.45</v>
      </c>
      <c r="N265" s="36">
        <v>54.5</v>
      </c>
      <c r="O265" s="57">
        <f t="shared" si="38"/>
        <v>29.90043280331124</v>
      </c>
      <c r="P265" s="58">
        <f t="shared" si="39"/>
        <v>36.119722826399986</v>
      </c>
      <c r="Q265" s="137">
        <v>18.59028</v>
      </c>
      <c r="R265" s="11">
        <f t="shared" si="40"/>
        <v>4.9336976470499989</v>
      </c>
      <c r="S265" s="35">
        <f t="shared" si="41"/>
        <v>7.6594967347762219</v>
      </c>
      <c r="AF265" s="34"/>
    </row>
    <row r="266" spans="7:32" ht="18.5">
      <c r="G266" s="61">
        <v>2011</v>
      </c>
      <c r="H266" s="61">
        <v>9</v>
      </c>
      <c r="I266" s="48">
        <f t="shared" si="42"/>
        <v>19</v>
      </c>
      <c r="J266" s="48">
        <f t="shared" si="42"/>
        <v>262</v>
      </c>
      <c r="K266" s="135">
        <v>32.299999999999997</v>
      </c>
      <c r="L266" s="135">
        <v>19.899999999999999</v>
      </c>
      <c r="M266" s="56">
        <f t="shared" si="37"/>
        <v>26.099999999999998</v>
      </c>
      <c r="N266" s="36">
        <v>47</v>
      </c>
      <c r="O266" s="57">
        <f t="shared" si="38"/>
        <v>32.0145815923985</v>
      </c>
      <c r="P266" s="58">
        <f t="shared" si="39"/>
        <v>31.758464939659309</v>
      </c>
      <c r="Q266" s="137">
        <v>18.037596000000001</v>
      </c>
      <c r="R266" s="11">
        <f t="shared" si="40"/>
        <v>4.6442029737059993</v>
      </c>
      <c r="S266" s="35">
        <f t="shared" si="41"/>
        <v>6.9490298496194622</v>
      </c>
      <c r="AF266" s="34"/>
    </row>
    <row r="267" spans="7:32" ht="18.5">
      <c r="G267" s="61">
        <v>2011</v>
      </c>
      <c r="H267" s="61">
        <v>9</v>
      </c>
      <c r="I267" s="48">
        <f t="shared" si="42"/>
        <v>20</v>
      </c>
      <c r="J267" s="48">
        <f t="shared" si="42"/>
        <v>263</v>
      </c>
      <c r="K267" s="135">
        <v>32.799999999999997</v>
      </c>
      <c r="L267" s="135">
        <v>19.7</v>
      </c>
      <c r="M267" s="56">
        <f t="shared" si="37"/>
        <v>26.25</v>
      </c>
      <c r="N267" s="36">
        <v>46</v>
      </c>
      <c r="O267" s="57">
        <f t="shared" si="38"/>
        <v>30.930583334320545</v>
      </c>
      <c r="P267" s="58">
        <f t="shared" si="39"/>
        <v>32.415251334367923</v>
      </c>
      <c r="Q267" s="137">
        <v>17.911985999999999</v>
      </c>
      <c r="R267" s="11">
        <f t="shared" si="40"/>
        <v>4.6276197970544999</v>
      </c>
      <c r="S267" s="35">
        <f t="shared" si="41"/>
        <v>7.1959133237309114</v>
      </c>
      <c r="AF267" s="34"/>
    </row>
    <row r="268" spans="7:32" ht="18.5">
      <c r="G268" s="61">
        <v>2011</v>
      </c>
      <c r="H268" s="61">
        <v>9</v>
      </c>
      <c r="I268" s="48">
        <f t="shared" si="42"/>
        <v>21</v>
      </c>
      <c r="J268" s="48">
        <f t="shared" si="42"/>
        <v>264</v>
      </c>
      <c r="K268" s="135">
        <v>33.200000000000003</v>
      </c>
      <c r="L268" s="135">
        <v>21.3</v>
      </c>
      <c r="M268" s="56">
        <f t="shared" si="37"/>
        <v>27.25</v>
      </c>
      <c r="N268" s="36">
        <v>52.5</v>
      </c>
      <c r="O268" s="57">
        <f t="shared" si="38"/>
        <v>32.816783554604505</v>
      </c>
      <c r="P268" s="58">
        <f t="shared" si="39"/>
        <v>31.241577943983494</v>
      </c>
      <c r="Q268" s="137">
        <v>18.112962</v>
      </c>
      <c r="R268" s="11">
        <f t="shared" si="40"/>
        <v>4.7857751219564983</v>
      </c>
      <c r="S268" s="35">
        <f t="shared" si="41"/>
        <v>6.6643433060781181</v>
      </c>
      <c r="AF268" s="34"/>
    </row>
    <row r="269" spans="7:32" ht="18.5">
      <c r="G269" s="61">
        <v>2011</v>
      </c>
      <c r="H269" s="61">
        <v>9</v>
      </c>
      <c r="I269" s="48">
        <f t="shared" si="42"/>
        <v>22</v>
      </c>
      <c r="J269" s="48">
        <f t="shared" si="42"/>
        <v>265</v>
      </c>
      <c r="K269" s="135">
        <v>31.9</v>
      </c>
      <c r="L269" s="135">
        <v>19.3</v>
      </c>
      <c r="M269" s="56">
        <f t="shared" si="37"/>
        <v>25.6</v>
      </c>
      <c r="N269" s="36">
        <v>48.5</v>
      </c>
      <c r="O269" s="57">
        <f t="shared" si="38"/>
        <v>31.317148651252449</v>
      </c>
      <c r="P269" s="58">
        <f t="shared" si="39"/>
        <v>31.567685840462463</v>
      </c>
      <c r="Q269" s="137">
        <v>17.786376000000001</v>
      </c>
      <c r="R269" s="11">
        <f t="shared" si="40"/>
        <v>4.5273619334160005</v>
      </c>
      <c r="S269" s="35">
        <f t="shared" si="41"/>
        <v>6.7199784413576964</v>
      </c>
      <c r="AF269" s="34"/>
    </row>
    <row r="270" spans="7:32" ht="18.5">
      <c r="G270" s="61">
        <v>2011</v>
      </c>
      <c r="H270" s="61">
        <v>9</v>
      </c>
      <c r="I270" s="48">
        <f t="shared" si="42"/>
        <v>23</v>
      </c>
      <c r="J270" s="48">
        <f t="shared" si="42"/>
        <v>266</v>
      </c>
      <c r="K270" s="135">
        <v>28.7</v>
      </c>
      <c r="L270" s="135">
        <v>19.399999999999999</v>
      </c>
      <c r="M270" s="56">
        <f t="shared" si="37"/>
        <v>24.049999999999997</v>
      </c>
      <c r="N270" s="36">
        <v>48.5</v>
      </c>
      <c r="O270" s="57">
        <f t="shared" si="38"/>
        <v>39.078198108570085</v>
      </c>
      <c r="P270" s="58">
        <f t="shared" si="39"/>
        <v>29.074179392776148</v>
      </c>
      <c r="Q270" s="137">
        <v>19.067597999999997</v>
      </c>
      <c r="R270" s="11">
        <f t="shared" si="40"/>
        <v>4.6801466959994986</v>
      </c>
      <c r="S270" s="35">
        <f t="shared" si="41"/>
        <v>6.0774225614023205</v>
      </c>
      <c r="AF270" s="34"/>
    </row>
    <row r="271" spans="7:32" ht="18.5">
      <c r="G271" s="61">
        <v>2011</v>
      </c>
      <c r="H271" s="61">
        <v>9</v>
      </c>
      <c r="I271" s="48">
        <f t="shared" si="42"/>
        <v>24</v>
      </c>
      <c r="J271" s="48">
        <f t="shared" si="42"/>
        <v>267</v>
      </c>
      <c r="K271" s="135">
        <v>28.3</v>
      </c>
      <c r="L271" s="135">
        <v>17.3</v>
      </c>
      <c r="M271" s="56">
        <f t="shared" si="37"/>
        <v>22.8</v>
      </c>
      <c r="N271" s="36">
        <v>53.5</v>
      </c>
      <c r="O271" s="57">
        <f t="shared" si="38"/>
        <v>33.848850743219018</v>
      </c>
      <c r="P271" s="58">
        <f t="shared" si="39"/>
        <v>29.786988654032736</v>
      </c>
      <c r="Q271" s="137">
        <v>17.962229999999998</v>
      </c>
      <c r="R271" s="11">
        <f t="shared" si="40"/>
        <v>4.2771482453699994</v>
      </c>
      <c r="S271" s="35">
        <f t="shared" si="41"/>
        <v>5.9604908943572328</v>
      </c>
      <c r="AF271" s="34"/>
    </row>
    <row r="272" spans="7:32" ht="18.5">
      <c r="G272" s="61">
        <v>2011</v>
      </c>
      <c r="H272" s="61">
        <v>9</v>
      </c>
      <c r="I272" s="48">
        <f t="shared" si="42"/>
        <v>25</v>
      </c>
      <c r="J272" s="48">
        <f t="shared" si="42"/>
        <v>268</v>
      </c>
      <c r="K272" s="135">
        <v>30.4</v>
      </c>
      <c r="L272" s="135">
        <v>18.2</v>
      </c>
      <c r="M272" s="56">
        <f t="shared" si="37"/>
        <v>24.299999999999997</v>
      </c>
      <c r="N272" s="36">
        <v>54.5</v>
      </c>
      <c r="O272" s="57">
        <f t="shared" si="38"/>
        <v>29.657443531934749</v>
      </c>
      <c r="P272" s="58">
        <f t="shared" si="39"/>
        <v>28.945664887168316</v>
      </c>
      <c r="Q272" s="137">
        <v>16.574239500000001</v>
      </c>
      <c r="R272" s="11">
        <f t="shared" si="40"/>
        <v>4.092453207501749</v>
      </c>
      <c r="S272" s="35">
        <f t="shared" si="41"/>
        <v>5.9488972924946282</v>
      </c>
      <c r="AF272" s="34"/>
    </row>
    <row r="273" spans="7:32" ht="18.5">
      <c r="G273" s="61">
        <v>2011</v>
      </c>
      <c r="H273" s="61">
        <v>9</v>
      </c>
      <c r="I273" s="48">
        <f t="shared" si="42"/>
        <v>26</v>
      </c>
      <c r="J273" s="48">
        <f t="shared" si="42"/>
        <v>269</v>
      </c>
      <c r="K273" s="135">
        <v>29.9</v>
      </c>
      <c r="L273" s="135">
        <v>14.7</v>
      </c>
      <c r="M273" s="56">
        <f t="shared" si="37"/>
        <v>22.299999999999997</v>
      </c>
      <c r="N273" s="36">
        <v>48</v>
      </c>
      <c r="O273" s="57">
        <f t="shared" si="38"/>
        <v>27.0633595691374</v>
      </c>
      <c r="P273" s="58">
        <f t="shared" si="39"/>
        <v>32.90904523607108</v>
      </c>
      <c r="Q273" s="137">
        <v>16.881983999999999</v>
      </c>
      <c r="R273" s="11">
        <f t="shared" si="40"/>
        <v>3.9704147300159982</v>
      </c>
      <c r="S273" s="35">
        <f t="shared" si="41"/>
        <v>6.6718823361245017</v>
      </c>
      <c r="AF273" s="34"/>
    </row>
    <row r="274" spans="7:32" ht="18.5">
      <c r="G274" s="61">
        <v>2011</v>
      </c>
      <c r="H274" s="61">
        <v>9</v>
      </c>
      <c r="I274" s="48">
        <f t="shared" si="42"/>
        <v>27</v>
      </c>
      <c r="J274" s="48">
        <f t="shared" si="42"/>
        <v>270</v>
      </c>
      <c r="K274" s="135">
        <v>30</v>
      </c>
      <c r="L274" s="135">
        <v>20.100000000000001</v>
      </c>
      <c r="M274" s="56">
        <f t="shared" si="37"/>
        <v>25.05</v>
      </c>
      <c r="N274" s="36">
        <v>48</v>
      </c>
      <c r="O274" s="57">
        <f t="shared" si="38"/>
        <v>35.018622019711962</v>
      </c>
      <c r="P274" s="58">
        <f t="shared" si="39"/>
        <v>27.734748639611873</v>
      </c>
      <c r="Q274" s="137">
        <v>17.6293635</v>
      </c>
      <c r="R274" s="11">
        <f t="shared" si="40"/>
        <v>4.4305278953433751</v>
      </c>
      <c r="S274" s="35">
        <f t="shared" si="41"/>
        <v>5.9480985055770406</v>
      </c>
      <c r="AF274" s="34"/>
    </row>
    <row r="275" spans="7:32" ht="18.5">
      <c r="G275" s="61">
        <v>2011</v>
      </c>
      <c r="H275" s="61">
        <v>9</v>
      </c>
      <c r="I275" s="48">
        <f t="shared" si="42"/>
        <v>28</v>
      </c>
      <c r="J275" s="48">
        <f t="shared" si="42"/>
        <v>271</v>
      </c>
      <c r="K275" s="135">
        <v>30.8</v>
      </c>
      <c r="L275" s="135">
        <v>18.399999999999999</v>
      </c>
      <c r="M275" s="56">
        <f t="shared" si="37"/>
        <v>24.6</v>
      </c>
      <c r="N275" s="36">
        <v>49</v>
      </c>
      <c r="O275" s="57">
        <f t="shared" si="38"/>
        <v>31.479518947400191</v>
      </c>
      <c r="P275" s="58">
        <f t="shared" si="39"/>
        <v>31.227682795820996</v>
      </c>
      <c r="Q275" s="137">
        <v>17.736132000000001</v>
      </c>
      <c r="R275" s="11">
        <f t="shared" si="40"/>
        <v>4.4105503612320005</v>
      </c>
      <c r="S275" s="35">
        <f t="shared" si="41"/>
        <v>6.5078376908607849</v>
      </c>
      <c r="AF275" s="34"/>
    </row>
    <row r="276" spans="7:32" ht="18.5">
      <c r="G276" s="61">
        <v>2011</v>
      </c>
      <c r="H276" s="61">
        <v>9</v>
      </c>
      <c r="I276" s="48">
        <f t="shared" si="42"/>
        <v>29</v>
      </c>
      <c r="J276" s="48">
        <f t="shared" si="42"/>
        <v>272</v>
      </c>
      <c r="K276" s="135">
        <v>29.9</v>
      </c>
      <c r="L276" s="135">
        <v>19.5</v>
      </c>
      <c r="M276" s="56">
        <f t="shared" si="37"/>
        <v>24.7</v>
      </c>
      <c r="N276" s="36">
        <v>50.5</v>
      </c>
      <c r="O276" s="57">
        <f t="shared" si="38"/>
        <v>32.425881268205679</v>
      </c>
      <c r="P276" s="58">
        <f t="shared" si="39"/>
        <v>26.978333215147121</v>
      </c>
      <c r="Q276" s="137">
        <v>16.731252000000001</v>
      </c>
      <c r="R276" s="11">
        <f t="shared" si="40"/>
        <v>4.1704737016499998</v>
      </c>
      <c r="S276" s="35">
        <f t="shared" si="41"/>
        <v>5.6064540913949994</v>
      </c>
      <c r="AF276" s="34"/>
    </row>
    <row r="277" spans="7:32" ht="18.5">
      <c r="G277" s="61">
        <v>2011</v>
      </c>
      <c r="H277" s="62">
        <v>9</v>
      </c>
      <c r="I277" s="62">
        <f t="shared" si="42"/>
        <v>30</v>
      </c>
      <c r="J277" s="48">
        <f t="shared" si="42"/>
        <v>273</v>
      </c>
      <c r="K277" s="135">
        <v>26.2</v>
      </c>
      <c r="L277" s="135">
        <v>18.3</v>
      </c>
      <c r="M277" s="56">
        <f t="shared" si="37"/>
        <v>22.25</v>
      </c>
      <c r="N277" s="36">
        <v>44</v>
      </c>
      <c r="O277" s="57">
        <f t="shared" si="38"/>
        <v>36.925139308280713</v>
      </c>
      <c r="P277" s="58">
        <f t="shared" si="39"/>
        <v>23.336688042833405</v>
      </c>
      <c r="Q277" s="137">
        <v>16.605642</v>
      </c>
      <c r="R277" s="51">
        <f t="shared" si="40"/>
        <v>3.900553217716499</v>
      </c>
      <c r="S277" s="50">
        <f t="shared" si="41"/>
        <v>5.1117638116716</v>
      </c>
      <c r="AF277" s="34"/>
    </row>
    <row r="278" spans="7:32" ht="18.5">
      <c r="G278" s="61">
        <v>2011</v>
      </c>
      <c r="H278" s="61">
        <v>10</v>
      </c>
      <c r="I278" s="48">
        <v>1</v>
      </c>
      <c r="J278" s="48">
        <f t="shared" si="42"/>
        <v>274</v>
      </c>
      <c r="K278" s="135">
        <v>23.7</v>
      </c>
      <c r="L278" s="135">
        <v>12.7</v>
      </c>
      <c r="M278" s="56">
        <f t="shared" si="37"/>
        <v>18.2</v>
      </c>
      <c r="N278" s="36">
        <v>45</v>
      </c>
      <c r="O278" s="57">
        <f t="shared" si="38"/>
        <v>32.144572943560433</v>
      </c>
      <c r="P278" s="58">
        <f t="shared" si="39"/>
        <v>28.28722419033318</v>
      </c>
      <c r="Q278" s="137">
        <v>17.057837999999997</v>
      </c>
      <c r="R278" s="11">
        <f t="shared" si="40"/>
        <v>3.6015919153199993</v>
      </c>
      <c r="S278" s="35">
        <f t="shared" si="41"/>
        <v>5.5310337418844595</v>
      </c>
      <c r="AF278" s="34"/>
    </row>
    <row r="279" spans="7:32" ht="18.5">
      <c r="G279" s="61">
        <v>2011</v>
      </c>
      <c r="H279" s="61">
        <v>10</v>
      </c>
      <c r="I279" s="48">
        <f t="shared" ref="I279:J294" si="43">I278+1</f>
        <v>2</v>
      </c>
      <c r="J279" s="48">
        <f t="shared" si="42"/>
        <v>275</v>
      </c>
      <c r="K279" s="135">
        <v>25</v>
      </c>
      <c r="L279" s="135">
        <v>12.1</v>
      </c>
      <c r="M279" s="56">
        <f t="shared" si="37"/>
        <v>18.55</v>
      </c>
      <c r="N279" s="36">
        <v>57</v>
      </c>
      <c r="O279" s="57">
        <f t="shared" si="38"/>
        <v>30.38254697592031</v>
      </c>
      <c r="P279" s="58">
        <f t="shared" si="39"/>
        <v>31.354788479149761</v>
      </c>
      <c r="Q279" s="137">
        <v>17.459789999999998</v>
      </c>
      <c r="R279" s="11">
        <f t="shared" si="40"/>
        <v>3.7223006445224995</v>
      </c>
      <c r="S279" s="35">
        <f t="shared" si="41"/>
        <v>5.7324666512474129</v>
      </c>
      <c r="AF279" s="34"/>
    </row>
    <row r="280" spans="7:32" ht="18.5">
      <c r="G280" s="61">
        <v>2011</v>
      </c>
      <c r="H280" s="61">
        <v>10</v>
      </c>
      <c r="I280" s="48">
        <f t="shared" si="43"/>
        <v>3</v>
      </c>
      <c r="J280" s="48">
        <f t="shared" si="42"/>
        <v>276</v>
      </c>
      <c r="K280" s="135">
        <v>26.6</v>
      </c>
      <c r="L280" s="135">
        <v>15.1</v>
      </c>
      <c r="M280" s="56">
        <f t="shared" si="37"/>
        <v>20.85</v>
      </c>
      <c r="N280" s="36">
        <v>72</v>
      </c>
      <c r="O280" s="57">
        <f t="shared" si="38"/>
        <v>26.136609828930208</v>
      </c>
      <c r="P280" s="58">
        <f t="shared" si="39"/>
        <v>24.045681042615794</v>
      </c>
      <c r="Q280" s="137">
        <v>14.181368999999998</v>
      </c>
      <c r="R280" s="11">
        <f t="shared" si="40"/>
        <v>3.2146646330002495</v>
      </c>
      <c r="S280" s="35">
        <f t="shared" si="41"/>
        <v>4.7120773896498518</v>
      </c>
      <c r="AF280" s="34"/>
    </row>
    <row r="281" spans="7:32" ht="18.5">
      <c r="G281" s="61">
        <v>2011</v>
      </c>
      <c r="H281" s="61">
        <v>10</v>
      </c>
      <c r="I281" s="48">
        <f t="shared" si="43"/>
        <v>4</v>
      </c>
      <c r="J281" s="48">
        <f t="shared" si="43"/>
        <v>277</v>
      </c>
      <c r="K281" s="135">
        <v>26.4</v>
      </c>
      <c r="L281" s="135">
        <v>13.7</v>
      </c>
      <c r="M281" s="56">
        <f t="shared" si="37"/>
        <v>20.049999999999997</v>
      </c>
      <c r="N281" s="36">
        <v>66</v>
      </c>
      <c r="O281" s="57">
        <f t="shared" si="38"/>
        <v>24.849146249537533</v>
      </c>
      <c r="P281" s="58">
        <f t="shared" si="39"/>
        <v>25.246732589530133</v>
      </c>
      <c r="Q281" s="137">
        <v>14.168807999999999</v>
      </c>
      <c r="R281" s="11">
        <f t="shared" si="40"/>
        <v>3.1453372301219988</v>
      </c>
      <c r="S281" s="35">
        <f t="shared" si="41"/>
        <v>4.8476879146997005</v>
      </c>
      <c r="AF281" s="34"/>
    </row>
    <row r="282" spans="7:32" ht="18.5">
      <c r="G282" s="61">
        <v>2011</v>
      </c>
      <c r="H282" s="61">
        <v>10</v>
      </c>
      <c r="I282" s="48">
        <f t="shared" si="43"/>
        <v>5</v>
      </c>
      <c r="J282" s="48">
        <f t="shared" si="43"/>
        <v>278</v>
      </c>
      <c r="K282" s="135">
        <v>27.8</v>
      </c>
      <c r="L282" s="135">
        <v>13.9</v>
      </c>
      <c r="M282" s="56">
        <f t="shared" si="37"/>
        <v>20.85</v>
      </c>
      <c r="N282" s="36">
        <v>56</v>
      </c>
      <c r="O282" s="57">
        <f t="shared" si="38"/>
        <v>27.332007126778091</v>
      </c>
      <c r="P282" s="58">
        <f t="shared" si="39"/>
        <v>30.393191924977241</v>
      </c>
      <c r="Q282" s="137">
        <v>16.304177999999997</v>
      </c>
      <c r="R282" s="11">
        <f t="shared" si="40"/>
        <v>3.6958677534405</v>
      </c>
      <c r="S282" s="35">
        <f t="shared" si="41"/>
        <v>5.8564884520806251</v>
      </c>
      <c r="AF282" s="34"/>
    </row>
    <row r="283" spans="7:32" ht="18.5">
      <c r="G283" s="61">
        <v>2011</v>
      </c>
      <c r="H283" s="61">
        <v>10</v>
      </c>
      <c r="I283" s="48">
        <f t="shared" si="43"/>
        <v>6</v>
      </c>
      <c r="J283" s="48">
        <f t="shared" si="43"/>
        <v>279</v>
      </c>
      <c r="K283" s="135">
        <v>29.4</v>
      </c>
      <c r="L283" s="135">
        <v>16.100000000000001</v>
      </c>
      <c r="M283" s="56">
        <f t="shared" si="37"/>
        <v>22.75</v>
      </c>
      <c r="N283" s="36">
        <v>58</v>
      </c>
      <c r="O283" s="57">
        <f t="shared" si="38"/>
        <v>21.440640298854394</v>
      </c>
      <c r="P283" s="58">
        <f t="shared" si="39"/>
        <v>22.812841277981072</v>
      </c>
      <c r="Q283" s="137">
        <v>12.510755999999999</v>
      </c>
      <c r="R283" s="11">
        <f t="shared" si="40"/>
        <v>2.9753799287669995</v>
      </c>
      <c r="S283" s="35">
        <f t="shared" si="41"/>
        <v>4.6523784930585821</v>
      </c>
      <c r="AF283" s="34"/>
    </row>
    <row r="284" spans="7:32" ht="18.5">
      <c r="G284" s="61">
        <v>2011</v>
      </c>
      <c r="H284" s="61">
        <v>10</v>
      </c>
      <c r="I284" s="48">
        <f t="shared" si="43"/>
        <v>7</v>
      </c>
      <c r="J284" s="48">
        <f t="shared" si="43"/>
        <v>280</v>
      </c>
      <c r="K284" s="135">
        <v>28.2</v>
      </c>
      <c r="L284" s="135">
        <v>14.2</v>
      </c>
      <c r="M284" s="56">
        <f t="shared" si="37"/>
        <v>21.2</v>
      </c>
      <c r="N284" s="36">
        <v>57.5</v>
      </c>
      <c r="O284" s="57">
        <f t="shared" si="38"/>
        <v>26.793602643677037</v>
      </c>
      <c r="P284" s="58">
        <f t="shared" si="39"/>
        <v>30.008834960918286</v>
      </c>
      <c r="Q284" s="137">
        <v>16.040396999999999</v>
      </c>
      <c r="R284" s="11">
        <f t="shared" si="40"/>
        <v>3.6690002077949995</v>
      </c>
      <c r="S284" s="35">
        <f t="shared" si="41"/>
        <v>5.8274459492584239</v>
      </c>
      <c r="AF284" s="34"/>
    </row>
    <row r="285" spans="7:32" ht="18.5">
      <c r="G285" s="61">
        <v>2011</v>
      </c>
      <c r="H285" s="61">
        <v>10</v>
      </c>
      <c r="I285" s="48">
        <f t="shared" si="43"/>
        <v>8</v>
      </c>
      <c r="J285" s="48">
        <f t="shared" si="43"/>
        <v>281</v>
      </c>
      <c r="K285" s="135">
        <v>26.5</v>
      </c>
      <c r="L285" s="135">
        <v>15.6</v>
      </c>
      <c r="M285" s="56">
        <f t="shared" si="37"/>
        <v>21.05</v>
      </c>
      <c r="N285" s="36">
        <v>57</v>
      </c>
      <c r="O285" s="57">
        <f t="shared" si="38"/>
        <v>24.254434633087193</v>
      </c>
      <c r="P285" s="58">
        <f t="shared" si="39"/>
        <v>21.149867000052033</v>
      </c>
      <c r="Q285" s="137">
        <v>12.81222</v>
      </c>
      <c r="R285" s="11">
        <f t="shared" si="40"/>
        <v>2.9193315911549997</v>
      </c>
      <c r="S285" s="35">
        <f t="shared" si="41"/>
        <v>4.2067060224366033</v>
      </c>
      <c r="AF285" s="34"/>
    </row>
    <row r="286" spans="7:32" ht="18.5">
      <c r="G286" s="61">
        <v>2011</v>
      </c>
      <c r="H286" s="61">
        <v>10</v>
      </c>
      <c r="I286" s="48">
        <f t="shared" si="43"/>
        <v>9</v>
      </c>
      <c r="J286" s="48">
        <f t="shared" si="43"/>
        <v>282</v>
      </c>
      <c r="K286" s="135">
        <v>27</v>
      </c>
      <c r="L286" s="135">
        <v>15.4</v>
      </c>
      <c r="M286" s="56">
        <f t="shared" si="37"/>
        <v>21.2</v>
      </c>
      <c r="N286" s="36">
        <v>53.5</v>
      </c>
      <c r="O286" s="57">
        <f t="shared" si="38"/>
        <v>29.342941108542792</v>
      </c>
      <c r="P286" s="58">
        <f t="shared" si="39"/>
        <v>27.23024934872771</v>
      </c>
      <c r="Q286" s="137">
        <v>15.990152999999998</v>
      </c>
      <c r="R286" s="11">
        <f t="shared" si="40"/>
        <v>3.6575076464549996</v>
      </c>
      <c r="S286" s="35">
        <f t="shared" si="41"/>
        <v>5.3230021745811742</v>
      </c>
      <c r="AF286" s="34"/>
    </row>
    <row r="287" spans="7:32" ht="18.5">
      <c r="G287" s="61">
        <v>2011</v>
      </c>
      <c r="H287" s="61">
        <v>10</v>
      </c>
      <c r="I287" s="48">
        <f t="shared" si="43"/>
        <v>10</v>
      </c>
      <c r="J287" s="48">
        <f t="shared" si="43"/>
        <v>283</v>
      </c>
      <c r="K287" s="135">
        <v>30.5</v>
      </c>
      <c r="L287" s="135">
        <v>17.399999999999999</v>
      </c>
      <c r="M287" s="56">
        <f t="shared" si="37"/>
        <v>23.95</v>
      </c>
      <c r="N287" s="36">
        <v>57.5</v>
      </c>
      <c r="O287" s="57">
        <f t="shared" si="38"/>
        <v>27.069683030316995</v>
      </c>
      <c r="P287" s="58">
        <f t="shared" si="39"/>
        <v>28.36902781577221</v>
      </c>
      <c r="Q287" s="137">
        <v>15.676127999999999</v>
      </c>
      <c r="R287" s="11">
        <f t="shared" si="40"/>
        <v>3.8385154875599996</v>
      </c>
      <c r="S287" s="35">
        <f t="shared" si="41"/>
        <v>5.8059833637535503</v>
      </c>
      <c r="AF287" s="34"/>
    </row>
    <row r="288" spans="7:32" ht="18.5">
      <c r="G288" s="61">
        <v>2011</v>
      </c>
      <c r="H288" s="61">
        <v>10</v>
      </c>
      <c r="I288" s="48">
        <f t="shared" si="43"/>
        <v>11</v>
      </c>
      <c r="J288" s="48">
        <f t="shared" si="43"/>
        <v>284</v>
      </c>
      <c r="K288" s="135">
        <v>32.5</v>
      </c>
      <c r="L288" s="135">
        <v>21.7</v>
      </c>
      <c r="M288" s="56">
        <f t="shared" si="37"/>
        <v>27.1</v>
      </c>
      <c r="N288" s="36">
        <v>55</v>
      </c>
      <c r="O288" s="57">
        <f t="shared" si="38"/>
        <v>28.403653751020215</v>
      </c>
      <c r="P288" s="58">
        <f t="shared" si="39"/>
        <v>24.540756840881468</v>
      </c>
      <c r="Q288" s="137">
        <v>14.935028999999998</v>
      </c>
      <c r="R288" s="11">
        <f t="shared" si="40"/>
        <v>3.9329681343164999</v>
      </c>
      <c r="S288" s="35">
        <f t="shared" si="41"/>
        <v>5.3141327368229261</v>
      </c>
      <c r="AF288" s="34"/>
    </row>
    <row r="289" spans="7:32" ht="18.5">
      <c r="G289" s="61">
        <v>2011</v>
      </c>
      <c r="H289" s="61">
        <v>10</v>
      </c>
      <c r="I289" s="48">
        <f t="shared" si="43"/>
        <v>12</v>
      </c>
      <c r="J289" s="48">
        <f t="shared" si="43"/>
        <v>285</v>
      </c>
      <c r="K289" s="135">
        <v>26.3</v>
      </c>
      <c r="L289" s="135">
        <v>16.600000000000001</v>
      </c>
      <c r="M289" s="56">
        <f t="shared" si="37"/>
        <v>21.450000000000003</v>
      </c>
      <c r="N289" s="36">
        <v>53</v>
      </c>
      <c r="O289" s="57">
        <f t="shared" si="38"/>
        <v>22.686153968228449</v>
      </c>
      <c r="P289" s="58">
        <f t="shared" si="39"/>
        <v>17.604455479345276</v>
      </c>
      <c r="Q289" s="137">
        <v>11.3049</v>
      </c>
      <c r="R289" s="11">
        <f t="shared" si="40"/>
        <v>2.6024021111249995</v>
      </c>
      <c r="S289" s="35">
        <f t="shared" si="41"/>
        <v>3.5928197999974323</v>
      </c>
      <c r="AF289" s="34"/>
    </row>
    <row r="290" spans="7:32" ht="18.5">
      <c r="G290" s="61">
        <v>2011</v>
      </c>
      <c r="H290" s="61">
        <v>10</v>
      </c>
      <c r="I290" s="48">
        <f t="shared" si="43"/>
        <v>13</v>
      </c>
      <c r="J290" s="48">
        <f t="shared" si="43"/>
        <v>286</v>
      </c>
      <c r="K290" s="135">
        <v>24.7</v>
      </c>
      <c r="L290" s="135">
        <v>12.1</v>
      </c>
      <c r="M290" s="56">
        <f t="shared" si="37"/>
        <v>18.399999999999999</v>
      </c>
      <c r="N290" s="36">
        <v>49</v>
      </c>
      <c r="O290" s="57">
        <f t="shared" si="38"/>
        <v>21.320431708903499</v>
      </c>
      <c r="P290" s="58">
        <f t="shared" si="39"/>
        <v>21.490995162574727</v>
      </c>
      <c r="Q290" s="137">
        <v>12.108803999999999</v>
      </c>
      <c r="R290" s="11">
        <f t="shared" si="40"/>
        <v>2.5708565036520001</v>
      </c>
      <c r="S290" s="35">
        <f t="shared" si="41"/>
        <v>4.0846560072370242</v>
      </c>
      <c r="AF290" s="34"/>
    </row>
    <row r="291" spans="7:32" ht="18.5">
      <c r="G291" s="61">
        <v>2011</v>
      </c>
      <c r="H291" s="61">
        <v>10</v>
      </c>
      <c r="I291" s="48">
        <f t="shared" si="43"/>
        <v>14</v>
      </c>
      <c r="J291" s="48">
        <f t="shared" si="43"/>
        <v>287</v>
      </c>
      <c r="K291" s="135">
        <v>25.2</v>
      </c>
      <c r="L291" s="135">
        <v>12.1</v>
      </c>
      <c r="M291" s="56">
        <f t="shared" si="37"/>
        <v>18.649999999999999</v>
      </c>
      <c r="N291" s="36">
        <v>51</v>
      </c>
      <c r="O291" s="57">
        <f t="shared" si="38"/>
        <v>24.878947464562181</v>
      </c>
      <c r="P291" s="58">
        <f t="shared" si="39"/>
        <v>26.073136942861165</v>
      </c>
      <c r="Q291" s="137">
        <v>14.407467</v>
      </c>
      <c r="R291" s="11">
        <f t="shared" si="40"/>
        <v>3.0800174896597503</v>
      </c>
      <c r="S291" s="35">
        <f t="shared" si="41"/>
        <v>4.8387868123373501</v>
      </c>
      <c r="AF291" s="34"/>
    </row>
    <row r="292" spans="7:32" ht="18.5">
      <c r="G292" s="61">
        <v>2011</v>
      </c>
      <c r="H292" s="61">
        <v>10</v>
      </c>
      <c r="I292" s="48">
        <f t="shared" si="43"/>
        <v>15</v>
      </c>
      <c r="J292" s="48">
        <f t="shared" si="43"/>
        <v>288</v>
      </c>
      <c r="K292" s="135">
        <v>26.2</v>
      </c>
      <c r="L292" s="135">
        <v>16.7</v>
      </c>
      <c r="M292" s="56">
        <f t="shared" si="37"/>
        <v>21.45</v>
      </c>
      <c r="N292" s="36">
        <v>57.5</v>
      </c>
      <c r="O292" s="57">
        <f t="shared" si="38"/>
        <v>27.100921501952659</v>
      </c>
      <c r="P292" s="58">
        <f t="shared" si="39"/>
        <v>20.59670034148402</v>
      </c>
      <c r="Q292" s="137">
        <v>13.364903999999999</v>
      </c>
      <c r="R292" s="11">
        <f t="shared" si="40"/>
        <v>3.0766176069299997</v>
      </c>
      <c r="S292" s="35">
        <f t="shared" si="41"/>
        <v>4.1386889964526192</v>
      </c>
      <c r="AF292" s="34"/>
    </row>
    <row r="293" spans="7:32" ht="18.5">
      <c r="G293" s="61">
        <v>2011</v>
      </c>
      <c r="H293" s="61">
        <v>10</v>
      </c>
      <c r="I293" s="48">
        <f t="shared" si="43"/>
        <v>16</v>
      </c>
      <c r="J293" s="48">
        <f t="shared" si="43"/>
        <v>289</v>
      </c>
      <c r="K293" s="135">
        <v>24.7</v>
      </c>
      <c r="L293" s="135">
        <v>15.5</v>
      </c>
      <c r="M293" s="56">
        <f t="shared" si="37"/>
        <v>20.100000000000001</v>
      </c>
      <c r="N293" s="36">
        <v>74</v>
      </c>
      <c r="O293" s="57">
        <f t="shared" si="38"/>
        <v>25.390972006013488</v>
      </c>
      <c r="P293" s="58">
        <f t="shared" si="39"/>
        <v>18.687755396425928</v>
      </c>
      <c r="Q293" s="137">
        <v>12.322341</v>
      </c>
      <c r="R293" s="11">
        <f t="shared" si="40"/>
        <v>2.7390530856735005</v>
      </c>
      <c r="S293" s="35">
        <f t="shared" si="41"/>
        <v>3.6884955519980043</v>
      </c>
      <c r="AF293" s="34"/>
    </row>
    <row r="294" spans="7:32" ht="18.5">
      <c r="G294" s="61">
        <v>2011</v>
      </c>
      <c r="H294" s="61">
        <v>10</v>
      </c>
      <c r="I294" s="48">
        <f t="shared" si="43"/>
        <v>17</v>
      </c>
      <c r="J294" s="48">
        <f t="shared" si="43"/>
        <v>290</v>
      </c>
      <c r="K294" s="135">
        <v>25</v>
      </c>
      <c r="L294" s="135">
        <v>13.1</v>
      </c>
      <c r="M294" s="56">
        <f t="shared" si="37"/>
        <v>19.05</v>
      </c>
      <c r="N294" s="36">
        <v>63.5</v>
      </c>
      <c r="O294" s="57">
        <f t="shared" si="38"/>
        <v>24.032263130140336</v>
      </c>
      <c r="P294" s="58">
        <f t="shared" si="39"/>
        <v>22.878714499893601</v>
      </c>
      <c r="Q294" s="137">
        <v>13.264415999999999</v>
      </c>
      <c r="R294" s="11">
        <f t="shared" si="40"/>
        <v>2.8667752241039999</v>
      </c>
      <c r="S294" s="35">
        <f t="shared" si="41"/>
        <v>4.3304770478449832</v>
      </c>
      <c r="AF294" s="34"/>
    </row>
    <row r="295" spans="7:32" ht="18.5">
      <c r="G295" s="61">
        <v>2011</v>
      </c>
      <c r="H295" s="61">
        <v>10</v>
      </c>
      <c r="I295" s="48">
        <f t="shared" ref="I295:J310" si="44">I294+1</f>
        <v>18</v>
      </c>
      <c r="J295" s="48">
        <f t="shared" si="44"/>
        <v>291</v>
      </c>
      <c r="K295" s="135">
        <v>20.100000000000001</v>
      </c>
      <c r="L295" s="135">
        <v>13.6</v>
      </c>
      <c r="M295" s="56">
        <f t="shared" si="37"/>
        <v>16.850000000000001</v>
      </c>
      <c r="N295" s="36">
        <v>62.5</v>
      </c>
      <c r="O295" s="57">
        <f t="shared" si="38"/>
        <v>32.209148163129782</v>
      </c>
      <c r="P295" s="58">
        <f t="shared" si="39"/>
        <v>16.748757044827492</v>
      </c>
      <c r="Q295" s="137">
        <v>13.138805999999999</v>
      </c>
      <c r="R295" s="11">
        <f t="shared" si="40"/>
        <v>2.6700977176334999</v>
      </c>
      <c r="S295" s="35">
        <f t="shared" si="41"/>
        <v>3.0896153037254761</v>
      </c>
      <c r="AF295" s="34"/>
    </row>
    <row r="296" spans="7:32" ht="18.5">
      <c r="G296" s="61">
        <v>2011</v>
      </c>
      <c r="H296" s="61">
        <v>10</v>
      </c>
      <c r="I296" s="48">
        <f t="shared" si="44"/>
        <v>19</v>
      </c>
      <c r="J296" s="48">
        <f t="shared" si="44"/>
        <v>292</v>
      </c>
      <c r="K296" s="135">
        <v>20.3</v>
      </c>
      <c r="L296" s="135">
        <v>12.2</v>
      </c>
      <c r="M296" s="56">
        <f t="shared" si="37"/>
        <v>16.25</v>
      </c>
      <c r="N296" s="36">
        <v>64</v>
      </c>
      <c r="O296" s="57">
        <f t="shared" si="38"/>
        <v>29.956532974070317</v>
      </c>
      <c r="P296" s="58">
        <f t="shared" si="39"/>
        <v>19.41183336719757</v>
      </c>
      <c r="Q296" s="137">
        <v>13.641245999999999</v>
      </c>
      <c r="R296" s="11">
        <f t="shared" si="40"/>
        <v>2.7242011602494993</v>
      </c>
      <c r="S296" s="35">
        <f t="shared" si="41"/>
        <v>3.4660955387922483</v>
      </c>
      <c r="AF296" s="34"/>
    </row>
    <row r="297" spans="7:32" ht="18.5">
      <c r="G297" s="61">
        <v>2011</v>
      </c>
      <c r="H297" s="61">
        <v>10</v>
      </c>
      <c r="I297" s="48">
        <f t="shared" si="44"/>
        <v>20</v>
      </c>
      <c r="J297" s="48">
        <f t="shared" si="44"/>
        <v>293</v>
      </c>
      <c r="K297" s="135">
        <v>19.8</v>
      </c>
      <c r="L297" s="135">
        <v>7.8</v>
      </c>
      <c r="M297" s="56">
        <f t="shared" si="37"/>
        <v>13.8</v>
      </c>
      <c r="N297" s="36">
        <v>61</v>
      </c>
      <c r="O297" s="57">
        <f t="shared" si="38"/>
        <v>25.291687350376975</v>
      </c>
      <c r="P297" s="58">
        <f t="shared" si="39"/>
        <v>24.280019856361896</v>
      </c>
      <c r="Q297" s="137">
        <v>14.018075999999999</v>
      </c>
      <c r="R297" s="11">
        <f t="shared" si="40"/>
        <v>2.5980260973839995</v>
      </c>
      <c r="S297" s="35">
        <f t="shared" si="41"/>
        <v>3.9170466994970905</v>
      </c>
      <c r="AF297" s="34"/>
    </row>
    <row r="298" spans="7:32" ht="18.5">
      <c r="G298" s="61">
        <v>2011</v>
      </c>
      <c r="H298" s="61">
        <v>10</v>
      </c>
      <c r="I298" s="48">
        <f t="shared" si="44"/>
        <v>21</v>
      </c>
      <c r="J298" s="48">
        <f t="shared" si="44"/>
        <v>294</v>
      </c>
      <c r="K298" s="135">
        <v>21.8</v>
      </c>
      <c r="L298" s="135">
        <v>8.8000000000000007</v>
      </c>
      <c r="M298" s="56">
        <f t="shared" si="37"/>
        <v>15.3</v>
      </c>
      <c r="N298" s="36">
        <v>72</v>
      </c>
      <c r="O298" s="57">
        <f t="shared" si="38"/>
        <v>13.445269716421254</v>
      </c>
      <c r="P298" s="58">
        <f t="shared" si="39"/>
        <v>13.983080505078105</v>
      </c>
      <c r="Q298" s="137">
        <v>7.7564174999999995</v>
      </c>
      <c r="R298" s="11">
        <f t="shared" si="40"/>
        <v>1.50576496390125</v>
      </c>
      <c r="S298" s="35">
        <f t="shared" si="41"/>
        <v>2.5159940869830177</v>
      </c>
      <c r="AF298" s="34"/>
    </row>
    <row r="299" spans="7:32" ht="18.5">
      <c r="G299" s="61">
        <v>2011</v>
      </c>
      <c r="H299" s="61">
        <v>10</v>
      </c>
      <c r="I299" s="48">
        <f t="shared" si="44"/>
        <v>22</v>
      </c>
      <c r="J299" s="48">
        <f t="shared" si="44"/>
        <v>295</v>
      </c>
      <c r="K299" s="135">
        <v>23.6</v>
      </c>
      <c r="L299" s="135">
        <v>10.7</v>
      </c>
      <c r="M299" s="56">
        <f t="shared" si="37"/>
        <v>17.149999999999999</v>
      </c>
      <c r="N299" s="36">
        <v>59</v>
      </c>
      <c r="O299" s="57">
        <f t="shared" si="38"/>
        <v>20.087453720050906</v>
      </c>
      <c r="P299" s="58">
        <f t="shared" si="39"/>
        <v>20.73025223909254</v>
      </c>
      <c r="Q299" s="137">
        <v>11.543558999999998</v>
      </c>
      <c r="R299" s="11">
        <f t="shared" si="40"/>
        <v>2.3662189250482499</v>
      </c>
      <c r="S299" s="35">
        <f t="shared" si="41"/>
        <v>3.773681836053981</v>
      </c>
      <c r="AF299" s="34"/>
    </row>
    <row r="300" spans="7:32" ht="18.5">
      <c r="G300" s="61">
        <v>2011</v>
      </c>
      <c r="H300" s="61">
        <v>10</v>
      </c>
      <c r="I300" s="48">
        <f t="shared" si="44"/>
        <v>23</v>
      </c>
      <c r="J300" s="48">
        <f t="shared" si="44"/>
        <v>296</v>
      </c>
      <c r="K300" s="135">
        <v>25.2</v>
      </c>
      <c r="L300" s="135">
        <v>12.6</v>
      </c>
      <c r="M300" s="56">
        <f t="shared" si="37"/>
        <v>18.899999999999999</v>
      </c>
      <c r="N300" s="36">
        <v>67</v>
      </c>
      <c r="O300" s="57">
        <f t="shared" si="38"/>
        <v>24.151360400542139</v>
      </c>
      <c r="P300" s="58">
        <f t="shared" si="39"/>
        <v>24.344571283746475</v>
      </c>
      <c r="Q300" s="137">
        <v>13.716612</v>
      </c>
      <c r="R300" s="11">
        <f t="shared" si="40"/>
        <v>2.9524390082459999</v>
      </c>
      <c r="S300" s="35">
        <f t="shared" si="41"/>
        <v>4.5687360811643236</v>
      </c>
      <c r="AF300" s="34"/>
    </row>
    <row r="301" spans="7:32" ht="18.5">
      <c r="G301" s="61">
        <v>2011</v>
      </c>
      <c r="H301" s="61">
        <v>10</v>
      </c>
      <c r="I301" s="48">
        <f t="shared" si="44"/>
        <v>24</v>
      </c>
      <c r="J301" s="48">
        <f t="shared" si="44"/>
        <v>297</v>
      </c>
      <c r="K301" s="135">
        <v>22.7</v>
      </c>
      <c r="L301" s="135">
        <v>12.1</v>
      </c>
      <c r="M301" s="56">
        <f t="shared" si="37"/>
        <v>17.399999999999999</v>
      </c>
      <c r="N301" s="36">
        <v>73</v>
      </c>
      <c r="O301" s="57">
        <f t="shared" si="38"/>
        <v>24.764054089187951</v>
      </c>
      <c r="P301" s="58">
        <f t="shared" si="39"/>
        <v>20.999917867631382</v>
      </c>
      <c r="Q301" s="137">
        <v>12.900147</v>
      </c>
      <c r="R301" s="11">
        <f t="shared" si="40"/>
        <v>2.6632095478559998</v>
      </c>
      <c r="S301" s="35">
        <f t="shared" si="41"/>
        <v>3.8440437338890021</v>
      </c>
      <c r="AF301" s="34"/>
    </row>
    <row r="302" spans="7:32" ht="18.5">
      <c r="G302" s="61">
        <v>2011</v>
      </c>
      <c r="H302" s="61">
        <v>10</v>
      </c>
      <c r="I302" s="48">
        <f t="shared" si="44"/>
        <v>25</v>
      </c>
      <c r="J302" s="48">
        <f t="shared" si="44"/>
        <v>298</v>
      </c>
      <c r="K302" s="135">
        <v>24.3</v>
      </c>
      <c r="L302" s="135">
        <v>14.2</v>
      </c>
      <c r="M302" s="56">
        <f t="shared" si="37"/>
        <v>19.25</v>
      </c>
      <c r="N302" s="36">
        <v>73.5</v>
      </c>
      <c r="O302" s="57">
        <f t="shared" si="38"/>
        <v>25.147297755358796</v>
      </c>
      <c r="P302" s="58">
        <f t="shared" si="39"/>
        <v>20.319016586329912</v>
      </c>
      <c r="Q302" s="137">
        <v>12.787097999999999</v>
      </c>
      <c r="R302" s="11">
        <f t="shared" si="40"/>
        <v>2.7786140179784993</v>
      </c>
      <c r="S302" s="35">
        <f t="shared" si="41"/>
        <v>3.9044031088736859</v>
      </c>
      <c r="AF302" s="34"/>
    </row>
    <row r="303" spans="7:32" ht="18.5">
      <c r="G303" s="61">
        <v>2011</v>
      </c>
      <c r="H303" s="61">
        <v>10</v>
      </c>
      <c r="I303" s="48">
        <f t="shared" si="44"/>
        <v>26</v>
      </c>
      <c r="J303" s="48">
        <f t="shared" si="44"/>
        <v>299</v>
      </c>
      <c r="K303" s="135">
        <v>24.9</v>
      </c>
      <c r="L303" s="135">
        <v>13.1</v>
      </c>
      <c r="M303" s="56">
        <f t="shared" si="37"/>
        <v>19</v>
      </c>
      <c r="N303" s="36">
        <v>60</v>
      </c>
      <c r="O303" s="57">
        <f t="shared" si="38"/>
        <v>22.671220529000557</v>
      </c>
      <c r="P303" s="58">
        <f t="shared" si="39"/>
        <v>21.401632179376524</v>
      </c>
      <c r="Q303" s="137">
        <v>12.460512</v>
      </c>
      <c r="R303" s="11">
        <f t="shared" si="40"/>
        <v>2.6893772259839994</v>
      </c>
      <c r="S303" s="35">
        <f t="shared" si="41"/>
        <v>4.0695798098978742</v>
      </c>
      <c r="AF303" s="34"/>
    </row>
    <row r="304" spans="7:32" ht="18.5">
      <c r="G304" s="61">
        <v>2011</v>
      </c>
      <c r="H304" s="61">
        <v>10</v>
      </c>
      <c r="I304" s="48">
        <f t="shared" si="44"/>
        <v>27</v>
      </c>
      <c r="J304" s="48">
        <f t="shared" si="44"/>
        <v>300</v>
      </c>
      <c r="K304" s="135">
        <v>22.2</v>
      </c>
      <c r="L304" s="135">
        <v>12.2</v>
      </c>
      <c r="M304" s="56">
        <f t="shared" si="37"/>
        <v>17.2</v>
      </c>
      <c r="N304" s="36">
        <v>67</v>
      </c>
      <c r="O304" s="57">
        <f t="shared" si="38"/>
        <v>10.277904407125783</v>
      </c>
      <c r="P304" s="58">
        <f t="shared" si="39"/>
        <v>8.2223235257006273</v>
      </c>
      <c r="Q304" s="137">
        <v>5.2002540000000002</v>
      </c>
      <c r="R304" s="11">
        <f t="shared" si="40"/>
        <v>1.0674821398499998</v>
      </c>
      <c r="S304" s="35">
        <f t="shared" si="41"/>
        <v>1.7076182931377557</v>
      </c>
      <c r="AF304" s="34"/>
    </row>
    <row r="305" spans="7:32" ht="18.5">
      <c r="G305" s="61">
        <v>2011</v>
      </c>
      <c r="H305" s="61">
        <v>10</v>
      </c>
      <c r="I305" s="48">
        <f t="shared" si="44"/>
        <v>28</v>
      </c>
      <c r="J305" s="48">
        <f t="shared" si="44"/>
        <v>301</v>
      </c>
      <c r="K305" s="135">
        <v>17.8</v>
      </c>
      <c r="L305" s="135">
        <v>9.5</v>
      </c>
      <c r="M305" s="56">
        <f t="shared" si="37"/>
        <v>13.65</v>
      </c>
      <c r="N305" s="36">
        <v>67</v>
      </c>
      <c r="O305" s="57">
        <f t="shared" si="38"/>
        <v>23.026180022017712</v>
      </c>
      <c r="P305" s="58">
        <f t="shared" si="39"/>
        <v>15.289383534619761</v>
      </c>
      <c r="Q305" s="137">
        <v>10.614044999999999</v>
      </c>
      <c r="R305" s="11">
        <f t="shared" si="40"/>
        <v>1.95780570994125</v>
      </c>
      <c r="S305" s="35">
        <f t="shared" si="41"/>
        <v>2.5668712539875576</v>
      </c>
      <c r="AF305" s="34"/>
    </row>
    <row r="306" spans="7:32" ht="18.5">
      <c r="G306" s="61">
        <v>2011</v>
      </c>
      <c r="H306" s="61">
        <v>10</v>
      </c>
      <c r="I306" s="48">
        <f t="shared" si="44"/>
        <v>29</v>
      </c>
      <c r="J306" s="48">
        <f t="shared" si="44"/>
        <v>302</v>
      </c>
      <c r="K306" s="135">
        <v>21</v>
      </c>
      <c r="L306" s="135">
        <v>11.4</v>
      </c>
      <c r="M306" s="56">
        <f t="shared" si="37"/>
        <v>16.2</v>
      </c>
      <c r="N306" s="36">
        <v>65</v>
      </c>
      <c r="O306" s="57">
        <f t="shared" si="38"/>
        <v>8.5134951670494878</v>
      </c>
      <c r="P306" s="58">
        <f t="shared" si="39"/>
        <v>6.538364288294007</v>
      </c>
      <c r="Q306" s="137">
        <v>4.2204959999999998</v>
      </c>
      <c r="R306" s="11">
        <f t="shared" si="40"/>
        <v>0.84160910735999994</v>
      </c>
      <c r="S306" s="35">
        <f t="shared" si="41"/>
        <v>1.3888347902504008</v>
      </c>
      <c r="AF306" s="34"/>
    </row>
    <row r="307" spans="7:32" ht="18.5">
      <c r="G307" s="61">
        <v>2011</v>
      </c>
      <c r="H307" s="61">
        <v>10</v>
      </c>
      <c r="I307" s="48">
        <f t="shared" si="44"/>
        <v>30</v>
      </c>
      <c r="J307" s="48">
        <f t="shared" si="44"/>
        <v>303</v>
      </c>
      <c r="K307" s="135">
        <v>20.2</v>
      </c>
      <c r="L307" s="135">
        <v>10.9</v>
      </c>
      <c r="M307" s="56">
        <f t="shared" si="37"/>
        <v>15.55</v>
      </c>
      <c r="N307" s="36">
        <v>60.5</v>
      </c>
      <c r="O307" s="57">
        <f t="shared" si="38"/>
        <v>20.646057235226099</v>
      </c>
      <c r="P307" s="58">
        <f t="shared" si="39"/>
        <v>15.360666583008216</v>
      </c>
      <c r="Q307" s="137">
        <v>10.073922</v>
      </c>
      <c r="R307" s="11">
        <f t="shared" si="40"/>
        <v>1.9704364768754998</v>
      </c>
      <c r="S307" s="35">
        <f t="shared" si="41"/>
        <v>2.7535495339898883</v>
      </c>
      <c r="AF307" s="34"/>
    </row>
    <row r="308" spans="7:32" ht="18.5">
      <c r="G308" s="61">
        <v>2011</v>
      </c>
      <c r="H308" s="63">
        <v>10</v>
      </c>
      <c r="I308" s="62">
        <f t="shared" si="44"/>
        <v>31</v>
      </c>
      <c r="J308" s="48">
        <f t="shared" si="44"/>
        <v>304</v>
      </c>
      <c r="K308" s="135">
        <v>20.3</v>
      </c>
      <c r="L308" s="135">
        <v>10.4</v>
      </c>
      <c r="M308" s="56">
        <f t="shared" si="37"/>
        <v>15.350000000000001</v>
      </c>
      <c r="N308" s="36">
        <v>65.5</v>
      </c>
      <c r="O308" s="57">
        <f t="shared" si="38"/>
        <v>23.279212215455107</v>
      </c>
      <c r="P308" s="58">
        <f t="shared" si="39"/>
        <v>18.437136074640446</v>
      </c>
      <c r="Q308" s="137">
        <v>11.719412999999998</v>
      </c>
      <c r="R308" s="51">
        <f t="shared" si="40"/>
        <v>2.2785439426717495</v>
      </c>
      <c r="S308" s="50">
        <f t="shared" si="41"/>
        <v>3.218397924585719</v>
      </c>
      <c r="AF308" s="34"/>
    </row>
    <row r="309" spans="7:32" ht="18.5">
      <c r="G309" s="61">
        <v>2011</v>
      </c>
      <c r="H309" s="61">
        <v>11</v>
      </c>
      <c r="I309" s="48">
        <v>1</v>
      </c>
      <c r="J309" s="48">
        <f t="shared" si="44"/>
        <v>305</v>
      </c>
      <c r="K309" s="135">
        <v>20.7</v>
      </c>
      <c r="L309" s="135">
        <v>8.5</v>
      </c>
      <c r="M309" s="56">
        <f t="shared" si="37"/>
        <v>14.6</v>
      </c>
      <c r="N309" s="36">
        <v>57.5</v>
      </c>
      <c r="O309" s="57">
        <f t="shared" si="38"/>
        <v>30.522780080611884</v>
      </c>
      <c r="P309" s="58">
        <f t="shared" si="39"/>
        <v>29.790233358677199</v>
      </c>
      <c r="Q309" s="137">
        <v>17.057837999999997</v>
      </c>
      <c r="R309" s="11">
        <f t="shared" si="40"/>
        <v>3.241432723787999</v>
      </c>
      <c r="S309" s="35">
        <f t="shared" si="41"/>
        <v>4.8746600061274661</v>
      </c>
      <c r="AF309" s="34"/>
    </row>
    <row r="310" spans="7:32" ht="18.5">
      <c r="G310" s="61">
        <v>2011</v>
      </c>
      <c r="H310" s="61">
        <v>11</v>
      </c>
      <c r="I310" s="48">
        <f t="shared" ref="I310:J325" si="45">I309+1</f>
        <v>2</v>
      </c>
      <c r="J310" s="48">
        <f t="shared" si="44"/>
        <v>306</v>
      </c>
      <c r="K310" s="135">
        <v>19.899999999999999</v>
      </c>
      <c r="L310" s="135">
        <v>8.6</v>
      </c>
      <c r="M310" s="56">
        <f t="shared" si="37"/>
        <v>14.25</v>
      </c>
      <c r="N310" s="36">
        <v>60.5</v>
      </c>
      <c r="O310" s="57">
        <f t="shared" si="38"/>
        <v>19.617528728476749</v>
      </c>
      <c r="P310" s="58">
        <f t="shared" si="39"/>
        <v>17.734245970542979</v>
      </c>
      <c r="Q310" s="137">
        <v>10.55124</v>
      </c>
      <c r="R310" s="11">
        <f t="shared" si="40"/>
        <v>1.9833508743299995</v>
      </c>
      <c r="S310" s="35">
        <f t="shared" si="41"/>
        <v>2.9939694555512344</v>
      </c>
      <c r="AF310" s="34"/>
    </row>
    <row r="311" spans="7:32" ht="18.5">
      <c r="G311" s="61">
        <v>2011</v>
      </c>
      <c r="H311" s="61">
        <v>11</v>
      </c>
      <c r="I311" s="48">
        <f t="shared" si="45"/>
        <v>3</v>
      </c>
      <c r="J311" s="48">
        <f t="shared" si="45"/>
        <v>307</v>
      </c>
      <c r="K311" s="135">
        <v>14.5</v>
      </c>
      <c r="L311" s="135">
        <v>8</v>
      </c>
      <c r="M311" s="56">
        <f t="shared" si="37"/>
        <v>11.25</v>
      </c>
      <c r="N311" s="36">
        <v>64.5</v>
      </c>
      <c r="O311" s="57">
        <f t="shared" si="38"/>
        <v>29.03750164228622</v>
      </c>
      <c r="P311" s="58">
        <f t="shared" si="39"/>
        <v>15.099500853988834</v>
      </c>
      <c r="Q311" s="137">
        <v>11.845022999999998</v>
      </c>
      <c r="R311" s="11">
        <f t="shared" si="40"/>
        <v>2.0181342899497494</v>
      </c>
      <c r="S311" s="35">
        <f t="shared" si="41"/>
        <v>2.2837479706013735</v>
      </c>
      <c r="AF311" s="34"/>
    </row>
    <row r="312" spans="7:32" ht="18.5">
      <c r="G312" s="61">
        <v>2011</v>
      </c>
      <c r="H312" s="61">
        <v>11</v>
      </c>
      <c r="I312" s="48">
        <f t="shared" si="45"/>
        <v>4</v>
      </c>
      <c r="J312" s="48">
        <f t="shared" si="45"/>
        <v>308</v>
      </c>
      <c r="K312" s="135">
        <v>12</v>
      </c>
      <c r="L312" s="135">
        <v>7</v>
      </c>
      <c r="M312" s="56">
        <f t="shared" si="37"/>
        <v>9.5</v>
      </c>
      <c r="N312" s="36">
        <v>60</v>
      </c>
      <c r="O312" s="57">
        <f t="shared" si="38"/>
        <v>24.751888943861591</v>
      </c>
      <c r="P312" s="58">
        <f t="shared" si="39"/>
        <v>9.9007555775446363</v>
      </c>
      <c r="Q312" s="137">
        <v>8.8555049999999991</v>
      </c>
      <c r="R312" s="11">
        <f t="shared" si="40"/>
        <v>1.4178947553224999</v>
      </c>
      <c r="S312" s="35">
        <f t="shared" si="41"/>
        <v>1.4413377622803654</v>
      </c>
      <c r="AF312" s="34"/>
    </row>
    <row r="313" spans="7:32" ht="18.5">
      <c r="G313" s="61">
        <v>2011</v>
      </c>
      <c r="H313" s="61">
        <v>11</v>
      </c>
      <c r="I313" s="48">
        <f t="shared" si="45"/>
        <v>5</v>
      </c>
      <c r="J313" s="48">
        <f t="shared" si="45"/>
        <v>309</v>
      </c>
      <c r="K313" s="135">
        <v>11</v>
      </c>
      <c r="L313" s="135">
        <v>4.8</v>
      </c>
      <c r="M313" s="56">
        <f t="shared" si="37"/>
        <v>7.9</v>
      </c>
      <c r="N313" s="36">
        <v>84.5</v>
      </c>
      <c r="O313" s="57">
        <f t="shared" si="38"/>
        <v>27.903048817045921</v>
      </c>
      <c r="P313" s="58">
        <f t="shared" si="39"/>
        <v>13.839912213254777</v>
      </c>
      <c r="Q313" s="137">
        <v>11.116484999999999</v>
      </c>
      <c r="R313" s="11">
        <f t="shared" si="40"/>
        <v>1.6755933422925</v>
      </c>
      <c r="S313" s="35">
        <f t="shared" si="41"/>
        <v>1.7035962886576836</v>
      </c>
      <c r="AF313" s="34"/>
    </row>
    <row r="314" spans="7:32" ht="18.5">
      <c r="G314" s="61">
        <v>2011</v>
      </c>
      <c r="H314" s="61">
        <v>11</v>
      </c>
      <c r="I314" s="48">
        <f t="shared" si="45"/>
        <v>6</v>
      </c>
      <c r="J314" s="48">
        <f t="shared" si="45"/>
        <v>310</v>
      </c>
      <c r="K314" s="135">
        <v>17.7</v>
      </c>
      <c r="L314" s="135">
        <v>5.5</v>
      </c>
      <c r="M314" s="56">
        <f t="shared" si="37"/>
        <v>11.6</v>
      </c>
      <c r="N314" s="36">
        <v>74</v>
      </c>
      <c r="O314" s="57">
        <f t="shared" si="38"/>
        <v>1.8430544673123528</v>
      </c>
      <c r="P314" s="58">
        <f t="shared" si="39"/>
        <v>1.7988211600968562</v>
      </c>
      <c r="Q314" s="137">
        <v>1.0300020000000001</v>
      </c>
      <c r="R314" s="11">
        <f t="shared" si="40"/>
        <v>0.17760427486199998</v>
      </c>
      <c r="S314" s="35">
        <f t="shared" si="41"/>
        <v>0.52572183803414629</v>
      </c>
      <c r="AF314" s="34"/>
    </row>
    <row r="315" spans="7:32" ht="18.5">
      <c r="G315" s="61">
        <v>2011</v>
      </c>
      <c r="H315" s="61">
        <v>11</v>
      </c>
      <c r="I315" s="48">
        <f t="shared" si="45"/>
        <v>7</v>
      </c>
      <c r="J315" s="48">
        <f t="shared" si="45"/>
        <v>311</v>
      </c>
      <c r="K315" s="135">
        <v>17.5</v>
      </c>
      <c r="L315" s="135">
        <v>7.8</v>
      </c>
      <c r="M315" s="56">
        <f t="shared" si="37"/>
        <v>12.65</v>
      </c>
      <c r="N315" s="36">
        <v>69</v>
      </c>
      <c r="O315" s="57">
        <f t="shared" si="38"/>
        <v>7.5620513227428168</v>
      </c>
      <c r="P315" s="58">
        <f t="shared" si="39"/>
        <v>5.8681518264484254</v>
      </c>
      <c r="Q315" s="137">
        <v>3.7683</v>
      </c>
      <c r="R315" s="11">
        <f t="shared" si="40"/>
        <v>0.67297787077499993</v>
      </c>
      <c r="S315" s="35">
        <f t="shared" si="41"/>
        <v>1.1286760357113022</v>
      </c>
      <c r="AF315" s="34"/>
    </row>
    <row r="316" spans="7:32" ht="18.5">
      <c r="G316" s="61">
        <v>2011</v>
      </c>
      <c r="H316" s="61">
        <v>11</v>
      </c>
      <c r="I316" s="48">
        <f t="shared" si="45"/>
        <v>8</v>
      </c>
      <c r="J316" s="48">
        <f t="shared" si="45"/>
        <v>312</v>
      </c>
      <c r="K316" s="135">
        <v>15.6</v>
      </c>
      <c r="L316" s="135">
        <v>4.5999999999999996</v>
      </c>
      <c r="M316" s="56">
        <f t="shared" si="37"/>
        <v>10.1</v>
      </c>
      <c r="N316" s="36">
        <v>72</v>
      </c>
      <c r="O316" s="57">
        <f t="shared" si="38"/>
        <v>14.036621322188026</v>
      </c>
      <c r="P316" s="58">
        <f t="shared" si="39"/>
        <v>12.352226763525463</v>
      </c>
      <c r="Q316" s="137">
        <v>7.4486729999999994</v>
      </c>
      <c r="R316" s="11">
        <f t="shared" si="40"/>
        <v>1.2188524333454998</v>
      </c>
      <c r="S316" s="35">
        <f t="shared" si="41"/>
        <v>1.8015383265576983</v>
      </c>
      <c r="AF316" s="34"/>
    </row>
    <row r="317" spans="7:32" ht="18.5">
      <c r="G317" s="61">
        <v>2011</v>
      </c>
      <c r="H317" s="61">
        <v>11</v>
      </c>
      <c r="I317" s="48">
        <f t="shared" si="45"/>
        <v>9</v>
      </c>
      <c r="J317" s="48">
        <f t="shared" si="45"/>
        <v>313</v>
      </c>
      <c r="K317" s="135">
        <v>15.8</v>
      </c>
      <c r="L317" s="135">
        <v>4</v>
      </c>
      <c r="M317" s="56">
        <f t="shared" si="37"/>
        <v>9.9</v>
      </c>
      <c r="N317" s="36">
        <v>71.5</v>
      </c>
      <c r="O317" s="57">
        <f t="shared" si="38"/>
        <v>11.929815641268439</v>
      </c>
      <c r="P317" s="58">
        <f t="shared" si="39"/>
        <v>11.261745965357408</v>
      </c>
      <c r="Q317" s="137">
        <v>6.5568419999999996</v>
      </c>
      <c r="R317" s="11">
        <f t="shared" si="40"/>
        <v>1.0652278297410001</v>
      </c>
      <c r="S317" s="35">
        <f t="shared" si="41"/>
        <v>1.6456429063326061</v>
      </c>
      <c r="AF317" s="34"/>
    </row>
    <row r="318" spans="7:32" ht="18.5">
      <c r="G318" s="61">
        <v>2011</v>
      </c>
      <c r="H318" s="61">
        <v>11</v>
      </c>
      <c r="I318" s="48">
        <f t="shared" si="45"/>
        <v>10</v>
      </c>
      <c r="J318" s="48">
        <f t="shared" si="45"/>
        <v>314</v>
      </c>
      <c r="K318" s="135">
        <v>14.5</v>
      </c>
      <c r="L318" s="135">
        <v>4.8</v>
      </c>
      <c r="M318" s="56">
        <f t="shared" si="37"/>
        <v>9.65</v>
      </c>
      <c r="N318" s="36">
        <v>75.5</v>
      </c>
      <c r="O318" s="57">
        <f t="shared" si="38"/>
        <v>16.43485820809439</v>
      </c>
      <c r="P318" s="58">
        <f t="shared" si="39"/>
        <v>12.753449969481245</v>
      </c>
      <c r="Q318" s="137">
        <v>8.1897719999999996</v>
      </c>
      <c r="R318" s="11">
        <f t="shared" si="40"/>
        <v>1.318506200811</v>
      </c>
      <c r="S318" s="35">
        <f t="shared" si="41"/>
        <v>1.8013866362557061</v>
      </c>
      <c r="AF318" s="34"/>
    </row>
    <row r="319" spans="7:32" ht="18.5">
      <c r="G319" s="61">
        <v>2011</v>
      </c>
      <c r="H319" s="61">
        <v>11</v>
      </c>
      <c r="I319" s="48">
        <f t="shared" si="45"/>
        <v>11</v>
      </c>
      <c r="J319" s="48">
        <f t="shared" si="45"/>
        <v>315</v>
      </c>
      <c r="K319" s="135">
        <v>10.7</v>
      </c>
      <c r="L319" s="135">
        <v>5.9</v>
      </c>
      <c r="M319" s="56">
        <f t="shared" si="37"/>
        <v>8.3000000000000007</v>
      </c>
      <c r="N319" s="36">
        <v>89.5</v>
      </c>
      <c r="O319" s="57">
        <f t="shared" si="38"/>
        <v>23.506472069809842</v>
      </c>
      <c r="P319" s="58">
        <f t="shared" si="39"/>
        <v>9.0264852748069764</v>
      </c>
      <c r="Q319" s="137">
        <v>8.2400160000000007</v>
      </c>
      <c r="R319" s="11">
        <f t="shared" si="40"/>
        <v>1.2613528092240003</v>
      </c>
      <c r="S319" s="35">
        <f t="shared" si="41"/>
        <v>1.2275844039518606</v>
      </c>
      <c r="AF319" s="34"/>
    </row>
    <row r="320" spans="7:32" ht="18.5">
      <c r="G320" s="61">
        <v>2011</v>
      </c>
      <c r="H320" s="61">
        <v>11</v>
      </c>
      <c r="I320" s="48">
        <f t="shared" si="45"/>
        <v>12</v>
      </c>
      <c r="J320" s="48">
        <f t="shared" si="45"/>
        <v>316</v>
      </c>
      <c r="K320" s="135">
        <v>13.2</v>
      </c>
      <c r="L320" s="135">
        <v>4.7</v>
      </c>
      <c r="M320" s="56">
        <f t="shared" si="37"/>
        <v>8.9499999999999993</v>
      </c>
      <c r="N320" s="36">
        <v>83.5</v>
      </c>
      <c r="O320" s="57">
        <f t="shared" si="38"/>
        <v>23.265292262130576</v>
      </c>
      <c r="P320" s="58">
        <f t="shared" si="39"/>
        <v>15.820398738248793</v>
      </c>
      <c r="Q320" s="137">
        <v>10.852703999999999</v>
      </c>
      <c r="R320" s="11">
        <f t="shared" si="40"/>
        <v>1.7026671646799998</v>
      </c>
      <c r="S320" s="35">
        <f t="shared" si="41"/>
        <v>2.0748393026835603</v>
      </c>
      <c r="AF320" s="34"/>
    </row>
    <row r="321" spans="7:32" ht="18.5">
      <c r="G321" s="61">
        <v>2011</v>
      </c>
      <c r="H321" s="61">
        <v>11</v>
      </c>
      <c r="I321" s="48">
        <f t="shared" si="45"/>
        <v>13</v>
      </c>
      <c r="J321" s="48">
        <f t="shared" si="45"/>
        <v>317</v>
      </c>
      <c r="K321" s="135">
        <v>10.6</v>
      </c>
      <c r="L321" s="135">
        <v>1.8</v>
      </c>
      <c r="M321" s="56">
        <f t="shared" si="37"/>
        <v>6.2</v>
      </c>
      <c r="N321" s="36">
        <v>72</v>
      </c>
      <c r="O321" s="57">
        <f t="shared" si="38"/>
        <v>23.2093239446734</v>
      </c>
      <c r="P321" s="58">
        <f t="shared" si="39"/>
        <v>16.339364057050073</v>
      </c>
      <c r="Q321" s="137">
        <v>11.015997</v>
      </c>
      <c r="R321" s="11">
        <f t="shared" si="40"/>
        <v>1.5506117377199997</v>
      </c>
      <c r="S321" s="35">
        <f t="shared" si="41"/>
        <v>1.6708130998891622</v>
      </c>
      <c r="AF321" s="34"/>
    </row>
    <row r="322" spans="7:32" ht="18.5">
      <c r="G322" s="61">
        <v>2011</v>
      </c>
      <c r="H322" s="61">
        <v>11</v>
      </c>
      <c r="I322" s="48">
        <f t="shared" si="45"/>
        <v>14</v>
      </c>
      <c r="J322" s="48">
        <f t="shared" si="45"/>
        <v>318</v>
      </c>
      <c r="K322" s="135">
        <v>11.4</v>
      </c>
      <c r="L322" s="135">
        <v>7.1</v>
      </c>
      <c r="M322" s="56">
        <f t="shared" si="37"/>
        <v>9.25</v>
      </c>
      <c r="N322" s="36">
        <v>72</v>
      </c>
      <c r="O322" s="57">
        <f t="shared" si="38"/>
        <v>31.044441957573049</v>
      </c>
      <c r="P322" s="58">
        <f t="shared" si="39"/>
        <v>10.679288033405131</v>
      </c>
      <c r="Q322" s="137">
        <v>10.30002</v>
      </c>
      <c r="R322" s="11">
        <f t="shared" si="40"/>
        <v>1.6340801479650002</v>
      </c>
      <c r="S322" s="35">
        <f t="shared" si="41"/>
        <v>1.5099353994139879</v>
      </c>
      <c r="AF322" s="34"/>
    </row>
    <row r="323" spans="7:32" ht="18.5">
      <c r="G323" s="61">
        <v>2011</v>
      </c>
      <c r="H323" s="61">
        <v>11</v>
      </c>
      <c r="I323" s="48">
        <f t="shared" si="45"/>
        <v>15</v>
      </c>
      <c r="J323" s="48">
        <f t="shared" si="45"/>
        <v>319</v>
      </c>
      <c r="K323" s="135">
        <v>12.2</v>
      </c>
      <c r="L323" s="135">
        <v>8.5</v>
      </c>
      <c r="M323" s="56">
        <f t="shared" si="37"/>
        <v>10.35</v>
      </c>
      <c r="N323" s="36">
        <v>68.5</v>
      </c>
      <c r="O323" s="57">
        <f t="shared" si="38"/>
        <v>13.958201933435742</v>
      </c>
      <c r="P323" s="58">
        <f t="shared" si="39"/>
        <v>4.1316277722969783</v>
      </c>
      <c r="Q323" s="137">
        <v>4.2958619999999996</v>
      </c>
      <c r="R323" s="11">
        <f t="shared" si="40"/>
        <v>0.70924574223449999</v>
      </c>
      <c r="S323" s="35">
        <f t="shared" si="41"/>
        <v>0.78745927839900798</v>
      </c>
      <c r="AF323" s="34"/>
    </row>
    <row r="324" spans="7:32" ht="18.5">
      <c r="G324" s="61">
        <v>2011</v>
      </c>
      <c r="H324" s="61">
        <v>11</v>
      </c>
      <c r="I324" s="48">
        <f t="shared" si="45"/>
        <v>16</v>
      </c>
      <c r="J324" s="48">
        <f t="shared" si="45"/>
        <v>320</v>
      </c>
      <c r="K324" s="135">
        <v>10.5</v>
      </c>
      <c r="L324" s="135">
        <v>8.3000000000000007</v>
      </c>
      <c r="M324" s="56">
        <f t="shared" si="37"/>
        <v>9.4</v>
      </c>
      <c r="N324" s="36">
        <v>69</v>
      </c>
      <c r="O324" s="57">
        <f t="shared" si="38"/>
        <v>36.415085231323374</v>
      </c>
      <c r="P324" s="58">
        <f t="shared" si="39"/>
        <v>6.4090550007129119</v>
      </c>
      <c r="Q324" s="137">
        <v>8.6419680000000003</v>
      </c>
      <c r="R324" s="11">
        <f t="shared" si="40"/>
        <v>1.3786358711039999</v>
      </c>
      <c r="S324" s="35">
        <f t="shared" si="41"/>
        <v>1.0150100931179271</v>
      </c>
      <c r="AF324" s="34"/>
    </row>
    <row r="325" spans="7:32" ht="18.5">
      <c r="G325" s="61">
        <v>2011</v>
      </c>
      <c r="H325" s="61">
        <v>11</v>
      </c>
      <c r="I325" s="48">
        <f t="shared" si="45"/>
        <v>17</v>
      </c>
      <c r="J325" s="48">
        <f t="shared" si="45"/>
        <v>321</v>
      </c>
      <c r="K325" s="135">
        <v>10.7</v>
      </c>
      <c r="L325" s="135">
        <v>6.8</v>
      </c>
      <c r="M325" s="56">
        <f t="shared" si="37"/>
        <v>8.75</v>
      </c>
      <c r="N325" s="36">
        <v>62</v>
      </c>
      <c r="O325" s="57">
        <f t="shared" si="38"/>
        <v>7.3543392191828696</v>
      </c>
      <c r="P325" s="58">
        <f t="shared" si="39"/>
        <v>2.2945538363850551</v>
      </c>
      <c r="Q325" s="137">
        <v>2.323785</v>
      </c>
      <c r="R325" s="11">
        <f t="shared" si="40"/>
        <v>0.36184992411375</v>
      </c>
      <c r="S325" s="35">
        <f t="shared" si="41"/>
        <v>0.50076220131345095</v>
      </c>
      <c r="AF325" s="34"/>
    </row>
    <row r="326" spans="7:32" ht="18.5">
      <c r="G326" s="61">
        <v>2011</v>
      </c>
      <c r="H326" s="61">
        <v>11</v>
      </c>
      <c r="I326" s="48">
        <f t="shared" ref="I326:J341" si="46">I325+1</f>
        <v>18</v>
      </c>
      <c r="J326" s="48">
        <f t="shared" si="46"/>
        <v>322</v>
      </c>
      <c r="K326" s="135">
        <v>10.4</v>
      </c>
      <c r="L326" s="135">
        <v>7.9</v>
      </c>
      <c r="M326" s="56">
        <f t="shared" ref="M326:M369" si="47">(K326+L326)/2</f>
        <v>9.15</v>
      </c>
      <c r="N326" s="36">
        <v>65</v>
      </c>
      <c r="O326" s="57">
        <f t="shared" ref="O326:O369" si="48">((Q326)/(0.16*(K326-(L326))^0.5))</f>
        <v>33.862467660192195</v>
      </c>
      <c r="P326" s="58">
        <f t="shared" ref="P326:P369" si="49">0.16*((K326-L326)^1/2)*O326</f>
        <v>6.772493532038439</v>
      </c>
      <c r="Q326" s="137">
        <v>8.5666019999999996</v>
      </c>
      <c r="R326" s="11">
        <f t="shared" ref="R326:R369" si="50">0.0023*0.408*O326*(K326-L326)^0.5*(M326+17.8)</f>
        <v>1.3540521036735</v>
      </c>
      <c r="S326" s="35">
        <f t="shared" ref="S326:S369" si="51">0.31*(IF(N326&gt;50,1,(1+(50-N326)/70)))*(P326+2.09)*((M326/(M326+15)))</f>
        <v>1.0409301409369371</v>
      </c>
      <c r="AF326" s="34"/>
    </row>
    <row r="327" spans="7:32" ht="18.5">
      <c r="G327" s="61">
        <v>2011</v>
      </c>
      <c r="H327" s="61">
        <v>11</v>
      </c>
      <c r="I327" s="48">
        <f t="shared" si="46"/>
        <v>19</v>
      </c>
      <c r="J327" s="48">
        <f t="shared" si="46"/>
        <v>323</v>
      </c>
      <c r="K327" s="135">
        <v>10.199999999999999</v>
      </c>
      <c r="L327" s="135">
        <v>8</v>
      </c>
      <c r="M327" s="56">
        <f t="shared" si="47"/>
        <v>9.1</v>
      </c>
      <c r="N327" s="36">
        <v>66.5</v>
      </c>
      <c r="O327" s="57">
        <f t="shared" si="48"/>
        <v>48.271159492684468</v>
      </c>
      <c r="P327" s="58">
        <f t="shared" si="49"/>
        <v>8.4957240707124626</v>
      </c>
      <c r="Q327" s="137">
        <v>11.455632</v>
      </c>
      <c r="R327" s="11">
        <f t="shared" si="50"/>
        <v>1.8073378771919997</v>
      </c>
      <c r="S327" s="35">
        <f t="shared" si="51"/>
        <v>1.2391007304348487</v>
      </c>
      <c r="AF327" s="34"/>
    </row>
    <row r="328" spans="7:32" ht="18.5">
      <c r="G328" s="61">
        <v>2011</v>
      </c>
      <c r="H328" s="61">
        <v>11</v>
      </c>
      <c r="I328" s="48">
        <f t="shared" si="46"/>
        <v>20</v>
      </c>
      <c r="J328" s="48">
        <f t="shared" si="46"/>
        <v>324</v>
      </c>
      <c r="K328" s="135">
        <v>14.3</v>
      </c>
      <c r="L328" s="135">
        <v>8.5</v>
      </c>
      <c r="M328" s="56">
        <f t="shared" si="47"/>
        <v>11.4</v>
      </c>
      <c r="N328" s="36">
        <v>65.5</v>
      </c>
      <c r="O328" s="57">
        <f t="shared" si="48"/>
        <v>20.569303934732009</v>
      </c>
      <c r="P328" s="58">
        <f t="shared" si="49"/>
        <v>9.5441570257156538</v>
      </c>
      <c r="Q328" s="137">
        <v>7.9259909999999998</v>
      </c>
      <c r="R328" s="11">
        <f t="shared" si="50"/>
        <v>1.3573893666780001</v>
      </c>
      <c r="S328" s="35">
        <f t="shared" si="51"/>
        <v>1.5573905654878457</v>
      </c>
      <c r="AF328" s="34"/>
    </row>
    <row r="329" spans="7:32" ht="18.5">
      <c r="G329" s="61">
        <v>2011</v>
      </c>
      <c r="H329" s="61">
        <v>11</v>
      </c>
      <c r="I329" s="48">
        <f t="shared" si="46"/>
        <v>21</v>
      </c>
      <c r="J329" s="48">
        <f t="shared" si="46"/>
        <v>325</v>
      </c>
      <c r="K329" s="135">
        <v>16.5</v>
      </c>
      <c r="L329" s="135">
        <v>7.4</v>
      </c>
      <c r="M329" s="56">
        <f t="shared" si="47"/>
        <v>11.95</v>
      </c>
      <c r="N329" s="36">
        <v>69</v>
      </c>
      <c r="O329" s="57">
        <f t="shared" si="48"/>
        <v>1.8737689292638848</v>
      </c>
      <c r="P329" s="58">
        <f t="shared" si="49"/>
        <v>1.3641037805041081</v>
      </c>
      <c r="Q329" s="137">
        <v>0.90439199999999997</v>
      </c>
      <c r="R329" s="11">
        <f t="shared" si="50"/>
        <v>0.15780170763000001</v>
      </c>
      <c r="S329" s="35">
        <f t="shared" si="51"/>
        <v>0.47479508181363522</v>
      </c>
      <c r="AF329" s="34"/>
    </row>
    <row r="330" spans="7:32" ht="18.5">
      <c r="G330" s="61">
        <v>2011</v>
      </c>
      <c r="H330" s="61">
        <v>11</v>
      </c>
      <c r="I330" s="48">
        <f t="shared" si="46"/>
        <v>22</v>
      </c>
      <c r="J330" s="48">
        <f t="shared" si="46"/>
        <v>326</v>
      </c>
      <c r="K330" s="135">
        <v>15.6</v>
      </c>
      <c r="L330" s="135">
        <v>5.8</v>
      </c>
      <c r="M330" s="56">
        <f t="shared" si="47"/>
        <v>10.7</v>
      </c>
      <c r="N330" s="36">
        <v>68.5</v>
      </c>
      <c r="O330" s="57">
        <f t="shared" si="48"/>
        <v>16.200324475921573</v>
      </c>
      <c r="P330" s="58">
        <f t="shared" si="49"/>
        <v>12.701054389122513</v>
      </c>
      <c r="Q330" s="137">
        <v>8.1144060000000007</v>
      </c>
      <c r="R330" s="11">
        <f t="shared" si="50"/>
        <v>1.356343248915</v>
      </c>
      <c r="S330" s="35">
        <f t="shared" si="51"/>
        <v>1.9090244127906371</v>
      </c>
      <c r="AF330" s="34"/>
    </row>
    <row r="331" spans="7:32" ht="18.5">
      <c r="G331" s="61">
        <v>2011</v>
      </c>
      <c r="H331" s="61">
        <v>11</v>
      </c>
      <c r="I331" s="48">
        <f t="shared" si="46"/>
        <v>23</v>
      </c>
      <c r="J331" s="48">
        <f t="shared" si="46"/>
        <v>327</v>
      </c>
      <c r="K331" s="135">
        <v>15.4</v>
      </c>
      <c r="L331" s="135">
        <v>7</v>
      </c>
      <c r="M331" s="56">
        <f t="shared" si="47"/>
        <v>11.2</v>
      </c>
      <c r="N331" s="36">
        <v>67.5</v>
      </c>
      <c r="O331" s="57">
        <f t="shared" si="48"/>
        <v>24.649378989744914</v>
      </c>
      <c r="P331" s="58">
        <f t="shared" si="49"/>
        <v>16.564382681108583</v>
      </c>
      <c r="Q331" s="137">
        <v>11.43051</v>
      </c>
      <c r="R331" s="11">
        <f t="shared" si="50"/>
        <v>1.9441582933499997</v>
      </c>
      <c r="S331" s="35">
        <f t="shared" si="51"/>
        <v>2.4720617049163742</v>
      </c>
      <c r="AF331" s="34"/>
    </row>
    <row r="332" spans="7:32" ht="18.5">
      <c r="G332" s="61">
        <v>2011</v>
      </c>
      <c r="H332" s="61">
        <v>11</v>
      </c>
      <c r="I332" s="48">
        <f t="shared" si="46"/>
        <v>24</v>
      </c>
      <c r="J332" s="48">
        <f t="shared" si="46"/>
        <v>328</v>
      </c>
      <c r="K332" s="135">
        <v>13.9</v>
      </c>
      <c r="L332" s="135">
        <v>3.6</v>
      </c>
      <c r="M332" s="56">
        <f t="shared" si="47"/>
        <v>8.75</v>
      </c>
      <c r="N332" s="36">
        <v>89</v>
      </c>
      <c r="O332" s="57">
        <f t="shared" si="48"/>
        <v>22.01547854459751</v>
      </c>
      <c r="P332" s="58">
        <f t="shared" si="49"/>
        <v>18.14075432074835</v>
      </c>
      <c r="Q332" s="137">
        <v>11.3049</v>
      </c>
      <c r="R332" s="11">
        <f t="shared" si="50"/>
        <v>1.7603509821749996</v>
      </c>
      <c r="S332" s="35">
        <f t="shared" si="51"/>
        <v>2.3105650987381008</v>
      </c>
      <c r="AF332" s="34"/>
    </row>
    <row r="333" spans="7:32" ht="18.5">
      <c r="G333" s="61">
        <v>2011</v>
      </c>
      <c r="H333" s="61">
        <v>11</v>
      </c>
      <c r="I333" s="48">
        <f t="shared" si="46"/>
        <v>25</v>
      </c>
      <c r="J333" s="48">
        <f t="shared" si="46"/>
        <v>329</v>
      </c>
      <c r="K333" s="135">
        <v>11.5</v>
      </c>
      <c r="L333" s="135">
        <v>1.9</v>
      </c>
      <c r="M333" s="56">
        <f t="shared" si="47"/>
        <v>6.7</v>
      </c>
      <c r="N333" s="36">
        <v>68.5</v>
      </c>
      <c r="O333" s="57">
        <f t="shared" si="48"/>
        <v>3.6486407858783516</v>
      </c>
      <c r="P333" s="58">
        <f t="shared" si="49"/>
        <v>2.8021561235545742</v>
      </c>
      <c r="Q333" s="137">
        <v>1.8087839999999999</v>
      </c>
      <c r="R333" s="11">
        <f t="shared" si="50"/>
        <v>0.25990869491999991</v>
      </c>
      <c r="S333" s="35">
        <f t="shared" si="51"/>
        <v>0.46824922896879495</v>
      </c>
      <c r="AF333" s="34"/>
    </row>
    <row r="334" spans="7:32" ht="18.5">
      <c r="G334" s="61">
        <v>2011</v>
      </c>
      <c r="H334" s="61">
        <v>11</v>
      </c>
      <c r="I334" s="48">
        <f t="shared" si="46"/>
        <v>26</v>
      </c>
      <c r="J334" s="48">
        <f t="shared" si="46"/>
        <v>330</v>
      </c>
      <c r="K334" s="135">
        <v>11.3</v>
      </c>
      <c r="L334" s="135">
        <v>1.3</v>
      </c>
      <c r="M334" s="56">
        <f t="shared" si="47"/>
        <v>6.3000000000000007</v>
      </c>
      <c r="N334" s="36">
        <v>70</v>
      </c>
      <c r="O334" s="57">
        <f t="shared" si="48"/>
        <v>10.02964584656719</v>
      </c>
      <c r="P334" s="58">
        <f t="shared" si="49"/>
        <v>8.023716677253752</v>
      </c>
      <c r="Q334" s="137">
        <v>5.0746440000000002</v>
      </c>
      <c r="R334" s="11">
        <f t="shared" si="50"/>
        <v>0.71728316814600002</v>
      </c>
      <c r="S334" s="35">
        <f t="shared" si="51"/>
        <v>0.92732810660453435</v>
      </c>
    </row>
    <row r="335" spans="7:32" ht="18.5">
      <c r="G335" s="61">
        <v>2011</v>
      </c>
      <c r="H335" s="61">
        <v>11</v>
      </c>
      <c r="I335" s="48">
        <f t="shared" si="46"/>
        <v>27</v>
      </c>
      <c r="J335" s="48">
        <f t="shared" si="46"/>
        <v>331</v>
      </c>
      <c r="K335" s="135">
        <v>11.8</v>
      </c>
      <c r="L335" s="135">
        <v>0.4</v>
      </c>
      <c r="M335" s="56">
        <f t="shared" si="47"/>
        <v>6.1000000000000005</v>
      </c>
      <c r="N335" s="36">
        <v>76.5</v>
      </c>
      <c r="O335" s="57">
        <f t="shared" si="48"/>
        <v>16.392338902312595</v>
      </c>
      <c r="P335" s="58">
        <f t="shared" si="49"/>
        <v>14.949813078909088</v>
      </c>
      <c r="Q335" s="137">
        <v>8.8555049999999991</v>
      </c>
      <c r="R335" s="11">
        <f t="shared" si="50"/>
        <v>1.2413071301174998</v>
      </c>
      <c r="S335" s="35">
        <f t="shared" si="51"/>
        <v>1.5271225844652645</v>
      </c>
    </row>
    <row r="336" spans="7:32" ht="18.5">
      <c r="G336" s="61">
        <v>2011</v>
      </c>
      <c r="H336" s="61">
        <v>11</v>
      </c>
      <c r="I336" s="48">
        <f t="shared" si="46"/>
        <v>28</v>
      </c>
      <c r="J336" s="48">
        <f t="shared" si="46"/>
        <v>332</v>
      </c>
      <c r="K336" s="135">
        <v>10.7</v>
      </c>
      <c r="L336" s="135">
        <v>2</v>
      </c>
      <c r="M336" s="56">
        <f t="shared" si="47"/>
        <v>6.35</v>
      </c>
      <c r="N336" s="36">
        <v>76.5</v>
      </c>
      <c r="O336" s="57">
        <f t="shared" si="48"/>
        <v>22.357533631075125</v>
      </c>
      <c r="P336" s="58">
        <f t="shared" si="49"/>
        <v>15.560843407228285</v>
      </c>
      <c r="Q336" s="137">
        <v>10.55124</v>
      </c>
      <c r="R336" s="11">
        <f t="shared" si="50"/>
        <v>1.4944749957899999</v>
      </c>
      <c r="S336" s="35">
        <f t="shared" si="51"/>
        <v>1.6274325642683314</v>
      </c>
    </row>
    <row r="337" spans="7:19" ht="18.5">
      <c r="G337" s="61">
        <v>2011</v>
      </c>
      <c r="H337" s="61">
        <v>11</v>
      </c>
      <c r="I337" s="48">
        <f t="shared" si="46"/>
        <v>29</v>
      </c>
      <c r="J337" s="48">
        <f t="shared" si="46"/>
        <v>333</v>
      </c>
      <c r="K337" s="135">
        <v>13.3</v>
      </c>
      <c r="L337" s="135">
        <v>2</v>
      </c>
      <c r="M337" s="56">
        <f t="shared" si="47"/>
        <v>7.65</v>
      </c>
      <c r="N337" s="36">
        <v>75</v>
      </c>
      <c r="O337" s="57">
        <f t="shared" si="48"/>
        <v>18.683360693787378</v>
      </c>
      <c r="P337" s="58">
        <f t="shared" si="49"/>
        <v>16.889758067183791</v>
      </c>
      <c r="Q337" s="137">
        <v>10.0488</v>
      </c>
      <c r="R337" s="53">
        <f t="shared" si="50"/>
        <v>1.4999265953999998</v>
      </c>
      <c r="S337" s="52">
        <f t="shared" si="51"/>
        <v>1.9872183777627535</v>
      </c>
    </row>
    <row r="338" spans="7:19" ht="18.5">
      <c r="G338" s="61">
        <v>2011</v>
      </c>
      <c r="H338" s="62">
        <v>11</v>
      </c>
      <c r="I338" s="62">
        <f t="shared" si="46"/>
        <v>30</v>
      </c>
      <c r="J338" s="48">
        <f t="shared" si="46"/>
        <v>334</v>
      </c>
      <c r="K338" s="135">
        <v>12.8</v>
      </c>
      <c r="L338" s="135">
        <v>2.2999999999999998</v>
      </c>
      <c r="M338" s="56">
        <f t="shared" si="47"/>
        <v>7.5500000000000007</v>
      </c>
      <c r="N338" s="36">
        <v>80.5</v>
      </c>
      <c r="O338" s="57">
        <f t="shared" si="48"/>
        <v>17.831480285639294</v>
      </c>
      <c r="P338" s="58">
        <f t="shared" si="49"/>
        <v>14.978443439937006</v>
      </c>
      <c r="Q338" s="137">
        <v>9.2448960000000007</v>
      </c>
      <c r="R338" s="51">
        <f t="shared" si="50"/>
        <v>1.3745103362639999</v>
      </c>
      <c r="S338" s="50">
        <f t="shared" si="51"/>
        <v>1.7715606151296037</v>
      </c>
    </row>
    <row r="339" spans="7:19" ht="18.5">
      <c r="G339" s="61">
        <v>2011</v>
      </c>
      <c r="H339" s="61">
        <v>12</v>
      </c>
      <c r="I339" s="48">
        <v>1</v>
      </c>
      <c r="J339" s="48">
        <f t="shared" si="46"/>
        <v>335</v>
      </c>
      <c r="K339" s="135">
        <v>12.5</v>
      </c>
      <c r="L339" s="135">
        <v>2.4</v>
      </c>
      <c r="M339" s="56">
        <f t="shared" si="47"/>
        <v>7.45</v>
      </c>
      <c r="N339" s="36">
        <v>75</v>
      </c>
      <c r="O339" s="57">
        <f t="shared" si="48"/>
        <v>15.908506635020695</v>
      </c>
      <c r="P339" s="58">
        <f t="shared" si="49"/>
        <v>12.85407336109672</v>
      </c>
      <c r="Q339" s="137">
        <v>8.0892839999999993</v>
      </c>
      <c r="R339" s="11">
        <f t="shared" si="50"/>
        <v>1.1979521791649996</v>
      </c>
      <c r="S339" s="35">
        <f t="shared" si="51"/>
        <v>1.5373424243854288</v>
      </c>
    </row>
    <row r="340" spans="7:19" ht="18.5">
      <c r="G340" s="61">
        <v>2011</v>
      </c>
      <c r="H340" s="61">
        <v>12</v>
      </c>
      <c r="I340" s="48">
        <f t="shared" ref="I340:J355" si="52">I339+1</f>
        <v>2</v>
      </c>
      <c r="J340" s="48">
        <f t="shared" si="46"/>
        <v>336</v>
      </c>
      <c r="K340" s="135">
        <v>11.8</v>
      </c>
      <c r="L340" s="135">
        <v>2.2000000000000002</v>
      </c>
      <c r="M340" s="56">
        <f t="shared" si="47"/>
        <v>7</v>
      </c>
      <c r="N340" s="36">
        <v>75.5</v>
      </c>
      <c r="O340" s="57">
        <f t="shared" si="48"/>
        <v>20.168875455272001</v>
      </c>
      <c r="P340" s="58">
        <f t="shared" si="49"/>
        <v>15.4896963496489</v>
      </c>
      <c r="Q340" s="137">
        <v>9.9985560000000007</v>
      </c>
      <c r="R340" s="11">
        <f t="shared" si="50"/>
        <v>1.4543099673119999</v>
      </c>
      <c r="S340" s="35">
        <f t="shared" si="51"/>
        <v>1.7339973217608233</v>
      </c>
    </row>
    <row r="341" spans="7:19" ht="18.5">
      <c r="G341" s="61">
        <v>2011</v>
      </c>
      <c r="H341" s="61">
        <v>12</v>
      </c>
      <c r="I341" s="48">
        <f t="shared" si="52"/>
        <v>3</v>
      </c>
      <c r="J341" s="48">
        <f t="shared" si="46"/>
        <v>337</v>
      </c>
      <c r="K341" s="135">
        <v>13.3</v>
      </c>
      <c r="L341" s="135">
        <v>3.1</v>
      </c>
      <c r="M341" s="56">
        <f t="shared" si="47"/>
        <v>8.2000000000000011</v>
      </c>
      <c r="N341" s="36">
        <v>75.5</v>
      </c>
      <c r="O341" s="57">
        <f t="shared" si="48"/>
        <v>17.428113606585242</v>
      </c>
      <c r="P341" s="58">
        <f t="shared" si="49"/>
        <v>14.221340702973558</v>
      </c>
      <c r="Q341" s="137">
        <v>8.9057489999999984</v>
      </c>
      <c r="R341" s="11">
        <f t="shared" si="50"/>
        <v>1.3580376650099995</v>
      </c>
      <c r="S341" s="35">
        <f t="shared" si="51"/>
        <v>1.7872167270240857</v>
      </c>
    </row>
    <row r="342" spans="7:19" ht="18.5">
      <c r="G342" s="61">
        <v>2011</v>
      </c>
      <c r="H342" s="61">
        <v>12</v>
      </c>
      <c r="I342" s="48">
        <f t="shared" si="52"/>
        <v>4</v>
      </c>
      <c r="J342" s="48">
        <f t="shared" si="52"/>
        <v>338</v>
      </c>
      <c r="K342" s="135">
        <v>14.4</v>
      </c>
      <c r="L342" s="135">
        <v>1.3</v>
      </c>
      <c r="M342" s="56">
        <f t="shared" si="47"/>
        <v>7.8500000000000005</v>
      </c>
      <c r="N342" s="36">
        <v>70</v>
      </c>
      <c r="O342" s="57">
        <f t="shared" si="48"/>
        <v>15.096553997676789</v>
      </c>
      <c r="P342" s="58">
        <f t="shared" si="49"/>
        <v>15.821188589565276</v>
      </c>
      <c r="Q342" s="137">
        <v>8.7424560000000007</v>
      </c>
      <c r="R342" s="11">
        <f t="shared" si="50"/>
        <v>1.3151910388860002</v>
      </c>
      <c r="S342" s="35">
        <f t="shared" si="51"/>
        <v>1.90752198830228</v>
      </c>
    </row>
    <row r="343" spans="7:19" ht="18.5">
      <c r="G343" s="61">
        <v>2011</v>
      </c>
      <c r="H343" s="61">
        <v>12</v>
      </c>
      <c r="I343" s="48">
        <f t="shared" si="52"/>
        <v>5</v>
      </c>
      <c r="J343" s="48">
        <f t="shared" si="52"/>
        <v>339</v>
      </c>
      <c r="K343" s="135">
        <v>15.3</v>
      </c>
      <c r="L343" s="135">
        <v>2.6</v>
      </c>
      <c r="M343" s="56">
        <f t="shared" si="47"/>
        <v>8.9500000000000011</v>
      </c>
      <c r="N343" s="36">
        <v>74.5</v>
      </c>
      <c r="O343" s="57">
        <f t="shared" si="48"/>
        <v>16.015362875366833</v>
      </c>
      <c r="P343" s="58">
        <f t="shared" si="49"/>
        <v>16.271608681372701</v>
      </c>
      <c r="Q343" s="137">
        <v>9.1318469999999987</v>
      </c>
      <c r="R343" s="11">
        <f t="shared" si="50"/>
        <v>1.4326840610212495</v>
      </c>
      <c r="S343" s="35">
        <f t="shared" si="51"/>
        <v>2.1271099493306287</v>
      </c>
    </row>
    <row r="344" spans="7:19" ht="18.5">
      <c r="G344" s="61">
        <v>2011</v>
      </c>
      <c r="H344" s="61">
        <v>12</v>
      </c>
      <c r="I344" s="48">
        <f t="shared" si="52"/>
        <v>6</v>
      </c>
      <c r="J344" s="48">
        <f t="shared" si="52"/>
        <v>340</v>
      </c>
      <c r="K344" s="135">
        <v>14.2</v>
      </c>
      <c r="L344" s="135">
        <v>3</v>
      </c>
      <c r="M344" s="56">
        <f t="shared" si="47"/>
        <v>8.6</v>
      </c>
      <c r="N344" s="36">
        <v>83.5</v>
      </c>
      <c r="O344" s="57">
        <f t="shared" si="48"/>
        <v>8.4449624410402411</v>
      </c>
      <c r="P344" s="58">
        <f t="shared" si="49"/>
        <v>7.5666863471720553</v>
      </c>
      <c r="Q344" s="137">
        <v>4.52196</v>
      </c>
      <c r="R344" s="11">
        <f t="shared" si="50"/>
        <v>0.70016219855999995</v>
      </c>
      <c r="S344" s="35">
        <f t="shared" si="51"/>
        <v>1.090878211930538</v>
      </c>
    </row>
    <row r="345" spans="7:19" ht="18.5">
      <c r="G345" s="61">
        <v>2011</v>
      </c>
      <c r="H345" s="61">
        <v>12</v>
      </c>
      <c r="I345" s="48">
        <f t="shared" si="52"/>
        <v>7</v>
      </c>
      <c r="J345" s="48">
        <f t="shared" si="52"/>
        <v>341</v>
      </c>
      <c r="K345" s="135">
        <v>12.6</v>
      </c>
      <c r="L345" s="135">
        <v>2.2999999999999998</v>
      </c>
      <c r="M345" s="56">
        <f t="shared" si="47"/>
        <v>7.4499999999999993</v>
      </c>
      <c r="N345" s="36">
        <v>86</v>
      </c>
      <c r="O345" s="57">
        <f t="shared" si="48"/>
        <v>14.921602124671647</v>
      </c>
      <c r="P345" s="58">
        <f t="shared" si="49"/>
        <v>12.295400150729439</v>
      </c>
      <c r="Q345" s="137">
        <v>7.66221</v>
      </c>
      <c r="R345" s="11">
        <f t="shared" si="50"/>
        <v>1.1347062566624999</v>
      </c>
      <c r="S345" s="35">
        <f t="shared" si="51"/>
        <v>1.4798700065973114</v>
      </c>
    </row>
    <row r="346" spans="7:19" ht="18.5">
      <c r="G346" s="61">
        <v>2011</v>
      </c>
      <c r="H346" s="61">
        <v>12</v>
      </c>
      <c r="I346" s="48">
        <f t="shared" si="52"/>
        <v>8</v>
      </c>
      <c r="J346" s="48">
        <f t="shared" si="52"/>
        <v>342</v>
      </c>
      <c r="K346" s="135">
        <v>9.5</v>
      </c>
      <c r="L346" s="135">
        <v>4.7</v>
      </c>
      <c r="M346" s="56">
        <f t="shared" si="47"/>
        <v>7.1</v>
      </c>
      <c r="N346" s="36">
        <v>91.5</v>
      </c>
      <c r="O346" s="57">
        <f t="shared" si="48"/>
        <v>17.988184419275214</v>
      </c>
      <c r="P346" s="58">
        <f t="shared" si="49"/>
        <v>6.9074628170016821</v>
      </c>
      <c r="Q346" s="137">
        <v>6.3056219999999996</v>
      </c>
      <c r="R346" s="11">
        <f t="shared" si="50"/>
        <v>0.92086357844699984</v>
      </c>
      <c r="S346" s="35">
        <f t="shared" si="51"/>
        <v>0.89608215657107249</v>
      </c>
    </row>
    <row r="347" spans="7:19" ht="18.5">
      <c r="G347" s="61">
        <v>2011</v>
      </c>
      <c r="H347" s="61">
        <v>12</v>
      </c>
      <c r="I347" s="48">
        <f t="shared" si="52"/>
        <v>9</v>
      </c>
      <c r="J347" s="48">
        <f t="shared" si="52"/>
        <v>343</v>
      </c>
      <c r="K347" s="135">
        <v>8.6</v>
      </c>
      <c r="L347" s="135">
        <v>2.7</v>
      </c>
      <c r="M347" s="56">
        <f t="shared" si="47"/>
        <v>5.65</v>
      </c>
      <c r="N347" s="36">
        <v>92.5</v>
      </c>
      <c r="O347" s="57">
        <f t="shared" si="48"/>
        <v>23.658614521058457</v>
      </c>
      <c r="P347" s="58">
        <f t="shared" si="49"/>
        <v>11.166866053939591</v>
      </c>
      <c r="Q347" s="137">
        <v>9.1946519999999996</v>
      </c>
      <c r="R347" s="11">
        <f t="shared" si="50"/>
        <v>1.264579566831</v>
      </c>
      <c r="S347" s="35">
        <f t="shared" si="51"/>
        <v>1.1244261933886293</v>
      </c>
    </row>
    <row r="348" spans="7:19" ht="18.5">
      <c r="G348" s="61">
        <v>2011</v>
      </c>
      <c r="H348" s="61">
        <v>12</v>
      </c>
      <c r="I348" s="48">
        <f t="shared" si="52"/>
        <v>10</v>
      </c>
      <c r="J348" s="48">
        <f t="shared" si="52"/>
        <v>344</v>
      </c>
      <c r="K348" s="135">
        <v>11.5</v>
      </c>
      <c r="L348" s="135">
        <v>1.8</v>
      </c>
      <c r="M348" s="56">
        <f t="shared" si="47"/>
        <v>6.65</v>
      </c>
      <c r="N348" s="36">
        <v>93</v>
      </c>
      <c r="O348" s="57">
        <f t="shared" si="48"/>
        <v>18.80430095588714</v>
      </c>
      <c r="P348" s="58">
        <f t="shared" si="49"/>
        <v>14.59213754176842</v>
      </c>
      <c r="Q348" s="137">
        <v>9.3705060000000007</v>
      </c>
      <c r="R348" s="11">
        <f t="shared" si="50"/>
        <v>1.3437235325204999</v>
      </c>
      <c r="S348" s="35">
        <f t="shared" si="51"/>
        <v>1.5884631197392887</v>
      </c>
    </row>
    <row r="349" spans="7:19" ht="18.5">
      <c r="G349" s="61">
        <v>2011</v>
      </c>
      <c r="H349" s="61">
        <v>12</v>
      </c>
      <c r="I349" s="48">
        <f t="shared" si="52"/>
        <v>11</v>
      </c>
      <c r="J349" s="48">
        <f t="shared" si="52"/>
        <v>345</v>
      </c>
      <c r="K349" s="135">
        <v>11</v>
      </c>
      <c r="L349" s="135">
        <v>1.4</v>
      </c>
      <c r="M349" s="56">
        <f t="shared" si="47"/>
        <v>6.2</v>
      </c>
      <c r="N349" s="36">
        <v>71</v>
      </c>
      <c r="O349" s="57">
        <f t="shared" si="48"/>
        <v>19.15536412586135</v>
      </c>
      <c r="P349" s="58">
        <f t="shared" si="49"/>
        <v>14.711319648661517</v>
      </c>
      <c r="Q349" s="137">
        <v>9.4961160000000007</v>
      </c>
      <c r="R349" s="11">
        <f t="shared" si="50"/>
        <v>1.3366732881599999</v>
      </c>
      <c r="S349" s="35">
        <f t="shared" si="51"/>
        <v>1.5232139794682753</v>
      </c>
    </row>
    <row r="350" spans="7:19" ht="18.5">
      <c r="G350" s="61">
        <v>2011</v>
      </c>
      <c r="H350" s="61">
        <v>12</v>
      </c>
      <c r="I350" s="48">
        <f t="shared" si="52"/>
        <v>12</v>
      </c>
      <c r="J350" s="48">
        <f t="shared" si="52"/>
        <v>346</v>
      </c>
      <c r="K350" s="135">
        <v>12.7</v>
      </c>
      <c r="L350" s="135">
        <v>2.2000000000000002</v>
      </c>
      <c r="M350" s="56">
        <f t="shared" si="47"/>
        <v>7.4499999999999993</v>
      </c>
      <c r="N350" s="36">
        <v>67.5</v>
      </c>
      <c r="O350" s="57">
        <f t="shared" si="48"/>
        <v>19.430498898210207</v>
      </c>
      <c r="P350" s="58">
        <f t="shared" si="49"/>
        <v>16.321619074496574</v>
      </c>
      <c r="Q350" s="137">
        <v>10.073922</v>
      </c>
      <c r="R350" s="11">
        <f t="shared" si="50"/>
        <v>1.4918597013824997</v>
      </c>
      <c r="S350" s="35">
        <f t="shared" si="51"/>
        <v>1.8940594321848478</v>
      </c>
    </row>
    <row r="351" spans="7:19" ht="18.5">
      <c r="G351" s="61">
        <v>2011</v>
      </c>
      <c r="H351" s="61">
        <v>12</v>
      </c>
      <c r="I351" s="48">
        <f t="shared" si="52"/>
        <v>13</v>
      </c>
      <c r="J351" s="48">
        <f t="shared" si="52"/>
        <v>347</v>
      </c>
      <c r="K351" s="135">
        <v>13.9</v>
      </c>
      <c r="L351" s="135">
        <v>4</v>
      </c>
      <c r="M351" s="56">
        <f t="shared" si="47"/>
        <v>8.9499999999999993</v>
      </c>
      <c r="N351" s="36">
        <v>69</v>
      </c>
      <c r="O351" s="57">
        <f t="shared" si="48"/>
        <v>20.060543002385753</v>
      </c>
      <c r="P351" s="58">
        <f t="shared" si="49"/>
        <v>15.887950057889517</v>
      </c>
      <c r="Q351" s="137">
        <v>10.099043999999999</v>
      </c>
      <c r="R351" s="11">
        <f t="shared" si="50"/>
        <v>1.5844263893549997</v>
      </c>
      <c r="S351" s="35">
        <f t="shared" si="51"/>
        <v>2.0826648198586413</v>
      </c>
    </row>
    <row r="352" spans="7:19" ht="18.5">
      <c r="G352" s="61">
        <v>2011</v>
      </c>
      <c r="H352" s="61">
        <v>12</v>
      </c>
      <c r="I352" s="48">
        <f t="shared" si="52"/>
        <v>14</v>
      </c>
      <c r="J352" s="48">
        <f t="shared" si="52"/>
        <v>348</v>
      </c>
      <c r="K352" s="135">
        <v>10.9</v>
      </c>
      <c r="L352" s="135">
        <v>6.4</v>
      </c>
      <c r="M352" s="56">
        <f t="shared" si="47"/>
        <v>8.65</v>
      </c>
      <c r="N352" s="36">
        <v>69</v>
      </c>
      <c r="O352" s="57">
        <f t="shared" si="48"/>
        <v>28.200249284187411</v>
      </c>
      <c r="P352" s="58">
        <f t="shared" si="49"/>
        <v>10.152089742307467</v>
      </c>
      <c r="Q352" s="137">
        <v>9.5714819999999996</v>
      </c>
      <c r="R352" s="11">
        <f t="shared" si="50"/>
        <v>1.4848168240485</v>
      </c>
      <c r="S352" s="35">
        <f t="shared" si="51"/>
        <v>1.3880407460464048</v>
      </c>
    </row>
    <row r="353" spans="7:19" ht="18.5">
      <c r="G353" s="61">
        <v>2011</v>
      </c>
      <c r="H353" s="61">
        <v>12</v>
      </c>
      <c r="I353" s="48">
        <f t="shared" si="52"/>
        <v>15</v>
      </c>
      <c r="J353" s="48">
        <f t="shared" si="52"/>
        <v>349</v>
      </c>
      <c r="K353" s="135">
        <v>13.6</v>
      </c>
      <c r="L353" s="135">
        <v>4.3</v>
      </c>
      <c r="M353" s="56">
        <f t="shared" si="47"/>
        <v>8.9499999999999993</v>
      </c>
      <c r="N353" s="36">
        <v>80</v>
      </c>
      <c r="O353" s="57">
        <f t="shared" si="48"/>
        <v>12.073567136310521</v>
      </c>
      <c r="P353" s="58">
        <f t="shared" si="49"/>
        <v>8.982733949415028</v>
      </c>
      <c r="Q353" s="137">
        <v>5.8911089999999993</v>
      </c>
      <c r="R353" s="11">
        <f t="shared" si="50"/>
        <v>0.92424872712374984</v>
      </c>
      <c r="S353" s="35">
        <f t="shared" si="51"/>
        <v>1.28272652787691</v>
      </c>
    </row>
    <row r="354" spans="7:19" ht="18.5">
      <c r="G354" s="61">
        <v>2011</v>
      </c>
      <c r="H354" s="61">
        <v>12</v>
      </c>
      <c r="I354" s="48">
        <f t="shared" si="52"/>
        <v>16</v>
      </c>
      <c r="J354" s="48">
        <f t="shared" si="52"/>
        <v>350</v>
      </c>
      <c r="K354" s="135">
        <v>14.2</v>
      </c>
      <c r="L354" s="135">
        <v>4.8</v>
      </c>
      <c r="M354" s="56">
        <f t="shared" si="47"/>
        <v>9.5</v>
      </c>
      <c r="N354" s="36">
        <v>77.5</v>
      </c>
      <c r="O354" s="57">
        <f t="shared" si="48"/>
        <v>21.176092029660268</v>
      </c>
      <c r="P354" s="58">
        <f t="shared" si="49"/>
        <v>15.924421206304519</v>
      </c>
      <c r="Q354" s="137">
        <v>10.387946999999999</v>
      </c>
      <c r="R354" s="11">
        <f t="shared" si="50"/>
        <v>1.6632609399314997</v>
      </c>
      <c r="S354" s="35">
        <f t="shared" si="51"/>
        <v>2.1654069572476247</v>
      </c>
    </row>
    <row r="355" spans="7:19" ht="18.5">
      <c r="G355" s="61">
        <v>2011</v>
      </c>
      <c r="H355" s="61">
        <v>12</v>
      </c>
      <c r="I355" s="48">
        <f t="shared" si="52"/>
        <v>17</v>
      </c>
      <c r="J355" s="48">
        <f t="shared" si="52"/>
        <v>351</v>
      </c>
      <c r="K355" s="135">
        <v>7.2</v>
      </c>
      <c r="L355" s="135">
        <v>3.9</v>
      </c>
      <c r="M355" s="56">
        <f t="shared" si="47"/>
        <v>5.55</v>
      </c>
      <c r="N355" s="36">
        <v>73.5</v>
      </c>
      <c r="O355" s="57">
        <f t="shared" si="48"/>
        <v>33.362959122177216</v>
      </c>
      <c r="P355" s="58">
        <f t="shared" si="49"/>
        <v>8.8078212082547847</v>
      </c>
      <c r="Q355" s="137">
        <v>9.6970919999999996</v>
      </c>
      <c r="R355" s="11">
        <f t="shared" si="50"/>
        <v>1.3279949309429997</v>
      </c>
      <c r="S355" s="35">
        <f t="shared" si="51"/>
        <v>0.91239422816556481</v>
      </c>
    </row>
    <row r="356" spans="7:19" ht="18.5">
      <c r="G356" s="61">
        <v>2011</v>
      </c>
      <c r="H356" s="61">
        <v>12</v>
      </c>
      <c r="I356" s="48">
        <f t="shared" ref="I356:J369" si="53">I355+1</f>
        <v>18</v>
      </c>
      <c r="J356" s="48">
        <f t="shared" si="53"/>
        <v>352</v>
      </c>
      <c r="K356" s="135">
        <v>8.1999999999999993</v>
      </c>
      <c r="L356" s="135">
        <v>2.7</v>
      </c>
      <c r="M356" s="56">
        <f t="shared" si="47"/>
        <v>5.4499999999999993</v>
      </c>
      <c r="N356" s="36">
        <v>77.5</v>
      </c>
      <c r="O356" s="57">
        <f t="shared" si="48"/>
        <v>19.817305066256889</v>
      </c>
      <c r="P356" s="58">
        <f t="shared" si="49"/>
        <v>8.7196142291530307</v>
      </c>
      <c r="Q356" s="137">
        <v>7.4361119999999996</v>
      </c>
      <c r="R356" s="11">
        <f t="shared" si="50"/>
        <v>1.0139975274599997</v>
      </c>
      <c r="S356" s="35">
        <f t="shared" si="51"/>
        <v>0.89304856920068665</v>
      </c>
    </row>
    <row r="357" spans="7:19" ht="18.5">
      <c r="G357" s="61">
        <v>2011</v>
      </c>
      <c r="H357" s="61">
        <v>12</v>
      </c>
      <c r="I357" s="48">
        <f t="shared" si="53"/>
        <v>19</v>
      </c>
      <c r="J357" s="48">
        <f t="shared" si="53"/>
        <v>353</v>
      </c>
      <c r="K357" s="135">
        <v>12.3</v>
      </c>
      <c r="L357" s="135">
        <v>3.9</v>
      </c>
      <c r="M357" s="56">
        <f t="shared" si="47"/>
        <v>8.1</v>
      </c>
      <c r="N357" s="36">
        <v>85</v>
      </c>
      <c r="O357" s="57">
        <f t="shared" si="48"/>
        <v>13.056044695667085</v>
      </c>
      <c r="P357" s="58">
        <f t="shared" si="49"/>
        <v>8.7736620354882824</v>
      </c>
      <c r="Q357" s="137">
        <v>6.0544019999999996</v>
      </c>
      <c r="R357" s="11">
        <f t="shared" si="50"/>
        <v>0.91968485420699986</v>
      </c>
      <c r="S357" s="35">
        <f t="shared" si="51"/>
        <v>1.1808941719095702</v>
      </c>
    </row>
    <row r="358" spans="7:19" ht="18.5">
      <c r="G358" s="61">
        <v>2011</v>
      </c>
      <c r="H358" s="61">
        <v>12</v>
      </c>
      <c r="I358" s="48">
        <f t="shared" si="53"/>
        <v>20</v>
      </c>
      <c r="J358" s="48">
        <f t="shared" si="53"/>
        <v>354</v>
      </c>
      <c r="K358" s="135">
        <v>14</v>
      </c>
      <c r="L358" s="135">
        <v>5.4</v>
      </c>
      <c r="M358" s="56">
        <f t="shared" si="47"/>
        <v>9.6999999999999993</v>
      </c>
      <c r="N358" s="36">
        <v>91</v>
      </c>
      <c r="O358" s="57">
        <f t="shared" si="48"/>
        <v>3.7478572679137701</v>
      </c>
      <c r="P358" s="58">
        <f t="shared" si="49"/>
        <v>2.5785258003246736</v>
      </c>
      <c r="Q358" s="137">
        <v>1.75854</v>
      </c>
      <c r="R358" s="11">
        <f t="shared" si="50"/>
        <v>0.28363052024999996</v>
      </c>
      <c r="S358" s="35">
        <f t="shared" si="51"/>
        <v>0.56835048913264341</v>
      </c>
    </row>
    <row r="359" spans="7:19" ht="18.5">
      <c r="G359" s="61">
        <v>2011</v>
      </c>
      <c r="H359" s="61">
        <v>12</v>
      </c>
      <c r="I359" s="48">
        <f t="shared" si="53"/>
        <v>21</v>
      </c>
      <c r="J359" s="48">
        <f t="shared" si="53"/>
        <v>355</v>
      </c>
      <c r="K359" s="135">
        <v>12.6</v>
      </c>
      <c r="L359" s="135">
        <v>7.9</v>
      </c>
      <c r="M359" s="56">
        <f t="shared" si="47"/>
        <v>10.25</v>
      </c>
      <c r="N359" s="36">
        <v>71</v>
      </c>
      <c r="O359" s="57">
        <f t="shared" si="48"/>
        <v>21.220368435543072</v>
      </c>
      <c r="P359" s="58">
        <f t="shared" si="49"/>
        <v>7.9788585317641942</v>
      </c>
      <c r="Q359" s="137">
        <v>7.3607459999999998</v>
      </c>
      <c r="R359" s="11">
        <f t="shared" si="50"/>
        <v>1.2109402468844999</v>
      </c>
      <c r="S359" s="35">
        <f t="shared" si="51"/>
        <v>1.2670811083041873</v>
      </c>
    </row>
    <row r="360" spans="7:19" ht="18.5">
      <c r="G360" s="61">
        <v>2011</v>
      </c>
      <c r="H360" s="61">
        <v>12</v>
      </c>
      <c r="I360" s="48">
        <f t="shared" si="53"/>
        <v>22</v>
      </c>
      <c r="J360" s="48">
        <f t="shared" si="53"/>
        <v>356</v>
      </c>
      <c r="K360" s="135">
        <v>11.8</v>
      </c>
      <c r="L360" s="135">
        <v>6.3</v>
      </c>
      <c r="M360" s="56">
        <f t="shared" si="47"/>
        <v>9.0500000000000007</v>
      </c>
      <c r="N360" s="36">
        <v>73</v>
      </c>
      <c r="O360" s="57">
        <f t="shared" si="48"/>
        <v>22.696170329260422</v>
      </c>
      <c r="P360" s="58">
        <f t="shared" si="49"/>
        <v>9.9863149448745876</v>
      </c>
      <c r="Q360" s="137">
        <v>8.5163580000000003</v>
      </c>
      <c r="R360" s="11">
        <f t="shared" si="50"/>
        <v>1.3411156051395001</v>
      </c>
      <c r="S360" s="35">
        <f t="shared" si="51"/>
        <v>1.4087360323428546</v>
      </c>
    </row>
    <row r="361" spans="7:19" ht="18.5">
      <c r="G361" s="61">
        <v>2011</v>
      </c>
      <c r="H361" s="61">
        <v>12</v>
      </c>
      <c r="I361" s="48">
        <f t="shared" si="53"/>
        <v>23</v>
      </c>
      <c r="J361" s="48">
        <f t="shared" si="53"/>
        <v>357</v>
      </c>
      <c r="K361" s="135">
        <v>10.5</v>
      </c>
      <c r="L361" s="135">
        <v>5.6</v>
      </c>
      <c r="M361" s="56">
        <f t="shared" si="47"/>
        <v>8.0500000000000007</v>
      </c>
      <c r="N361" s="36">
        <v>72.5</v>
      </c>
      <c r="O361" s="57">
        <f t="shared" si="48"/>
        <v>6.6320501177795785</v>
      </c>
      <c r="P361" s="58">
        <f t="shared" si="49"/>
        <v>2.599763646169595</v>
      </c>
      <c r="Q361" s="137">
        <v>2.3489070000000001</v>
      </c>
      <c r="R361" s="11">
        <f t="shared" si="50"/>
        <v>0.35611837749675002</v>
      </c>
      <c r="S361" s="35">
        <f t="shared" si="51"/>
        <v>0.50773558260374074</v>
      </c>
    </row>
    <row r="362" spans="7:19" ht="18.5">
      <c r="G362" s="61">
        <v>2011</v>
      </c>
      <c r="H362" s="61">
        <v>12</v>
      </c>
      <c r="I362" s="48">
        <f t="shared" si="53"/>
        <v>24</v>
      </c>
      <c r="J362" s="48">
        <f t="shared" si="53"/>
        <v>358</v>
      </c>
      <c r="K362" s="135">
        <v>8.6999999999999993</v>
      </c>
      <c r="L362" s="135">
        <v>5.9</v>
      </c>
      <c r="M362" s="56">
        <f t="shared" si="47"/>
        <v>7.3</v>
      </c>
      <c r="N362" s="36">
        <v>84</v>
      </c>
      <c r="O362" s="57">
        <f t="shared" si="48"/>
        <v>6.2868053727744035</v>
      </c>
      <c r="P362" s="58">
        <f t="shared" si="49"/>
        <v>1.4082444035014658</v>
      </c>
      <c r="Q362" s="137">
        <v>1.6831739999999999</v>
      </c>
      <c r="R362" s="11">
        <f t="shared" si="50"/>
        <v>0.24778256930100001</v>
      </c>
      <c r="S362" s="35">
        <f t="shared" si="51"/>
        <v>0.35500121457954331</v>
      </c>
    </row>
    <row r="363" spans="7:19" ht="18.5">
      <c r="G363" s="61">
        <v>2011</v>
      </c>
      <c r="H363" s="61">
        <v>12</v>
      </c>
      <c r="I363" s="48">
        <f t="shared" si="53"/>
        <v>25</v>
      </c>
      <c r="J363" s="48">
        <f t="shared" si="53"/>
        <v>359</v>
      </c>
      <c r="K363" s="135">
        <v>8.4</v>
      </c>
      <c r="L363" s="135">
        <v>5.0999999999999996</v>
      </c>
      <c r="M363" s="56">
        <f t="shared" si="47"/>
        <v>6.75</v>
      </c>
      <c r="N363" s="36">
        <v>75</v>
      </c>
      <c r="O363" s="57">
        <f t="shared" si="48"/>
        <v>9.7668766342125011</v>
      </c>
      <c r="P363" s="58">
        <f t="shared" si="49"/>
        <v>2.5784554314321011</v>
      </c>
      <c r="Q363" s="137">
        <v>2.8387859999999998</v>
      </c>
      <c r="R363" s="11">
        <f t="shared" si="50"/>
        <v>0.40874473129950001</v>
      </c>
      <c r="S363" s="35">
        <f t="shared" si="51"/>
        <v>0.44913760874812281</v>
      </c>
    </row>
    <row r="364" spans="7:19" ht="18.5">
      <c r="G364" s="61">
        <v>2011</v>
      </c>
      <c r="H364" s="61">
        <v>12</v>
      </c>
      <c r="I364" s="48">
        <f t="shared" si="53"/>
        <v>26</v>
      </c>
      <c r="J364" s="48">
        <f t="shared" si="53"/>
        <v>360</v>
      </c>
      <c r="K364" s="135">
        <v>12.2</v>
      </c>
      <c r="L364" s="135">
        <v>2.9</v>
      </c>
      <c r="M364" s="56">
        <f t="shared" si="47"/>
        <v>7.55</v>
      </c>
      <c r="N364" s="36">
        <v>81</v>
      </c>
      <c r="O364" s="57">
        <f t="shared" si="48"/>
        <v>20.543084381185071</v>
      </c>
      <c r="P364" s="58">
        <f t="shared" si="49"/>
        <v>15.284054779601691</v>
      </c>
      <c r="Q364" s="137">
        <v>10.023678</v>
      </c>
      <c r="R364" s="11">
        <f t="shared" si="50"/>
        <v>1.4902978917645</v>
      </c>
      <c r="S364" s="35">
        <f t="shared" si="51"/>
        <v>1.8032804971910312</v>
      </c>
    </row>
    <row r="365" spans="7:19" ht="18.5">
      <c r="G365" s="61">
        <v>2011</v>
      </c>
      <c r="H365" s="61">
        <v>12</v>
      </c>
      <c r="I365" s="48">
        <f t="shared" si="53"/>
        <v>27</v>
      </c>
      <c r="J365" s="48">
        <f t="shared" si="53"/>
        <v>361</v>
      </c>
      <c r="K365" s="135">
        <v>12.1</v>
      </c>
      <c r="L365" s="135">
        <v>3</v>
      </c>
      <c r="M365" s="56">
        <f t="shared" si="47"/>
        <v>7.55</v>
      </c>
      <c r="N365" s="36">
        <v>77</v>
      </c>
      <c r="O365" s="57">
        <f t="shared" si="48"/>
        <v>19.180106956492818</v>
      </c>
      <c r="P365" s="58">
        <f t="shared" si="49"/>
        <v>13.963117864326771</v>
      </c>
      <c r="Q365" s="137">
        <v>9.2574569999999987</v>
      </c>
      <c r="R365" s="11">
        <f t="shared" si="50"/>
        <v>1.3763778774817497</v>
      </c>
      <c r="S365" s="35">
        <f t="shared" si="51"/>
        <v>1.6661783752309007</v>
      </c>
    </row>
    <row r="366" spans="7:19" ht="18.5">
      <c r="G366" s="61">
        <v>2011</v>
      </c>
      <c r="H366" s="61">
        <v>12</v>
      </c>
      <c r="I366" s="48">
        <f t="shared" si="53"/>
        <v>28</v>
      </c>
      <c r="J366" s="48">
        <f t="shared" si="53"/>
        <v>362</v>
      </c>
      <c r="K366" s="135">
        <v>11.8</v>
      </c>
      <c r="L366" s="135">
        <v>2</v>
      </c>
      <c r="M366" s="56">
        <f t="shared" si="47"/>
        <v>6.9</v>
      </c>
      <c r="N366" s="36">
        <v>78</v>
      </c>
      <c r="O366" s="57">
        <f t="shared" si="48"/>
        <v>19.109361069121107</v>
      </c>
      <c r="P366" s="58">
        <f t="shared" si="49"/>
        <v>14.981739078190948</v>
      </c>
      <c r="Q366" s="137">
        <v>9.5714819999999996</v>
      </c>
      <c r="R366" s="11">
        <f t="shared" si="50"/>
        <v>1.386577525671</v>
      </c>
      <c r="S366" s="35">
        <f t="shared" si="51"/>
        <v>1.6674178031164584</v>
      </c>
    </row>
    <row r="367" spans="7:19" ht="18.5">
      <c r="G367" s="61">
        <v>2011</v>
      </c>
      <c r="H367" s="61">
        <v>12</v>
      </c>
      <c r="I367" s="48">
        <f t="shared" si="53"/>
        <v>29</v>
      </c>
      <c r="J367" s="48">
        <f t="shared" si="53"/>
        <v>363</v>
      </c>
      <c r="K367" s="135">
        <v>10.8</v>
      </c>
      <c r="L367" s="135">
        <v>2.5</v>
      </c>
      <c r="M367" s="56">
        <f t="shared" si="47"/>
        <v>6.65</v>
      </c>
      <c r="N367" s="36">
        <v>77</v>
      </c>
      <c r="O367" s="57">
        <f t="shared" si="48"/>
        <v>15.559702713103093</v>
      </c>
      <c r="P367" s="58">
        <f t="shared" si="49"/>
        <v>10.331642601500453</v>
      </c>
      <c r="Q367" s="137">
        <v>7.1723309999999998</v>
      </c>
      <c r="R367" s="11">
        <f t="shared" si="50"/>
        <v>1.0285068861517499</v>
      </c>
      <c r="S367" s="35">
        <f t="shared" si="51"/>
        <v>1.1827813497918334</v>
      </c>
    </row>
    <row r="368" spans="7:19" ht="18.5">
      <c r="G368" s="61">
        <v>2011</v>
      </c>
      <c r="H368" s="61">
        <v>12</v>
      </c>
      <c r="I368" s="48">
        <f t="shared" si="53"/>
        <v>30</v>
      </c>
      <c r="J368" s="48">
        <f t="shared" si="53"/>
        <v>364</v>
      </c>
      <c r="K368" s="135">
        <v>9.1</v>
      </c>
      <c r="L368" s="135">
        <v>3.1</v>
      </c>
      <c r="M368" s="56">
        <f t="shared" si="47"/>
        <v>6.1</v>
      </c>
      <c r="N368" s="36">
        <v>83</v>
      </c>
      <c r="O368" s="57">
        <f t="shared" si="48"/>
        <v>23.300380790797224</v>
      </c>
      <c r="P368" s="58">
        <f t="shared" si="49"/>
        <v>11.184182779582667</v>
      </c>
      <c r="Q368" s="137">
        <v>9.1318469999999987</v>
      </c>
      <c r="R368" s="11">
        <f t="shared" si="50"/>
        <v>1.2800429554544996</v>
      </c>
      <c r="S368" s="35">
        <f t="shared" si="51"/>
        <v>1.1896435846535933</v>
      </c>
    </row>
    <row r="369" spans="1:20" ht="18.5">
      <c r="G369" s="61">
        <v>2011</v>
      </c>
      <c r="H369" s="61">
        <v>12</v>
      </c>
      <c r="I369" s="48">
        <f t="shared" si="53"/>
        <v>31</v>
      </c>
      <c r="J369" s="48">
        <f t="shared" si="53"/>
        <v>365</v>
      </c>
      <c r="K369" s="135">
        <v>6.4</v>
      </c>
      <c r="L369" s="135">
        <v>3.9</v>
      </c>
      <c r="M369" s="56">
        <f t="shared" si="47"/>
        <v>5.15</v>
      </c>
      <c r="N369" s="36">
        <v>81</v>
      </c>
      <c r="O369" s="57">
        <f t="shared" si="48"/>
        <v>36.295401553666409</v>
      </c>
      <c r="P369" s="58">
        <f t="shared" si="49"/>
        <v>7.2590803107332835</v>
      </c>
      <c r="Q369" s="137">
        <v>9.1820909999999998</v>
      </c>
      <c r="R369" s="51">
        <f t="shared" si="50"/>
        <v>1.2359255172592496</v>
      </c>
      <c r="S369" s="50">
        <f t="shared" si="51"/>
        <v>0.74073482461963713</v>
      </c>
    </row>
    <row r="370" spans="1:20" ht="18.5">
      <c r="A370" s="37"/>
      <c r="B370" s="37"/>
      <c r="C370" s="37"/>
      <c r="D370" s="37"/>
      <c r="E370" s="37"/>
      <c r="F370" s="37"/>
      <c r="G370" s="6"/>
      <c r="H370" s="6"/>
      <c r="I370" s="38"/>
      <c r="J370" s="38"/>
      <c r="K370" s="8"/>
      <c r="L370" s="8"/>
      <c r="M370" s="37"/>
      <c r="N370" s="37"/>
      <c r="O370" s="39"/>
      <c r="P370" s="40"/>
      <c r="Q370" s="40"/>
      <c r="R370" s="36"/>
      <c r="S370" s="38"/>
      <c r="T370" s="2"/>
    </row>
    <row r="371" spans="1:20">
      <c r="R371" s="41">
        <f>SUM(R60:R370)</f>
        <v>1238.2651590222808</v>
      </c>
      <c r="S371" s="42">
        <f>SUM(S60:S370)</f>
        <v>1856.6846711481685</v>
      </c>
    </row>
    <row r="373" spans="1:20" ht="15" customHeight="1">
      <c r="R373" s="150" t="s">
        <v>8</v>
      </c>
      <c r="S373" s="152" t="s">
        <v>34</v>
      </c>
    </row>
    <row r="374" spans="1:20" ht="15" customHeight="1">
      <c r="R374" s="151"/>
      <c r="S374" s="153"/>
    </row>
  </sheetData>
  <mergeCells count="10">
    <mergeCell ref="S3:S4"/>
    <mergeCell ref="R373:R374"/>
    <mergeCell ref="S373:S374"/>
    <mergeCell ref="A2:C2"/>
    <mergeCell ref="E2:J2"/>
    <mergeCell ref="P2:R2"/>
    <mergeCell ref="G3:G4"/>
    <mergeCell ref="P3:P4"/>
    <mergeCell ref="Q3:Q4"/>
    <mergeCell ref="R3:R4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5"/>
  <sheetViews>
    <sheetView topLeftCell="J1" zoomScale="91" zoomScaleNormal="91" workbookViewId="0">
      <selection activeCell="Q3" sqref="Q3:Q4"/>
    </sheetView>
  </sheetViews>
  <sheetFormatPr defaultRowHeight="14.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1:23" ht="14.25" customHeight="1"/>
    <row r="2" spans="1:23">
      <c r="A2" s="148"/>
      <c r="B2" s="148"/>
      <c r="C2" s="148"/>
      <c r="E2" s="148"/>
      <c r="F2" s="148"/>
      <c r="G2" s="148"/>
      <c r="H2" s="148"/>
      <c r="I2" s="148"/>
      <c r="J2" s="148"/>
      <c r="O2" s="69"/>
      <c r="P2" s="147"/>
      <c r="Q2" s="147"/>
      <c r="R2" s="147"/>
    </row>
    <row r="3" spans="1:23" ht="15.75" customHeight="1">
      <c r="B3" s="70" t="s">
        <v>52</v>
      </c>
      <c r="G3" s="149" t="s">
        <v>3</v>
      </c>
      <c r="H3" s="59" t="s">
        <v>4</v>
      </c>
      <c r="I3" s="59" t="s">
        <v>5</v>
      </c>
      <c r="J3" s="59" t="s">
        <v>9</v>
      </c>
      <c r="K3" s="31" t="s">
        <v>0</v>
      </c>
      <c r="L3" s="31" t="s">
        <v>1</v>
      </c>
      <c r="M3" s="29" t="s">
        <v>63</v>
      </c>
      <c r="N3" s="29" t="s">
        <v>64</v>
      </c>
      <c r="O3" s="49" t="s">
        <v>7</v>
      </c>
      <c r="P3" s="154" t="s">
        <v>33</v>
      </c>
      <c r="Q3" s="156" t="s">
        <v>53</v>
      </c>
      <c r="R3" s="150" t="s">
        <v>8</v>
      </c>
      <c r="S3" s="152" t="s">
        <v>34</v>
      </c>
    </row>
    <row r="4" spans="1:23" ht="26" customHeight="1">
      <c r="B4" s="26" t="s">
        <v>9</v>
      </c>
      <c r="C4" s="16">
        <v>246</v>
      </c>
      <c r="G4" s="149"/>
      <c r="H4" s="60" t="s">
        <v>6</v>
      </c>
      <c r="I4" s="60" t="s">
        <v>6</v>
      </c>
      <c r="J4" s="60"/>
      <c r="K4" s="30" t="s">
        <v>2</v>
      </c>
      <c r="L4" s="30" t="s">
        <v>2</v>
      </c>
      <c r="M4" s="30" t="s">
        <v>2</v>
      </c>
      <c r="N4" s="30" t="s">
        <v>32</v>
      </c>
      <c r="O4" s="28" t="s">
        <v>31</v>
      </c>
      <c r="P4" s="155"/>
      <c r="Q4" s="157"/>
      <c r="R4" s="151"/>
      <c r="S4" s="153"/>
    </row>
    <row r="5" spans="1:23" ht="18.5">
      <c r="B5" s="27" t="s">
        <v>30</v>
      </c>
      <c r="C5" s="19">
        <v>36.71</v>
      </c>
      <c r="D5" s="18">
        <f>RADIANS(C5)</f>
        <v>0.64071036840711837</v>
      </c>
      <c r="G5" s="61">
        <v>2012</v>
      </c>
      <c r="H5" s="48">
        <v>1</v>
      </c>
      <c r="I5" s="48">
        <v>1</v>
      </c>
      <c r="J5" s="48">
        <v>1</v>
      </c>
      <c r="K5" s="138">
        <v>5.9</v>
      </c>
      <c r="L5" s="138">
        <v>4.0999999999999996</v>
      </c>
      <c r="M5" s="56">
        <f>(K5+L5)/2</f>
        <v>5</v>
      </c>
      <c r="N5" s="36">
        <v>97</v>
      </c>
      <c r="O5" s="57">
        <f>((Q5)/(0.16*(K5-(L5))^0.5))</f>
        <v>17.045449762049362</v>
      </c>
      <c r="P5" s="58">
        <f>0.16*((K5-(L5))^1/2)*O5</f>
        <v>2.4545447657351094</v>
      </c>
      <c r="Q5" s="137">
        <v>3.6590192999999998</v>
      </c>
      <c r="R5" s="11">
        <f>0.0023*0.408*O5*SQRT(K5-L5)*(M5+17.8)</f>
        <v>0.48929137883459989</v>
      </c>
      <c r="S5" s="35">
        <f>0.31*(IF(N5&gt;50,1,(1+(50-N5)/70)))*(P5+2.09)*((M5/(M5+15)))</f>
        <v>0.35220221934447099</v>
      </c>
    </row>
    <row r="6" spans="1:23" ht="18.5">
      <c r="B6" s="26" t="s">
        <v>29</v>
      </c>
      <c r="C6" s="17"/>
      <c r="D6" s="17">
        <f>TAN(D5)</f>
        <v>0.74564856464473495</v>
      </c>
      <c r="G6" s="61">
        <v>2012</v>
      </c>
      <c r="H6" s="48">
        <v>1</v>
      </c>
      <c r="I6" s="48">
        <f t="shared" ref="I6:J21" si="0">I5+1</f>
        <v>2</v>
      </c>
      <c r="J6" s="48">
        <f>J5+1</f>
        <v>2</v>
      </c>
      <c r="K6" s="138">
        <v>10.5</v>
      </c>
      <c r="L6" s="138">
        <v>5.4</v>
      </c>
      <c r="M6" s="56">
        <f t="shared" ref="M6:M69" si="1">(K6+L6)/2</f>
        <v>7.95</v>
      </c>
      <c r="N6" s="36">
        <v>79</v>
      </c>
      <c r="O6" s="57">
        <f t="shared" ref="O6:O69" si="2">((Q6)/(0.16*(K6-(L6))^0.5))</f>
        <v>45.988173521466692</v>
      </c>
      <c r="P6" s="58">
        <f t="shared" ref="P6:P69" si="3">0.16*((K6-L6)^1/2)*O6</f>
        <v>18.76317479675841</v>
      </c>
      <c r="Q6" s="137">
        <v>16.616946899999999</v>
      </c>
      <c r="R6" s="11">
        <f t="shared" ref="R6:R69" si="4">0.0023*0.408*O6*(K6-L6)^0.5*(M6+17.8)</f>
        <v>2.5095536343888747</v>
      </c>
      <c r="S6" s="35">
        <f t="shared" ref="S6:S69" si="5">0.31*(IF(N6&gt;50,1,(1+(50-N6)/70)))*(P6+2.09)*((M6/(M6+15)))</f>
        <v>2.2393311235996127</v>
      </c>
      <c r="U6" s="10"/>
      <c r="V6" s="9"/>
      <c r="W6" s="10"/>
    </row>
    <row r="7" spans="1:23" ht="18.5">
      <c r="B7" s="26" t="s">
        <v>20</v>
      </c>
      <c r="C7" s="15"/>
      <c r="D7" s="17">
        <f>SIN(D5)</f>
        <v>0.59776507412100266</v>
      </c>
      <c r="G7" s="61">
        <v>2012</v>
      </c>
      <c r="H7" s="48">
        <v>1</v>
      </c>
      <c r="I7" s="48">
        <f t="shared" si="0"/>
        <v>3</v>
      </c>
      <c r="J7" s="48">
        <f t="shared" si="0"/>
        <v>3</v>
      </c>
      <c r="K7" s="138">
        <v>13.3</v>
      </c>
      <c r="L7" s="138">
        <v>2.7</v>
      </c>
      <c r="M7" s="56">
        <f t="shared" si="1"/>
        <v>8</v>
      </c>
      <c r="N7" s="36">
        <v>68.5</v>
      </c>
      <c r="O7" s="57">
        <f t="shared" si="2"/>
        <v>28.631779771666771</v>
      </c>
      <c r="P7" s="58">
        <f t="shared" si="3"/>
        <v>24.279749246373424</v>
      </c>
      <c r="Q7" s="137">
        <v>14.9149314</v>
      </c>
      <c r="R7" s="11">
        <f t="shared" si="4"/>
        <v>2.2568826746538</v>
      </c>
      <c r="S7" s="35">
        <f t="shared" si="5"/>
        <v>2.8433468752611346</v>
      </c>
    </row>
    <row r="8" spans="1:23" ht="18.5">
      <c r="B8" s="26" t="s">
        <v>21</v>
      </c>
      <c r="C8" s="15"/>
      <c r="D8" s="17">
        <f>COS(D5)</f>
        <v>0.80167132676746777</v>
      </c>
      <c r="G8" s="61">
        <v>2012</v>
      </c>
      <c r="H8" s="48">
        <v>1</v>
      </c>
      <c r="I8" s="48">
        <f t="shared" si="0"/>
        <v>4</v>
      </c>
      <c r="J8" s="48">
        <f t="shared" si="0"/>
        <v>4</v>
      </c>
      <c r="K8" s="138">
        <v>12.3</v>
      </c>
      <c r="L8" s="138">
        <v>3.1</v>
      </c>
      <c r="M8" s="56">
        <f t="shared" si="1"/>
        <v>7.7</v>
      </c>
      <c r="N8" s="36">
        <v>66</v>
      </c>
      <c r="O8" s="57">
        <f t="shared" si="2"/>
        <v>32.444882543599832</v>
      </c>
      <c r="P8" s="58">
        <f t="shared" si="3"/>
        <v>23.87943355208948</v>
      </c>
      <c r="Q8" s="137">
        <v>15.745632199999999</v>
      </c>
      <c r="R8" s="11">
        <f t="shared" si="4"/>
        <v>2.3548773877514999</v>
      </c>
      <c r="S8" s="35">
        <f t="shared" si="5"/>
        <v>2.7307946206536382</v>
      </c>
    </row>
    <row r="9" spans="1:23" ht="18.5">
      <c r="B9" s="26" t="s">
        <v>10</v>
      </c>
      <c r="C9" s="18">
        <f>1+0.033*COS(2*3.14/365*C4)</f>
        <v>0.98476594043228627</v>
      </c>
      <c r="D9" s="20"/>
      <c r="E9" t="s">
        <v>19</v>
      </c>
      <c r="G9" s="61">
        <v>2012</v>
      </c>
      <c r="H9" s="48">
        <v>1</v>
      </c>
      <c r="I9" s="48">
        <f t="shared" si="0"/>
        <v>5</v>
      </c>
      <c r="J9" s="48">
        <f t="shared" si="0"/>
        <v>5</v>
      </c>
      <c r="K9" s="138">
        <v>10.9</v>
      </c>
      <c r="L9" s="138">
        <v>3.2</v>
      </c>
      <c r="M9" s="56">
        <f t="shared" si="1"/>
        <v>7.0500000000000007</v>
      </c>
      <c r="N9" s="36">
        <v>65.5</v>
      </c>
      <c r="O9" s="57">
        <f t="shared" si="2"/>
        <v>36.992325995317785</v>
      </c>
      <c r="P9" s="58">
        <f t="shared" si="3"/>
        <v>22.787272813115756</v>
      </c>
      <c r="Q9" s="137">
        <v>16.4239262</v>
      </c>
      <c r="R9" s="11">
        <f t="shared" si="4"/>
        <v>2.3937092300005505</v>
      </c>
      <c r="S9" s="35">
        <f t="shared" si="5"/>
        <v>2.4657269720210651</v>
      </c>
    </row>
    <row r="10" spans="1:23" ht="18.5">
      <c r="B10" s="25" t="s">
        <v>11</v>
      </c>
      <c r="C10" s="18">
        <f>0.409*SIN(2*3.14/365*C4-1.39)</f>
        <v>0.12049444583065447</v>
      </c>
      <c r="D10" s="21"/>
      <c r="E10" t="s">
        <v>15</v>
      </c>
      <c r="G10" s="61">
        <v>2012</v>
      </c>
      <c r="H10" s="48">
        <v>1</v>
      </c>
      <c r="I10" s="48">
        <f t="shared" si="0"/>
        <v>6</v>
      </c>
      <c r="J10" s="48">
        <f t="shared" si="0"/>
        <v>6</v>
      </c>
      <c r="K10" s="138">
        <v>6.7</v>
      </c>
      <c r="L10" s="138">
        <v>4.0999999999999996</v>
      </c>
      <c r="M10" s="56">
        <f t="shared" si="1"/>
        <v>5.4</v>
      </c>
      <c r="N10" s="36">
        <v>76</v>
      </c>
      <c r="O10" s="57">
        <f t="shared" si="2"/>
        <v>49.458394977405803</v>
      </c>
      <c r="P10" s="58">
        <f t="shared" si="3"/>
        <v>10.287346155300408</v>
      </c>
      <c r="Q10" s="137">
        <v>12.7598825</v>
      </c>
      <c r="R10" s="11">
        <f t="shared" si="4"/>
        <v>1.7362116920100004</v>
      </c>
      <c r="S10" s="35">
        <f t="shared" si="5"/>
        <v>1.0156704639202396</v>
      </c>
    </row>
    <row r="11" spans="1:23" ht="18.5">
      <c r="B11" s="26" t="s">
        <v>22</v>
      </c>
      <c r="C11" s="18">
        <f>TAN(C10)</f>
        <v>0.12108100192618861</v>
      </c>
      <c r="D11" s="21"/>
      <c r="G11" s="61">
        <v>2012</v>
      </c>
      <c r="H11" s="48">
        <v>1</v>
      </c>
      <c r="I11" s="48">
        <f t="shared" si="0"/>
        <v>7</v>
      </c>
      <c r="J11" s="48">
        <f t="shared" si="0"/>
        <v>7</v>
      </c>
      <c r="K11" s="138">
        <v>8.5</v>
      </c>
      <c r="L11" s="138">
        <v>5</v>
      </c>
      <c r="M11" s="56">
        <f t="shared" si="1"/>
        <v>6.75</v>
      </c>
      <c r="N11" s="36">
        <v>85</v>
      </c>
      <c r="O11" s="57">
        <f t="shared" si="2"/>
        <v>4.3865694539582973</v>
      </c>
      <c r="P11" s="58">
        <f t="shared" si="3"/>
        <v>1.2282394471083233</v>
      </c>
      <c r="Q11" s="137">
        <v>1.3130431999999999</v>
      </c>
      <c r="R11" s="11">
        <f t="shared" si="4"/>
        <v>0.18905950993439996</v>
      </c>
      <c r="S11" s="35">
        <f t="shared" si="5"/>
        <v>0.31923751922180071</v>
      </c>
    </row>
    <row r="12" spans="1:23" ht="18.5">
      <c r="B12" s="26" t="s">
        <v>23</v>
      </c>
      <c r="C12" s="18">
        <f>SIN(C10)</f>
        <v>0.12020308272613202</v>
      </c>
      <c r="D12" s="21"/>
      <c r="G12" s="61">
        <v>2012</v>
      </c>
      <c r="H12" s="48">
        <v>1</v>
      </c>
      <c r="I12" s="48">
        <f t="shared" si="0"/>
        <v>8</v>
      </c>
      <c r="J12" s="48">
        <f t="shared" si="0"/>
        <v>8</v>
      </c>
      <c r="K12" s="138">
        <v>7.1</v>
      </c>
      <c r="L12" s="138">
        <v>5.3</v>
      </c>
      <c r="M12" s="56">
        <f t="shared" si="1"/>
        <v>6.1999999999999993</v>
      </c>
      <c r="N12" s="36">
        <v>76</v>
      </c>
      <c r="O12" s="57">
        <f t="shared" si="2"/>
        <v>23.39823954062755</v>
      </c>
      <c r="P12" s="58">
        <f t="shared" si="3"/>
        <v>3.369346493850367</v>
      </c>
      <c r="Q12" s="137">
        <v>5.0227251999999991</v>
      </c>
      <c r="R12" s="11">
        <f t="shared" si="4"/>
        <v>0.70699879915199992</v>
      </c>
      <c r="S12" s="35">
        <f t="shared" si="5"/>
        <v>0.49494641326322664</v>
      </c>
    </row>
    <row r="13" spans="1:23" ht="18.5">
      <c r="B13" s="26" t="s">
        <v>24</v>
      </c>
      <c r="C13" s="18">
        <f>COS(C10)</f>
        <v>0.9927493232952288</v>
      </c>
      <c r="D13" s="21"/>
      <c r="G13" s="61">
        <v>2012</v>
      </c>
      <c r="H13" s="48">
        <v>1</v>
      </c>
      <c r="I13" s="48">
        <f t="shared" si="0"/>
        <v>9</v>
      </c>
      <c r="J13" s="48">
        <f t="shared" si="0"/>
        <v>9</v>
      </c>
      <c r="K13" s="138">
        <v>8.1</v>
      </c>
      <c r="L13" s="138">
        <v>5.9</v>
      </c>
      <c r="M13" s="56">
        <f t="shared" si="1"/>
        <v>7</v>
      </c>
      <c r="N13" s="36">
        <v>85</v>
      </c>
      <c r="O13" s="57">
        <f t="shared" si="2"/>
        <v>7.7399699084212994</v>
      </c>
      <c r="P13" s="58">
        <f t="shared" si="3"/>
        <v>1.3622347038821483</v>
      </c>
      <c r="Q13" s="137">
        <v>1.8368368999999998</v>
      </c>
      <c r="R13" s="11">
        <f t="shared" si="4"/>
        <v>0.26717160077879992</v>
      </c>
      <c r="S13" s="35">
        <f t="shared" si="5"/>
        <v>0.34051587761019364</v>
      </c>
    </row>
    <row r="14" spans="1:23" ht="18.5">
      <c r="B14" s="26" t="s">
        <v>12</v>
      </c>
      <c r="C14" s="17">
        <f>1-(TAN(D5)^2*(TAN(C10)^2))</f>
        <v>0.99184882186225698</v>
      </c>
      <c r="D14" s="21"/>
      <c r="G14" s="61">
        <v>2012</v>
      </c>
      <c r="H14" s="48">
        <v>1</v>
      </c>
      <c r="I14" s="48">
        <f t="shared" si="0"/>
        <v>10</v>
      </c>
      <c r="J14" s="48">
        <f t="shared" si="0"/>
        <v>10</v>
      </c>
      <c r="K14" s="138">
        <v>8.5</v>
      </c>
      <c r="L14" s="138">
        <v>4.4000000000000004</v>
      </c>
      <c r="M14" s="56">
        <f t="shared" si="1"/>
        <v>6.45</v>
      </c>
      <c r="N14" s="36">
        <v>88.5</v>
      </c>
      <c r="O14" s="57">
        <f t="shared" si="2"/>
        <v>52.505621557108746</v>
      </c>
      <c r="P14" s="58">
        <f t="shared" si="3"/>
        <v>17.221843870731668</v>
      </c>
      <c r="Q14" s="137">
        <v>17.010524899999997</v>
      </c>
      <c r="R14" s="11">
        <f t="shared" si="4"/>
        <v>2.4193431670586243</v>
      </c>
      <c r="S14" s="35">
        <f t="shared" si="5"/>
        <v>1.8001879636143578</v>
      </c>
      <c r="U14" t="s">
        <v>18</v>
      </c>
    </row>
    <row r="15" spans="1:23" ht="18.5">
      <c r="B15" s="27" t="s">
        <v>14</v>
      </c>
      <c r="C15" s="18">
        <f>ACOS(-1*(-D5*C11))</f>
        <v>1.4931404471766589</v>
      </c>
      <c r="D15" s="21"/>
      <c r="E15" t="s">
        <v>28</v>
      </c>
      <c r="G15" s="61">
        <v>2012</v>
      </c>
      <c r="H15" s="48">
        <v>1</v>
      </c>
      <c r="I15" s="48">
        <f t="shared" si="0"/>
        <v>11</v>
      </c>
      <c r="J15" s="48">
        <f t="shared" si="0"/>
        <v>11</v>
      </c>
      <c r="K15" s="138">
        <v>9</v>
      </c>
      <c r="L15" s="138">
        <v>5.9</v>
      </c>
      <c r="M15" s="56">
        <f t="shared" si="1"/>
        <v>7.45</v>
      </c>
      <c r="N15" s="36">
        <v>77.5</v>
      </c>
      <c r="O15" s="57">
        <f t="shared" si="2"/>
        <v>61.053620364556416</v>
      </c>
      <c r="P15" s="58">
        <f t="shared" si="3"/>
        <v>15.141297850409989</v>
      </c>
      <c r="Q15" s="137">
        <v>17.199358599999996</v>
      </c>
      <c r="R15" s="11">
        <f t="shared" si="4"/>
        <v>2.5470745142722491</v>
      </c>
      <c r="S15" s="35">
        <f t="shared" si="5"/>
        <v>1.7726361864375</v>
      </c>
    </row>
    <row r="16" spans="1:23" ht="18.5">
      <c r="B16" s="26" t="s">
        <v>25</v>
      </c>
      <c r="C16" s="18">
        <f>SIN(C15)</f>
        <v>0.99698629713221976</v>
      </c>
      <c r="D16" s="21"/>
      <c r="G16" s="61">
        <v>2012</v>
      </c>
      <c r="H16" s="48">
        <v>1</v>
      </c>
      <c r="I16" s="48">
        <f t="shared" si="0"/>
        <v>12</v>
      </c>
      <c r="J16" s="48">
        <f t="shared" si="0"/>
        <v>12</v>
      </c>
      <c r="K16" s="138">
        <v>6.7</v>
      </c>
      <c r="L16" s="138">
        <v>4.5999999999999996</v>
      </c>
      <c r="M16" s="56">
        <f t="shared" si="1"/>
        <v>5.65</v>
      </c>
      <c r="N16" s="36">
        <v>89</v>
      </c>
      <c r="O16" s="57">
        <f t="shared" si="2"/>
        <v>71.288171016715012</v>
      </c>
      <c r="P16" s="58">
        <f t="shared" si="3"/>
        <v>11.976412730808125</v>
      </c>
      <c r="Q16" s="137">
        <v>16.529019899999998</v>
      </c>
      <c r="R16" s="11">
        <f t="shared" si="4"/>
        <v>2.2733063551815746</v>
      </c>
      <c r="S16" s="35">
        <f t="shared" si="5"/>
        <v>1.1930906488140645</v>
      </c>
    </row>
    <row r="17" spans="2:22" ht="18.5">
      <c r="B17" s="26" t="s">
        <v>26</v>
      </c>
      <c r="C17" s="18">
        <f>-1*D7*C12</f>
        <v>-7.1853204655359326E-2</v>
      </c>
      <c r="D17" s="21"/>
      <c r="E17" t="s">
        <v>16</v>
      </c>
      <c r="G17" s="61">
        <v>2012</v>
      </c>
      <c r="H17" s="48">
        <v>1</v>
      </c>
      <c r="I17" s="48">
        <f t="shared" si="0"/>
        <v>13</v>
      </c>
      <c r="J17" s="48">
        <f t="shared" si="0"/>
        <v>13</v>
      </c>
      <c r="K17" s="138">
        <v>6</v>
      </c>
      <c r="L17" s="138">
        <v>3.9</v>
      </c>
      <c r="M17" s="56">
        <f t="shared" si="1"/>
        <v>4.95</v>
      </c>
      <c r="N17" s="36">
        <v>92</v>
      </c>
      <c r="O17" s="57">
        <f t="shared" si="2"/>
        <v>60.357570941628857</v>
      </c>
      <c r="P17" s="58">
        <f t="shared" si="3"/>
        <v>10.140071918193648</v>
      </c>
      <c r="Q17" s="137">
        <v>13.994628799999999</v>
      </c>
      <c r="R17" s="11">
        <f t="shared" si="4"/>
        <v>1.8672858274979998</v>
      </c>
      <c r="S17" s="35">
        <f t="shared" si="5"/>
        <v>0.94070402799339115</v>
      </c>
    </row>
    <row r="18" spans="2:22" ht="18.5">
      <c r="B18" s="26" t="s">
        <v>27</v>
      </c>
      <c r="C18" s="18">
        <f>D8*C13</f>
        <v>0.79585866715359188</v>
      </c>
      <c r="D18" s="21"/>
      <c r="E18" t="s">
        <v>17</v>
      </c>
      <c r="G18" s="61">
        <v>2012</v>
      </c>
      <c r="H18" s="48">
        <v>1</v>
      </c>
      <c r="I18" s="48">
        <f t="shared" si="0"/>
        <v>14</v>
      </c>
      <c r="J18" s="48">
        <f t="shared" si="0"/>
        <v>14</v>
      </c>
      <c r="K18" s="138">
        <v>6.5</v>
      </c>
      <c r="L18" s="138">
        <v>1.6</v>
      </c>
      <c r="M18" s="56">
        <f t="shared" si="1"/>
        <v>4.05</v>
      </c>
      <c r="N18" s="36">
        <v>93</v>
      </c>
      <c r="O18" s="57">
        <f t="shared" si="2"/>
        <v>47.772040153203697</v>
      </c>
      <c r="P18" s="58">
        <f t="shared" si="3"/>
        <v>18.726639740055852</v>
      </c>
      <c r="Q18" s="137">
        <v>16.919667</v>
      </c>
      <c r="R18" s="11">
        <f t="shared" si="4"/>
        <v>2.1682595559667499</v>
      </c>
      <c r="S18" s="35">
        <f t="shared" si="5"/>
        <v>1.3719312962540746</v>
      </c>
    </row>
    <row r="19" spans="2:22" ht="18.5">
      <c r="B19" s="26" t="s">
        <v>13</v>
      </c>
      <c r="C19" s="18">
        <v>8.2000000000000003E-2</v>
      </c>
      <c r="D19" s="22"/>
      <c r="G19" s="61">
        <v>2012</v>
      </c>
      <c r="H19" s="48">
        <v>1</v>
      </c>
      <c r="I19" s="48">
        <f t="shared" si="0"/>
        <v>15</v>
      </c>
      <c r="J19" s="48">
        <f t="shared" si="0"/>
        <v>15</v>
      </c>
      <c r="K19" s="138">
        <v>8.4</v>
      </c>
      <c r="L19" s="138">
        <v>5.4</v>
      </c>
      <c r="M19" s="56">
        <f t="shared" si="1"/>
        <v>6.9</v>
      </c>
      <c r="N19" s="36">
        <v>97</v>
      </c>
      <c r="O19" s="57">
        <f t="shared" si="2"/>
        <v>40.70994717179854</v>
      </c>
      <c r="P19" s="58">
        <f t="shared" si="3"/>
        <v>9.7703873212316488</v>
      </c>
      <c r="Q19" s="137">
        <v>11.281871499999999</v>
      </c>
      <c r="R19" s="11">
        <f t="shared" si="4"/>
        <v>1.6343539557832498</v>
      </c>
      <c r="S19" s="35">
        <f t="shared" si="5"/>
        <v>1.1584186520600228</v>
      </c>
    </row>
    <row r="20" spans="2:22" ht="18.5">
      <c r="G20" s="61">
        <v>2012</v>
      </c>
      <c r="H20" s="48">
        <v>1</v>
      </c>
      <c r="I20" s="48">
        <f t="shared" si="0"/>
        <v>16</v>
      </c>
      <c r="J20" s="48">
        <f t="shared" si="0"/>
        <v>16</v>
      </c>
      <c r="K20" s="138">
        <v>7.8</v>
      </c>
      <c r="L20" s="138">
        <v>5.6</v>
      </c>
      <c r="M20" s="56">
        <f t="shared" si="1"/>
        <v>6.6999999999999993</v>
      </c>
      <c r="N20" s="36">
        <v>93</v>
      </c>
      <c r="O20" s="57">
        <f t="shared" si="2"/>
        <v>70.577163493635098</v>
      </c>
      <c r="P20" s="58">
        <f t="shared" si="3"/>
        <v>12.421580774879779</v>
      </c>
      <c r="Q20" s="137">
        <v>16.749256099999997</v>
      </c>
      <c r="R20" s="11">
        <f t="shared" si="4"/>
        <v>2.4067424821492489</v>
      </c>
      <c r="S20" s="35">
        <f t="shared" si="5"/>
        <v>1.3889655884527787</v>
      </c>
    </row>
    <row r="21" spans="2:22" ht="18.5">
      <c r="B21" s="12" t="s">
        <v>7</v>
      </c>
      <c r="C21" s="23">
        <f>(24*60/3.14)*C19*C9*((C15*C17+(C18*C16)))</f>
        <v>25.410517233804871</v>
      </c>
      <c r="G21" s="61">
        <v>2012</v>
      </c>
      <c r="H21" s="48">
        <v>1</v>
      </c>
      <c r="I21" s="48">
        <f t="shared" si="0"/>
        <v>17</v>
      </c>
      <c r="J21" s="48">
        <f t="shared" si="0"/>
        <v>17</v>
      </c>
      <c r="K21" s="138">
        <v>7.4</v>
      </c>
      <c r="L21" s="138">
        <v>4.3</v>
      </c>
      <c r="M21" s="56">
        <f t="shared" si="1"/>
        <v>5.85</v>
      </c>
      <c r="N21" s="36">
        <v>79.5</v>
      </c>
      <c r="O21" s="57">
        <f t="shared" si="2"/>
        <v>8.2860395718487272</v>
      </c>
      <c r="P21" s="58">
        <f t="shared" si="3"/>
        <v>2.0549378138184848</v>
      </c>
      <c r="Q21" s="137">
        <v>2.3342524999999998</v>
      </c>
      <c r="R21" s="11">
        <f t="shared" si="4"/>
        <v>0.3237777450806249</v>
      </c>
      <c r="S21" s="35">
        <f t="shared" si="5"/>
        <v>0.36052013071270128</v>
      </c>
    </row>
    <row r="22" spans="2:22" ht="18.5">
      <c r="B22" s="24"/>
      <c r="G22" s="61">
        <v>2012</v>
      </c>
      <c r="H22" s="48">
        <v>1</v>
      </c>
      <c r="I22" s="48">
        <f t="shared" ref="I22:J37" si="6">I21+1</f>
        <v>18</v>
      </c>
      <c r="J22" s="48">
        <f t="shared" si="6"/>
        <v>18</v>
      </c>
      <c r="K22" s="138">
        <v>8.1</v>
      </c>
      <c r="L22" s="138">
        <v>1.4</v>
      </c>
      <c r="M22" s="56">
        <f t="shared" si="1"/>
        <v>4.75</v>
      </c>
      <c r="N22" s="36">
        <v>72.5</v>
      </c>
      <c r="O22" s="57">
        <f t="shared" si="2"/>
        <v>23.292129800293843</v>
      </c>
      <c r="P22" s="58">
        <f t="shared" si="3"/>
        <v>12.484581572957499</v>
      </c>
      <c r="Q22" s="137">
        <v>9.6464292999999994</v>
      </c>
      <c r="R22" s="11">
        <f t="shared" si="4"/>
        <v>1.2757957418934749</v>
      </c>
      <c r="S22" s="35">
        <f t="shared" si="5"/>
        <v>1.0866365248698691</v>
      </c>
    </row>
    <row r="23" spans="2:22" ht="18.5">
      <c r="C23" s="13"/>
      <c r="G23" s="61">
        <v>2012</v>
      </c>
      <c r="H23" s="48">
        <v>1</v>
      </c>
      <c r="I23" s="48">
        <f t="shared" si="6"/>
        <v>19</v>
      </c>
      <c r="J23" s="48">
        <f t="shared" si="6"/>
        <v>19</v>
      </c>
      <c r="K23" s="138">
        <v>5.2</v>
      </c>
      <c r="L23" s="138">
        <v>-2</v>
      </c>
      <c r="M23" s="56">
        <f t="shared" si="1"/>
        <v>1.6</v>
      </c>
      <c r="N23" s="36">
        <v>57.5</v>
      </c>
      <c r="O23" s="57">
        <f t="shared" si="2"/>
        <v>43.642514981789056</v>
      </c>
      <c r="P23" s="58">
        <f t="shared" si="3"/>
        <v>25.138088629510499</v>
      </c>
      <c r="Q23" s="137">
        <v>18.736825</v>
      </c>
      <c r="R23" s="11">
        <f t="shared" si="4"/>
        <v>2.1318946853249998</v>
      </c>
      <c r="S23" s="35">
        <f t="shared" si="5"/>
        <v>0.81356216627934974</v>
      </c>
    </row>
    <row r="24" spans="2:22" ht="18.5">
      <c r="B24" s="14"/>
      <c r="C24" s="14"/>
      <c r="D24" s="14"/>
      <c r="E24" s="14"/>
      <c r="G24" s="61">
        <v>2012</v>
      </c>
      <c r="H24" s="48">
        <v>1</v>
      </c>
      <c r="I24" s="48">
        <f t="shared" si="6"/>
        <v>20</v>
      </c>
      <c r="J24" s="48">
        <f t="shared" si="6"/>
        <v>20</v>
      </c>
      <c r="K24" s="138">
        <v>4</v>
      </c>
      <c r="L24" s="138">
        <v>-4.2</v>
      </c>
      <c r="M24" s="56">
        <f t="shared" si="1"/>
        <v>-0.10000000000000009</v>
      </c>
      <c r="N24" s="36">
        <v>36.5</v>
      </c>
      <c r="O24" s="57">
        <f t="shared" si="2"/>
        <v>42.083816417462515</v>
      </c>
      <c r="P24" s="58">
        <f t="shared" si="3"/>
        <v>27.606983569855405</v>
      </c>
      <c r="Q24" s="137">
        <v>19.2815537</v>
      </c>
      <c r="R24" s="11">
        <f t="shared" si="4"/>
        <v>2.0016277303738494</v>
      </c>
      <c r="S24" s="35">
        <f t="shared" si="5"/>
        <v>-7.3701478399396725E-2</v>
      </c>
    </row>
    <row r="25" spans="2:22" ht="18.5">
      <c r="G25" s="61">
        <v>2012</v>
      </c>
      <c r="H25" s="48">
        <v>1</v>
      </c>
      <c r="I25" s="48">
        <f t="shared" si="6"/>
        <v>21</v>
      </c>
      <c r="J25" s="48">
        <f t="shared" si="6"/>
        <v>21</v>
      </c>
      <c r="K25" s="138">
        <v>0.5</v>
      </c>
      <c r="L25" s="138">
        <v>-2.8</v>
      </c>
      <c r="M25" s="56">
        <f t="shared" si="1"/>
        <v>-1.1499999999999999</v>
      </c>
      <c r="N25" s="36">
        <v>60</v>
      </c>
      <c r="O25" s="57">
        <f t="shared" si="2"/>
        <v>63.314714133762223</v>
      </c>
      <c r="P25" s="58">
        <f t="shared" si="3"/>
        <v>16.715084531313227</v>
      </c>
      <c r="Q25" s="137">
        <v>18.402702399999999</v>
      </c>
      <c r="R25" s="11">
        <f t="shared" si="4"/>
        <v>1.7970652954403998</v>
      </c>
      <c r="S25" s="35">
        <f t="shared" si="5"/>
        <v>-0.48404423360383869</v>
      </c>
      <c r="U25" s="14"/>
      <c r="V25" s="14"/>
    </row>
    <row r="26" spans="2:22" ht="18.5">
      <c r="G26" s="61">
        <v>2012</v>
      </c>
      <c r="H26" s="48">
        <v>1</v>
      </c>
      <c r="I26" s="48">
        <f t="shared" si="6"/>
        <v>22</v>
      </c>
      <c r="J26" s="48">
        <f t="shared" si="6"/>
        <v>22</v>
      </c>
      <c r="K26" s="138">
        <v>2.4</v>
      </c>
      <c r="L26" s="138">
        <v>-1.7</v>
      </c>
      <c r="M26" s="56">
        <f t="shared" si="1"/>
        <v>0.35</v>
      </c>
      <c r="N26" s="36">
        <v>81.5</v>
      </c>
      <c r="O26" s="57">
        <f t="shared" si="2"/>
        <v>55.335939109723228</v>
      </c>
      <c r="P26" s="58">
        <f t="shared" si="3"/>
        <v>18.150188027989216</v>
      </c>
      <c r="Q26" s="137">
        <v>17.9274779</v>
      </c>
      <c r="R26" s="11">
        <f t="shared" si="4"/>
        <v>1.9083755405855249</v>
      </c>
      <c r="S26" s="35">
        <f t="shared" si="5"/>
        <v>0.14306582417178046</v>
      </c>
    </row>
    <row r="27" spans="2:22" ht="18.5">
      <c r="G27" s="61">
        <v>2012</v>
      </c>
      <c r="H27" s="48">
        <v>1</v>
      </c>
      <c r="I27" s="48">
        <f t="shared" si="6"/>
        <v>23</v>
      </c>
      <c r="J27" s="48">
        <f t="shared" si="6"/>
        <v>23</v>
      </c>
      <c r="K27" s="138">
        <v>6.4</v>
      </c>
      <c r="L27" s="138">
        <v>0.7</v>
      </c>
      <c r="M27" s="56">
        <f t="shared" si="1"/>
        <v>3.5500000000000003</v>
      </c>
      <c r="N27" s="36">
        <v>66.5</v>
      </c>
      <c r="O27" s="57">
        <f t="shared" si="2"/>
        <v>24.809959151738905</v>
      </c>
      <c r="P27" s="58">
        <f t="shared" si="3"/>
        <v>11.313341373192941</v>
      </c>
      <c r="Q27" s="137">
        <v>9.4772745</v>
      </c>
      <c r="R27" s="11">
        <f t="shared" si="4"/>
        <v>1.1867229890223752</v>
      </c>
      <c r="S27" s="35">
        <f t="shared" si="5"/>
        <v>0.79516858119670253</v>
      </c>
    </row>
    <row r="28" spans="2:22" ht="18.5">
      <c r="G28" s="61">
        <v>2012</v>
      </c>
      <c r="H28" s="48">
        <v>1</v>
      </c>
      <c r="I28" s="48">
        <f t="shared" si="6"/>
        <v>24</v>
      </c>
      <c r="J28" s="48">
        <f t="shared" si="6"/>
        <v>24</v>
      </c>
      <c r="K28" s="138">
        <v>8.1999999999999993</v>
      </c>
      <c r="L28" s="138">
        <v>-1.3</v>
      </c>
      <c r="M28" s="56">
        <f t="shared" si="1"/>
        <v>3.4499999999999997</v>
      </c>
      <c r="N28" s="36">
        <v>75</v>
      </c>
      <c r="O28" s="57">
        <f t="shared" si="2"/>
        <v>37.881009230971863</v>
      </c>
      <c r="P28" s="58">
        <f t="shared" si="3"/>
        <v>28.789567015538616</v>
      </c>
      <c r="Q28" s="137">
        <v>18.6811379</v>
      </c>
      <c r="R28" s="11">
        <f t="shared" si="4"/>
        <v>2.3282535678993748</v>
      </c>
      <c r="S28" s="35">
        <f t="shared" si="5"/>
        <v>1.7900106733397585</v>
      </c>
    </row>
    <row r="29" spans="2:22" ht="18.5">
      <c r="G29" s="61">
        <v>2012</v>
      </c>
      <c r="H29" s="48">
        <v>1</v>
      </c>
      <c r="I29" s="48">
        <f t="shared" si="6"/>
        <v>25</v>
      </c>
      <c r="J29" s="48">
        <f t="shared" si="6"/>
        <v>25</v>
      </c>
      <c r="K29" s="138">
        <v>4.4000000000000004</v>
      </c>
      <c r="L29" s="138">
        <v>0.2</v>
      </c>
      <c r="M29" s="56">
        <f t="shared" si="1"/>
        <v>2.3000000000000003</v>
      </c>
      <c r="N29" s="36">
        <v>89</v>
      </c>
      <c r="O29" s="57">
        <f t="shared" si="2"/>
        <v>58.749087716400709</v>
      </c>
      <c r="P29" s="58">
        <f t="shared" si="3"/>
        <v>19.739693472710638</v>
      </c>
      <c r="Q29" s="137">
        <v>19.263968299999998</v>
      </c>
      <c r="R29" s="11">
        <f t="shared" si="4"/>
        <v>2.2709617989979498</v>
      </c>
      <c r="S29" s="35">
        <f t="shared" si="5"/>
        <v>0.89968621075391253</v>
      </c>
    </row>
    <row r="30" spans="2:22" ht="18.5">
      <c r="G30" s="61">
        <v>2012</v>
      </c>
      <c r="H30" s="48">
        <v>1</v>
      </c>
      <c r="I30" s="48">
        <f t="shared" si="6"/>
        <v>26</v>
      </c>
      <c r="J30" s="48">
        <f t="shared" si="6"/>
        <v>26</v>
      </c>
      <c r="K30" s="138">
        <v>3.8</v>
      </c>
      <c r="L30" s="138">
        <v>1.4</v>
      </c>
      <c r="M30" s="56">
        <f t="shared" si="1"/>
        <v>2.5999999999999996</v>
      </c>
      <c r="N30" s="36">
        <v>93</v>
      </c>
      <c r="O30" s="57">
        <f t="shared" si="2"/>
        <v>73.045450696174797</v>
      </c>
      <c r="P30" s="58">
        <f t="shared" si="3"/>
        <v>14.024726533665561</v>
      </c>
      <c r="Q30" s="137">
        <v>18.105844099999999</v>
      </c>
      <c r="R30" s="11">
        <f t="shared" si="4"/>
        <v>2.1662918231885993</v>
      </c>
      <c r="S30" s="35">
        <f t="shared" si="5"/>
        <v>0.73798122648491138</v>
      </c>
    </row>
    <row r="31" spans="2:22" ht="18.5">
      <c r="G31" s="61">
        <v>2012</v>
      </c>
      <c r="H31" s="48">
        <v>1</v>
      </c>
      <c r="I31" s="48">
        <f t="shared" si="6"/>
        <v>27</v>
      </c>
      <c r="J31" s="48">
        <f t="shared" si="6"/>
        <v>27</v>
      </c>
      <c r="K31" s="138">
        <v>5.7</v>
      </c>
      <c r="L31" s="138">
        <v>2.1</v>
      </c>
      <c r="M31" s="56">
        <f t="shared" si="1"/>
        <v>3.9000000000000004</v>
      </c>
      <c r="N31" s="36">
        <v>98</v>
      </c>
      <c r="O31" s="57">
        <f t="shared" si="2"/>
        <v>10.066884630650978</v>
      </c>
      <c r="P31" s="58">
        <f t="shared" si="3"/>
        <v>2.8992627736274823</v>
      </c>
      <c r="Q31" s="137">
        <v>3.0560912999999994</v>
      </c>
      <c r="R31" s="11">
        <f t="shared" si="4"/>
        <v>0.38895026779664998</v>
      </c>
      <c r="S31" s="35">
        <f t="shared" si="5"/>
        <v>0.31915442821775808</v>
      </c>
    </row>
    <row r="32" spans="2:22" ht="18.5">
      <c r="G32" s="61">
        <v>2012</v>
      </c>
      <c r="H32" s="48">
        <v>1</v>
      </c>
      <c r="I32" s="48">
        <f t="shared" si="6"/>
        <v>28</v>
      </c>
      <c r="J32" s="48">
        <f t="shared" si="6"/>
        <v>28</v>
      </c>
      <c r="K32" s="138">
        <v>10.8</v>
      </c>
      <c r="L32" s="138">
        <v>1.9</v>
      </c>
      <c r="M32" s="56">
        <f t="shared" si="1"/>
        <v>6.3500000000000005</v>
      </c>
      <c r="N32" s="36">
        <v>73</v>
      </c>
      <c r="O32" s="57">
        <f t="shared" si="2"/>
        <v>12.969961196785317</v>
      </c>
      <c r="P32" s="58">
        <f t="shared" si="3"/>
        <v>9.2346123721111457</v>
      </c>
      <c r="Q32" s="137">
        <v>6.1908982000000004</v>
      </c>
      <c r="R32" s="11">
        <f t="shared" si="4"/>
        <v>0.87687727332345011</v>
      </c>
      <c r="S32" s="35">
        <f t="shared" si="5"/>
        <v>1.0441451735129175</v>
      </c>
    </row>
    <row r="33" spans="7:19" ht="18.5">
      <c r="G33" s="61">
        <v>2012</v>
      </c>
      <c r="H33" s="48">
        <v>1</v>
      </c>
      <c r="I33" s="48">
        <f t="shared" si="6"/>
        <v>29</v>
      </c>
      <c r="J33" s="48">
        <f t="shared" si="6"/>
        <v>29</v>
      </c>
      <c r="K33" s="138">
        <v>7.4</v>
      </c>
      <c r="L33" s="138">
        <v>0.6</v>
      </c>
      <c r="M33" s="56">
        <f t="shared" si="1"/>
        <v>4</v>
      </c>
      <c r="N33" s="36">
        <v>61</v>
      </c>
      <c r="O33" s="57">
        <f t="shared" si="2"/>
        <v>26.919578313360372</v>
      </c>
      <c r="P33" s="58">
        <f t="shared" si="3"/>
        <v>14.644250602468043</v>
      </c>
      <c r="Q33" s="137">
        <v>11.2316275</v>
      </c>
      <c r="R33" s="11">
        <f t="shared" si="4"/>
        <v>1.4360421972675002</v>
      </c>
      <c r="S33" s="35">
        <f t="shared" si="5"/>
        <v>1.092130039318967</v>
      </c>
    </row>
    <row r="34" spans="7:19" ht="18.5">
      <c r="G34" s="61">
        <v>2012</v>
      </c>
      <c r="H34" s="48">
        <v>1</v>
      </c>
      <c r="I34" s="48">
        <f t="shared" si="6"/>
        <v>30</v>
      </c>
      <c r="J34" s="48">
        <f t="shared" si="6"/>
        <v>30</v>
      </c>
      <c r="K34" s="138">
        <v>5.3</v>
      </c>
      <c r="L34" s="138">
        <v>2.4</v>
      </c>
      <c r="M34" s="56">
        <f t="shared" si="1"/>
        <v>3.8499999999999996</v>
      </c>
      <c r="N34" s="36">
        <v>73.5</v>
      </c>
      <c r="O34" s="57">
        <f t="shared" si="2"/>
        <v>28.385588277402594</v>
      </c>
      <c r="P34" s="58">
        <f t="shared" si="3"/>
        <v>6.5854564803574016</v>
      </c>
      <c r="Q34" s="137">
        <v>7.7342263999999998</v>
      </c>
      <c r="R34" s="11">
        <f t="shared" si="4"/>
        <v>0.98207079914939988</v>
      </c>
      <c r="S34" s="35">
        <f t="shared" si="5"/>
        <v>0.54929216494994992</v>
      </c>
    </row>
    <row r="35" spans="7:19" ht="18.5">
      <c r="G35" s="61">
        <v>2012</v>
      </c>
      <c r="H35" s="62">
        <v>1</v>
      </c>
      <c r="I35" s="62">
        <f t="shared" si="6"/>
        <v>31</v>
      </c>
      <c r="J35" s="48">
        <f t="shared" si="6"/>
        <v>31</v>
      </c>
      <c r="K35" s="138">
        <v>5.2</v>
      </c>
      <c r="L35" s="138">
        <v>3.1</v>
      </c>
      <c r="M35" s="56">
        <f t="shared" si="1"/>
        <v>4.1500000000000004</v>
      </c>
      <c r="N35" s="36">
        <v>90</v>
      </c>
      <c r="O35" s="57">
        <f t="shared" si="2"/>
        <v>77.805358472684929</v>
      </c>
      <c r="P35" s="58">
        <f t="shared" si="3"/>
        <v>13.071300223411068</v>
      </c>
      <c r="Q35" s="137">
        <v>18.040108199999999</v>
      </c>
      <c r="R35" s="51">
        <f t="shared" si="4"/>
        <v>2.3224248993163497</v>
      </c>
      <c r="S35" s="50">
        <f t="shared" si="5"/>
        <v>1.0185385241471721</v>
      </c>
    </row>
    <row r="36" spans="7:19" ht="18.5">
      <c r="G36" s="61">
        <v>2012</v>
      </c>
      <c r="H36" s="48">
        <v>2</v>
      </c>
      <c r="I36" s="48">
        <v>1</v>
      </c>
      <c r="J36" s="48">
        <f t="shared" si="6"/>
        <v>32</v>
      </c>
      <c r="K36" s="138">
        <v>5.7</v>
      </c>
      <c r="L36" s="138">
        <v>1.7</v>
      </c>
      <c r="M36" s="56">
        <f t="shared" si="1"/>
        <v>3.7</v>
      </c>
      <c r="N36" s="36">
        <v>70.5</v>
      </c>
      <c r="O36" s="57">
        <f t="shared" si="2"/>
        <v>53.307052187500005</v>
      </c>
      <c r="P36" s="58">
        <f t="shared" si="3"/>
        <v>17.058256700000001</v>
      </c>
      <c r="Q36" s="137">
        <v>17.058256700000001</v>
      </c>
      <c r="R36" s="11">
        <f t="shared" si="4"/>
        <v>2.1510035242282504</v>
      </c>
      <c r="S36" s="35">
        <f t="shared" si="5"/>
        <v>1.1744946756631016</v>
      </c>
    </row>
    <row r="37" spans="7:19" ht="18.5">
      <c r="G37" s="61">
        <v>2012</v>
      </c>
      <c r="H37" s="48">
        <v>2</v>
      </c>
      <c r="I37" s="48">
        <f t="shared" ref="I37:J52" si="7">I36+1</f>
        <v>2</v>
      </c>
      <c r="J37" s="48">
        <f t="shared" si="6"/>
        <v>33</v>
      </c>
      <c r="K37" s="138">
        <v>8.6999999999999993</v>
      </c>
      <c r="L37" s="138">
        <v>-1.6</v>
      </c>
      <c r="M37" s="56">
        <f t="shared" si="1"/>
        <v>3.55</v>
      </c>
      <c r="N37" s="36">
        <v>45</v>
      </c>
      <c r="O37" s="57">
        <f t="shared" si="2"/>
        <v>14.94606376749898</v>
      </c>
      <c r="P37" s="58">
        <f t="shared" si="3"/>
        <v>12.315556544419159</v>
      </c>
      <c r="Q37" s="137">
        <v>7.6747709999999998</v>
      </c>
      <c r="R37" s="11">
        <f t="shared" si="4"/>
        <v>0.96101755638524988</v>
      </c>
      <c r="S37" s="35">
        <f t="shared" si="5"/>
        <v>0.91567086891412874</v>
      </c>
    </row>
    <row r="38" spans="7:19" ht="18.5">
      <c r="G38" s="61">
        <v>2012</v>
      </c>
      <c r="H38" s="48">
        <v>2</v>
      </c>
      <c r="I38" s="48">
        <f t="shared" si="7"/>
        <v>3</v>
      </c>
      <c r="J38" s="48">
        <f t="shared" si="7"/>
        <v>34</v>
      </c>
      <c r="K38" s="138">
        <v>9.8000000000000007</v>
      </c>
      <c r="L38" s="138">
        <v>-0.8</v>
      </c>
      <c r="M38" s="56">
        <f t="shared" si="1"/>
        <v>4.5</v>
      </c>
      <c r="N38" s="36">
        <v>58</v>
      </c>
      <c r="O38" s="57">
        <f t="shared" si="2"/>
        <v>12.184300419928599</v>
      </c>
      <c r="P38" s="58">
        <f t="shared" si="3"/>
        <v>10.332286756099453</v>
      </c>
      <c r="Q38" s="137">
        <v>6.3470732999999999</v>
      </c>
      <c r="R38" s="11">
        <f t="shared" si="4"/>
        <v>0.83013054337034986</v>
      </c>
      <c r="S38" s="35">
        <f t="shared" si="5"/>
        <v>0.8886712833209609</v>
      </c>
    </row>
    <row r="39" spans="7:19" ht="18.5">
      <c r="G39" s="61">
        <v>2012</v>
      </c>
      <c r="H39" s="48">
        <v>2</v>
      </c>
      <c r="I39" s="48">
        <f t="shared" si="7"/>
        <v>4</v>
      </c>
      <c r="J39" s="48">
        <f t="shared" si="7"/>
        <v>35</v>
      </c>
      <c r="K39" s="138">
        <v>12.4</v>
      </c>
      <c r="L39" s="138">
        <v>1.6</v>
      </c>
      <c r="M39" s="56">
        <f t="shared" si="1"/>
        <v>7</v>
      </c>
      <c r="N39" s="36">
        <v>42.5</v>
      </c>
      <c r="O39" s="57">
        <f t="shared" si="2"/>
        <v>6.9117946329928648</v>
      </c>
      <c r="P39" s="58">
        <f t="shared" si="3"/>
        <v>5.9717905629058361</v>
      </c>
      <c r="Q39" s="137">
        <v>3.6343159999999997</v>
      </c>
      <c r="R39" s="11">
        <f t="shared" si="4"/>
        <v>0.52861853083199994</v>
      </c>
      <c r="S39" s="35">
        <f t="shared" si="5"/>
        <v>0.88038417397187596</v>
      </c>
    </row>
    <row r="40" spans="7:19" ht="18.5">
      <c r="G40" s="61">
        <v>2012</v>
      </c>
      <c r="H40" s="48">
        <v>2</v>
      </c>
      <c r="I40" s="48">
        <f t="shared" si="7"/>
        <v>5</v>
      </c>
      <c r="J40" s="48">
        <f t="shared" si="7"/>
        <v>36</v>
      </c>
      <c r="K40" s="138">
        <v>13</v>
      </c>
      <c r="L40" s="138">
        <v>2.1</v>
      </c>
      <c r="M40" s="56">
        <f t="shared" si="1"/>
        <v>7.55</v>
      </c>
      <c r="N40" s="36">
        <v>50</v>
      </c>
      <c r="O40" s="57">
        <f t="shared" si="2"/>
        <v>1.9482810564747814</v>
      </c>
      <c r="P40" s="58">
        <f t="shared" si="3"/>
        <v>1.6989010812460095</v>
      </c>
      <c r="Q40" s="137">
        <v>1.0291645999999999</v>
      </c>
      <c r="R40" s="11">
        <f t="shared" si="4"/>
        <v>0.15301387710764996</v>
      </c>
      <c r="S40" s="35">
        <f t="shared" si="5"/>
        <v>0.39325600801136512</v>
      </c>
    </row>
    <row r="41" spans="7:19" ht="18.5">
      <c r="G41" s="61">
        <v>2012</v>
      </c>
      <c r="H41" s="48">
        <v>2</v>
      </c>
      <c r="I41" s="48">
        <f t="shared" si="7"/>
        <v>6</v>
      </c>
      <c r="J41" s="48">
        <f t="shared" si="7"/>
        <v>37</v>
      </c>
      <c r="K41" s="138">
        <v>10.6</v>
      </c>
      <c r="L41" s="138">
        <v>4</v>
      </c>
      <c r="M41" s="56">
        <f t="shared" si="1"/>
        <v>7.3</v>
      </c>
      <c r="N41" s="36">
        <v>40</v>
      </c>
      <c r="O41" s="57">
        <f t="shared" si="2"/>
        <v>13.966260597178161</v>
      </c>
      <c r="P41" s="58">
        <f t="shared" si="3"/>
        <v>7.3741855953100695</v>
      </c>
      <c r="Q41" s="137">
        <v>5.7407957000000005</v>
      </c>
      <c r="R41" s="11">
        <f t="shared" si="4"/>
        <v>0.84511114619055006</v>
      </c>
      <c r="S41" s="35">
        <f t="shared" si="5"/>
        <v>1.097627264686057</v>
      </c>
    </row>
    <row r="42" spans="7:19" ht="18.5">
      <c r="G42" s="61">
        <v>2012</v>
      </c>
      <c r="H42" s="48">
        <v>2</v>
      </c>
      <c r="I42" s="48">
        <f t="shared" si="7"/>
        <v>7</v>
      </c>
      <c r="J42" s="48">
        <f t="shared" si="7"/>
        <v>38</v>
      </c>
      <c r="K42" s="138">
        <v>6.9</v>
      </c>
      <c r="L42" s="138">
        <v>1.5</v>
      </c>
      <c r="M42" s="56">
        <f t="shared" si="1"/>
        <v>4.2</v>
      </c>
      <c r="N42" s="36">
        <v>70.5</v>
      </c>
      <c r="O42" s="57">
        <f t="shared" si="2"/>
        <v>55.245376442475369</v>
      </c>
      <c r="P42" s="58">
        <f t="shared" si="3"/>
        <v>23.866002623149363</v>
      </c>
      <c r="Q42" s="137">
        <v>20.540584599999999</v>
      </c>
      <c r="R42" s="11">
        <f t="shared" si="4"/>
        <v>2.6503516309379997</v>
      </c>
      <c r="S42" s="35">
        <f t="shared" si="5"/>
        <v>1.7601414278823166</v>
      </c>
    </row>
    <row r="43" spans="7:19" ht="18.5">
      <c r="G43" s="61">
        <v>2012</v>
      </c>
      <c r="H43" s="48">
        <v>2</v>
      </c>
      <c r="I43" s="48">
        <f t="shared" si="7"/>
        <v>8</v>
      </c>
      <c r="J43" s="48">
        <f t="shared" si="7"/>
        <v>39</v>
      </c>
      <c r="K43" s="138">
        <v>8.1999999999999993</v>
      </c>
      <c r="L43" s="138">
        <v>1.1000000000000001</v>
      </c>
      <c r="M43" s="56">
        <f t="shared" si="1"/>
        <v>4.6499999999999995</v>
      </c>
      <c r="N43" s="36">
        <v>49.5</v>
      </c>
      <c r="O43" s="57">
        <f t="shared" si="2"/>
        <v>47.944929353505827</v>
      </c>
      <c r="P43" s="58">
        <f t="shared" si="3"/>
        <v>27.232719872791307</v>
      </c>
      <c r="Q43" s="137">
        <v>20.440515299999998</v>
      </c>
      <c r="R43" s="11">
        <f t="shared" si="4"/>
        <v>2.6913873191645243</v>
      </c>
      <c r="S43" s="35">
        <f t="shared" si="5"/>
        <v>2.166443765257958</v>
      </c>
    </row>
    <row r="44" spans="7:19" ht="18.5">
      <c r="G44" s="61">
        <v>2012</v>
      </c>
      <c r="H44" s="48">
        <v>2</v>
      </c>
      <c r="I44" s="48">
        <f t="shared" si="7"/>
        <v>9</v>
      </c>
      <c r="J44" s="48">
        <f t="shared" si="7"/>
        <v>40</v>
      </c>
      <c r="K44" s="138">
        <v>6.7</v>
      </c>
      <c r="L44" s="138">
        <v>5</v>
      </c>
      <c r="M44" s="56">
        <f t="shared" si="1"/>
        <v>5.85</v>
      </c>
      <c r="N44" s="36">
        <v>95</v>
      </c>
      <c r="O44" s="57">
        <f t="shared" si="2"/>
        <v>80.932344895280039</v>
      </c>
      <c r="P44" s="58">
        <f t="shared" si="3"/>
        <v>11.006798905758085</v>
      </c>
      <c r="Q44" s="137">
        <v>16.883658799999999</v>
      </c>
      <c r="R44" s="11">
        <f t="shared" si="4"/>
        <v>2.3418858820862996</v>
      </c>
      <c r="S44" s="35">
        <f t="shared" si="5"/>
        <v>1.1391388400763685</v>
      </c>
    </row>
    <row r="45" spans="7:19" ht="18.5">
      <c r="G45" s="61">
        <v>2012</v>
      </c>
      <c r="H45" s="48">
        <v>2</v>
      </c>
      <c r="I45" s="48">
        <f t="shared" si="7"/>
        <v>10</v>
      </c>
      <c r="J45" s="48">
        <f t="shared" si="7"/>
        <v>41</v>
      </c>
      <c r="K45" s="138">
        <v>12.1</v>
      </c>
      <c r="L45" s="138">
        <v>2.9</v>
      </c>
      <c r="M45" s="56">
        <f t="shared" si="1"/>
        <v>7.5</v>
      </c>
      <c r="N45" s="36">
        <v>67.5</v>
      </c>
      <c r="O45" s="57">
        <f t="shared" si="2"/>
        <v>13.763580578047337</v>
      </c>
      <c r="P45" s="58">
        <f t="shared" si="3"/>
        <v>10.12999530544284</v>
      </c>
      <c r="Q45" s="137">
        <v>6.6795210999999997</v>
      </c>
      <c r="R45" s="11">
        <f t="shared" si="4"/>
        <v>0.99113739866295003</v>
      </c>
      <c r="S45" s="35">
        <f t="shared" si="5"/>
        <v>1.2627328482290934</v>
      </c>
    </row>
    <row r="46" spans="7:19" ht="18.5">
      <c r="G46" s="61">
        <v>2012</v>
      </c>
      <c r="H46" s="48">
        <v>2</v>
      </c>
      <c r="I46" s="48">
        <f t="shared" si="7"/>
        <v>11</v>
      </c>
      <c r="J46" s="48">
        <f t="shared" si="7"/>
        <v>42</v>
      </c>
      <c r="K46" s="138">
        <v>11.1</v>
      </c>
      <c r="L46" s="138">
        <v>0.4</v>
      </c>
      <c r="M46" s="56">
        <f t="shared" si="1"/>
        <v>5.75</v>
      </c>
      <c r="N46" s="36">
        <v>53.5</v>
      </c>
      <c r="O46" s="57">
        <f t="shared" si="2"/>
        <v>19.918450560364057</v>
      </c>
      <c r="P46" s="58">
        <f t="shared" si="3"/>
        <v>17.050193679671633</v>
      </c>
      <c r="Q46" s="137">
        <v>10.424792599999998</v>
      </c>
      <c r="R46" s="11">
        <f t="shared" si="4"/>
        <v>1.4398801725064498</v>
      </c>
      <c r="S46" s="35">
        <f t="shared" si="5"/>
        <v>1.6442118185067318</v>
      </c>
    </row>
    <row r="47" spans="7:19" ht="18.5">
      <c r="G47" s="61">
        <v>2012</v>
      </c>
      <c r="H47" s="48">
        <v>2</v>
      </c>
      <c r="I47" s="48">
        <f t="shared" si="7"/>
        <v>12</v>
      </c>
      <c r="J47" s="48">
        <f t="shared" si="7"/>
        <v>43</v>
      </c>
      <c r="K47" s="138">
        <v>9.1</v>
      </c>
      <c r="L47" s="138">
        <v>0</v>
      </c>
      <c r="M47" s="56">
        <f t="shared" si="1"/>
        <v>4.55</v>
      </c>
      <c r="N47" s="36">
        <v>52.5</v>
      </c>
      <c r="O47" s="57">
        <f t="shared" si="2"/>
        <v>16.798858942219969</v>
      </c>
      <c r="P47" s="58">
        <f t="shared" si="3"/>
        <v>12.229569309936137</v>
      </c>
      <c r="Q47" s="137">
        <v>8.1081254999999999</v>
      </c>
      <c r="R47" s="11">
        <f t="shared" si="4"/>
        <v>1.0628353878851251</v>
      </c>
      <c r="S47" s="35">
        <f t="shared" si="5"/>
        <v>1.0331331208012746</v>
      </c>
    </row>
    <row r="48" spans="7:19" ht="18.5">
      <c r="G48" s="61">
        <v>2012</v>
      </c>
      <c r="H48" s="48">
        <v>2</v>
      </c>
      <c r="I48" s="48">
        <f t="shared" si="7"/>
        <v>13</v>
      </c>
      <c r="J48" s="48">
        <f t="shared" si="7"/>
        <v>44</v>
      </c>
      <c r="K48" s="138">
        <v>10.4</v>
      </c>
      <c r="L48" s="138">
        <v>2.7</v>
      </c>
      <c r="M48" s="56">
        <f t="shared" si="1"/>
        <v>6.5500000000000007</v>
      </c>
      <c r="N48" s="36">
        <v>42.5</v>
      </c>
      <c r="O48" s="57">
        <f t="shared" si="2"/>
        <v>26.760165258836928</v>
      </c>
      <c r="P48" s="58">
        <f t="shared" si="3"/>
        <v>16.484261799443548</v>
      </c>
      <c r="Q48" s="137">
        <v>11.881031199999999</v>
      </c>
      <c r="R48" s="11">
        <f t="shared" si="4"/>
        <v>1.6967627385077999</v>
      </c>
      <c r="S48" s="35">
        <f t="shared" si="5"/>
        <v>1.9376304211085087</v>
      </c>
    </row>
    <row r="49" spans="7:19" ht="18.5">
      <c r="G49" s="61">
        <v>2012</v>
      </c>
      <c r="H49" s="48">
        <v>2</v>
      </c>
      <c r="I49" s="48">
        <f t="shared" si="7"/>
        <v>14</v>
      </c>
      <c r="J49" s="48">
        <f t="shared" si="7"/>
        <v>45</v>
      </c>
      <c r="K49" s="138">
        <v>13.6</v>
      </c>
      <c r="L49" s="138">
        <v>3.7</v>
      </c>
      <c r="M49" s="56">
        <f t="shared" si="1"/>
        <v>8.65</v>
      </c>
      <c r="N49" s="36">
        <v>42</v>
      </c>
      <c r="O49" s="57">
        <f t="shared" si="2"/>
        <v>27.230606900543624</v>
      </c>
      <c r="P49" s="58">
        <f t="shared" si="3"/>
        <v>21.566640665230548</v>
      </c>
      <c r="Q49" s="137">
        <v>13.708656700000001</v>
      </c>
      <c r="R49" s="11">
        <f t="shared" si="4"/>
        <v>2.1266136323784752</v>
      </c>
      <c r="S49" s="35">
        <f t="shared" si="5"/>
        <v>2.9887961290351104</v>
      </c>
    </row>
    <row r="50" spans="7:19" ht="18.5">
      <c r="G50" s="61">
        <v>2012</v>
      </c>
      <c r="H50" s="48">
        <v>2</v>
      </c>
      <c r="I50" s="48">
        <f t="shared" si="7"/>
        <v>15</v>
      </c>
      <c r="J50" s="48">
        <f t="shared" si="7"/>
        <v>46</v>
      </c>
      <c r="K50" s="138">
        <v>12.3</v>
      </c>
      <c r="L50" s="138">
        <v>5.4</v>
      </c>
      <c r="M50" s="56">
        <f t="shared" si="1"/>
        <v>8.8500000000000014</v>
      </c>
      <c r="N50" s="36">
        <v>67.5</v>
      </c>
      <c r="O50" s="57">
        <f t="shared" si="2"/>
        <v>59.268549963064935</v>
      </c>
      <c r="P50" s="58">
        <f t="shared" si="3"/>
        <v>32.716239579611845</v>
      </c>
      <c r="Q50" s="137">
        <v>24.909719099999997</v>
      </c>
      <c r="R50" s="11">
        <f t="shared" si="4"/>
        <v>3.8934451421979746</v>
      </c>
      <c r="S50" s="35">
        <f t="shared" si="5"/>
        <v>4.0038120874911991</v>
      </c>
    </row>
    <row r="51" spans="7:19" ht="18.5">
      <c r="G51" s="61">
        <v>2012</v>
      </c>
      <c r="H51" s="48">
        <v>2</v>
      </c>
      <c r="I51" s="48">
        <f t="shared" si="7"/>
        <v>16</v>
      </c>
      <c r="J51" s="48">
        <f t="shared" si="7"/>
        <v>47</v>
      </c>
      <c r="K51" s="138">
        <v>11.4</v>
      </c>
      <c r="L51" s="138">
        <v>4.2</v>
      </c>
      <c r="M51" s="56">
        <f t="shared" si="1"/>
        <v>7.8000000000000007</v>
      </c>
      <c r="N51" s="36">
        <v>62.5</v>
      </c>
      <c r="O51" s="57">
        <f t="shared" si="2"/>
        <v>56.990785429962166</v>
      </c>
      <c r="P51" s="58">
        <f t="shared" si="3"/>
        <v>32.826692407658214</v>
      </c>
      <c r="Q51" s="137">
        <v>24.467571899999999</v>
      </c>
      <c r="R51" s="11">
        <f t="shared" si="4"/>
        <v>3.6736591153535993</v>
      </c>
      <c r="S51" s="35">
        <f t="shared" si="5"/>
        <v>3.7030071158648057</v>
      </c>
    </row>
    <row r="52" spans="7:19" ht="18.5">
      <c r="G52" s="61">
        <v>2012</v>
      </c>
      <c r="H52" s="48">
        <v>2</v>
      </c>
      <c r="I52" s="48">
        <f t="shared" si="7"/>
        <v>17</v>
      </c>
      <c r="J52" s="48">
        <f t="shared" si="7"/>
        <v>48</v>
      </c>
      <c r="K52" s="138">
        <v>5.9</v>
      </c>
      <c r="L52" s="138">
        <v>1.9</v>
      </c>
      <c r="M52" s="56">
        <f t="shared" si="1"/>
        <v>3.9000000000000004</v>
      </c>
      <c r="N52" s="36">
        <v>85</v>
      </c>
      <c r="O52" s="57">
        <f t="shared" si="2"/>
        <v>66.14936625</v>
      </c>
      <c r="P52" s="58">
        <f t="shared" si="3"/>
        <v>21.167797199999999</v>
      </c>
      <c r="Q52" s="137">
        <v>21.167797199999999</v>
      </c>
      <c r="R52" s="11">
        <f t="shared" si="4"/>
        <v>2.6940361335426002</v>
      </c>
      <c r="S52" s="35">
        <f t="shared" si="5"/>
        <v>1.4877606780317463</v>
      </c>
    </row>
    <row r="53" spans="7:19" ht="18.5">
      <c r="G53" s="61">
        <v>2012</v>
      </c>
      <c r="H53" s="48">
        <v>2</v>
      </c>
      <c r="I53" s="48">
        <f t="shared" ref="I53:J64" si="8">I52+1</f>
        <v>18</v>
      </c>
      <c r="J53" s="48">
        <f t="shared" si="8"/>
        <v>49</v>
      </c>
      <c r="K53" s="138">
        <v>6.7</v>
      </c>
      <c r="L53" s="138">
        <v>-0.5</v>
      </c>
      <c r="M53" s="56">
        <f t="shared" si="1"/>
        <v>3.1</v>
      </c>
      <c r="N53" s="36">
        <v>74</v>
      </c>
      <c r="O53" s="57">
        <f t="shared" si="2"/>
        <v>9.5691699888561832</v>
      </c>
      <c r="P53" s="58">
        <f t="shared" si="3"/>
        <v>5.5118419135811623</v>
      </c>
      <c r="Q53" s="137">
        <v>4.1082843999999996</v>
      </c>
      <c r="R53" s="11">
        <f t="shared" si="4"/>
        <v>0.5035873393253999</v>
      </c>
      <c r="S53" s="35">
        <f t="shared" si="5"/>
        <v>0.40361160657190587</v>
      </c>
    </row>
    <row r="54" spans="7:19" ht="18.5">
      <c r="G54" s="61">
        <v>2012</v>
      </c>
      <c r="H54" s="48">
        <v>2</v>
      </c>
      <c r="I54" s="48">
        <f t="shared" si="8"/>
        <v>19</v>
      </c>
      <c r="J54" s="48">
        <f t="shared" si="8"/>
        <v>50</v>
      </c>
      <c r="K54" s="138">
        <v>7.7</v>
      </c>
      <c r="L54" s="138">
        <v>-1</v>
      </c>
      <c r="M54" s="56">
        <f t="shared" si="1"/>
        <v>3.35</v>
      </c>
      <c r="N54" s="36">
        <v>46</v>
      </c>
      <c r="O54" s="57">
        <f t="shared" si="2"/>
        <v>50.18645257575502</v>
      </c>
      <c r="P54" s="58">
        <f t="shared" si="3"/>
        <v>34.929770992725494</v>
      </c>
      <c r="Q54" s="137">
        <v>23.684602899999998</v>
      </c>
      <c r="R54" s="11">
        <f t="shared" si="4"/>
        <v>2.9379506455797744</v>
      </c>
      <c r="S54" s="35">
        <f t="shared" si="5"/>
        <v>2.2148169568080669</v>
      </c>
    </row>
    <row r="55" spans="7:19" ht="18.5">
      <c r="G55" s="61">
        <v>2012</v>
      </c>
      <c r="H55" s="48">
        <v>2</v>
      </c>
      <c r="I55" s="48">
        <f t="shared" si="8"/>
        <v>20</v>
      </c>
      <c r="J55" s="48">
        <f t="shared" si="8"/>
        <v>51</v>
      </c>
      <c r="K55" s="138">
        <v>9.6</v>
      </c>
      <c r="L55" s="138">
        <v>-1.7</v>
      </c>
      <c r="M55" s="56">
        <f t="shared" si="1"/>
        <v>3.9499999999999997</v>
      </c>
      <c r="N55" s="36">
        <v>43.5</v>
      </c>
      <c r="O55" s="57">
        <f t="shared" si="2"/>
        <v>45.226966926123559</v>
      </c>
      <c r="P55" s="58">
        <f t="shared" si="3"/>
        <v>40.885178101215693</v>
      </c>
      <c r="Q55" s="137">
        <v>24.325213900000001</v>
      </c>
      <c r="R55" s="11">
        <f t="shared" si="4"/>
        <v>3.1030155046361245</v>
      </c>
      <c r="S55" s="35">
        <f t="shared" si="5"/>
        <v>3.0348040537111225</v>
      </c>
    </row>
    <row r="56" spans="7:19" ht="18.5">
      <c r="G56" s="61">
        <v>2012</v>
      </c>
      <c r="H56" s="48">
        <v>2</v>
      </c>
      <c r="I56" s="48">
        <f t="shared" si="8"/>
        <v>21</v>
      </c>
      <c r="J56" s="48">
        <f t="shared" si="8"/>
        <v>52</v>
      </c>
      <c r="K56" s="138">
        <v>7.7</v>
      </c>
      <c r="L56" s="138">
        <v>0</v>
      </c>
      <c r="M56" s="56">
        <f t="shared" si="1"/>
        <v>3.85</v>
      </c>
      <c r="N56" s="36">
        <v>41</v>
      </c>
      <c r="O56" s="57">
        <f t="shared" si="2"/>
        <v>54.364365896397388</v>
      </c>
      <c r="P56" s="58">
        <f t="shared" si="3"/>
        <v>33.48844939218079</v>
      </c>
      <c r="Q56" s="137">
        <v>24.136798899999999</v>
      </c>
      <c r="R56" s="11">
        <f t="shared" si="4"/>
        <v>3.0648243481250246</v>
      </c>
      <c r="S56" s="35">
        <f t="shared" si="5"/>
        <v>2.5423019845516128</v>
      </c>
    </row>
    <row r="57" spans="7:19" ht="18.5">
      <c r="G57" s="61">
        <v>2012</v>
      </c>
      <c r="H57" s="48">
        <v>2</v>
      </c>
      <c r="I57" s="48">
        <f t="shared" si="8"/>
        <v>22</v>
      </c>
      <c r="J57" s="48">
        <f t="shared" si="8"/>
        <v>53</v>
      </c>
      <c r="K57" s="138">
        <v>11.2</v>
      </c>
      <c r="L57" s="138">
        <v>0.3</v>
      </c>
      <c r="M57" s="56">
        <f t="shared" si="1"/>
        <v>5.75</v>
      </c>
      <c r="N57" s="36">
        <v>39</v>
      </c>
      <c r="O57" s="57">
        <f t="shared" si="2"/>
        <v>46.119886717673573</v>
      </c>
      <c r="P57" s="58">
        <f t="shared" si="3"/>
        <v>40.216541217811347</v>
      </c>
      <c r="Q57" s="137">
        <v>24.362478199999998</v>
      </c>
      <c r="R57" s="11">
        <f t="shared" si="4"/>
        <v>3.3649637608426497</v>
      </c>
      <c r="S57" s="35">
        <f t="shared" si="5"/>
        <v>4.2053867038765196</v>
      </c>
    </row>
    <row r="58" spans="7:19" ht="18.5">
      <c r="G58" s="61">
        <v>2012</v>
      </c>
      <c r="H58" s="48">
        <v>2</v>
      </c>
      <c r="I58" s="48">
        <f t="shared" si="8"/>
        <v>23</v>
      </c>
      <c r="J58" s="48">
        <f t="shared" si="8"/>
        <v>54</v>
      </c>
      <c r="K58" s="138">
        <v>9.3000000000000007</v>
      </c>
      <c r="L58" s="138">
        <v>2</v>
      </c>
      <c r="M58" s="56">
        <f t="shared" si="1"/>
        <v>5.65</v>
      </c>
      <c r="N58" s="36">
        <v>38.5</v>
      </c>
      <c r="O58" s="57">
        <f t="shared" si="2"/>
        <v>36.964668423791011</v>
      </c>
      <c r="P58" s="58">
        <f t="shared" si="3"/>
        <v>21.587366359493952</v>
      </c>
      <c r="Q58" s="137">
        <v>15.979685499999999</v>
      </c>
      <c r="R58" s="11">
        <f t="shared" si="4"/>
        <v>2.1977540604783745</v>
      </c>
      <c r="S58" s="35">
        <f t="shared" si="5"/>
        <v>2.338207495717934</v>
      </c>
    </row>
    <row r="59" spans="7:19" ht="18.5">
      <c r="G59" s="61">
        <v>2012</v>
      </c>
      <c r="H59" s="48">
        <v>2</v>
      </c>
      <c r="I59" s="48">
        <f t="shared" si="8"/>
        <v>24</v>
      </c>
      <c r="J59" s="48">
        <f t="shared" si="8"/>
        <v>55</v>
      </c>
      <c r="K59" s="138">
        <v>11</v>
      </c>
      <c r="L59" s="138">
        <v>2.2999999999999998</v>
      </c>
      <c r="M59" s="56">
        <f t="shared" si="1"/>
        <v>6.65</v>
      </c>
      <c r="N59" s="36">
        <v>38.5</v>
      </c>
      <c r="O59" s="57">
        <f t="shared" si="2"/>
        <v>35.924652848789435</v>
      </c>
      <c r="P59" s="58">
        <f t="shared" si="3"/>
        <v>25.003558382757443</v>
      </c>
      <c r="Q59" s="137">
        <v>16.954000399999998</v>
      </c>
      <c r="R59" s="11">
        <f t="shared" si="4"/>
        <v>2.4311909418596991</v>
      </c>
      <c r="S59" s="35">
        <f t="shared" si="5"/>
        <v>3.0036619626482612</v>
      </c>
    </row>
    <row r="60" spans="7:19" ht="18.5">
      <c r="G60" s="61">
        <v>2012</v>
      </c>
      <c r="H60" s="48">
        <v>2</v>
      </c>
      <c r="I60" s="48">
        <f t="shared" si="8"/>
        <v>25</v>
      </c>
      <c r="J60" s="48">
        <f t="shared" si="8"/>
        <v>56</v>
      </c>
      <c r="K60" s="138">
        <v>12.7</v>
      </c>
      <c r="L60" s="138">
        <v>2.5</v>
      </c>
      <c r="M60" s="56">
        <f t="shared" si="1"/>
        <v>7.6</v>
      </c>
      <c r="N60" s="36">
        <v>37</v>
      </c>
      <c r="O60" s="57">
        <f t="shared" si="2"/>
        <v>40.256730117778083</v>
      </c>
      <c r="P60" s="58">
        <f t="shared" si="3"/>
        <v>32.849491776106916</v>
      </c>
      <c r="Q60" s="137">
        <v>20.571149699999999</v>
      </c>
      <c r="R60" s="11">
        <f t="shared" si="4"/>
        <v>3.0645047419586997</v>
      </c>
      <c r="S60" s="35">
        <f t="shared" si="5"/>
        <v>4.3188038797940296</v>
      </c>
    </row>
    <row r="61" spans="7:19" ht="18.5">
      <c r="G61" s="61">
        <v>2012</v>
      </c>
      <c r="H61" s="48">
        <v>2</v>
      </c>
      <c r="I61" s="48">
        <f t="shared" si="8"/>
        <v>26</v>
      </c>
      <c r="J61" s="48">
        <f t="shared" si="8"/>
        <v>57</v>
      </c>
      <c r="K61" s="138">
        <v>15.8</v>
      </c>
      <c r="L61" s="138">
        <v>3.3</v>
      </c>
      <c r="M61" s="56">
        <f t="shared" si="1"/>
        <v>9.5500000000000007</v>
      </c>
      <c r="N61" s="36">
        <v>47</v>
      </c>
      <c r="O61" s="57">
        <f t="shared" si="2"/>
        <v>26.676251560404161</v>
      </c>
      <c r="P61" s="58">
        <f t="shared" si="3"/>
        <v>26.676251560404161</v>
      </c>
      <c r="Q61" s="137">
        <v>15.090366700000001</v>
      </c>
      <c r="R61" s="11">
        <f t="shared" si="4"/>
        <v>2.4206117690219253</v>
      </c>
      <c r="S61" s="35">
        <f t="shared" si="5"/>
        <v>3.6176093135607137</v>
      </c>
    </row>
    <row r="62" spans="7:19" ht="18.5">
      <c r="G62" s="61">
        <v>2012</v>
      </c>
      <c r="H62" s="48">
        <v>2</v>
      </c>
      <c r="I62" s="48">
        <f t="shared" si="8"/>
        <v>27</v>
      </c>
      <c r="J62" s="48">
        <f t="shared" si="8"/>
        <v>58</v>
      </c>
      <c r="K62" s="138">
        <v>9.9</v>
      </c>
      <c r="L62" s="138">
        <v>6.7</v>
      </c>
      <c r="M62" s="56">
        <f t="shared" si="1"/>
        <v>8.3000000000000007</v>
      </c>
      <c r="N62" s="36">
        <v>80.5</v>
      </c>
      <c r="O62" s="57">
        <f t="shared" si="2"/>
        <v>45.723702176674813</v>
      </c>
      <c r="P62" s="58">
        <f t="shared" si="3"/>
        <v>11.705267757228752</v>
      </c>
      <c r="Q62" s="137">
        <v>13.0868872</v>
      </c>
      <c r="R62" s="11">
        <f t="shared" si="4"/>
        <v>2.0032948884707995</v>
      </c>
      <c r="S62" s="35">
        <f t="shared" si="5"/>
        <v>1.5234001690707974</v>
      </c>
    </row>
    <row r="63" spans="7:19" ht="18.5">
      <c r="G63" s="61">
        <v>2012</v>
      </c>
      <c r="H63" s="62">
        <v>2</v>
      </c>
      <c r="I63" s="62">
        <f t="shared" si="8"/>
        <v>28</v>
      </c>
      <c r="J63" s="62">
        <f t="shared" si="8"/>
        <v>59</v>
      </c>
      <c r="K63" s="138">
        <v>12.3</v>
      </c>
      <c r="L63" s="138">
        <v>5.5</v>
      </c>
      <c r="M63" s="56">
        <f t="shared" si="1"/>
        <v>8.9</v>
      </c>
      <c r="N63" s="36">
        <v>80</v>
      </c>
      <c r="O63" s="57">
        <f t="shared" si="2"/>
        <v>48.916862810242357</v>
      </c>
      <c r="P63" s="58">
        <f t="shared" si="3"/>
        <v>26.610773368771845</v>
      </c>
      <c r="Q63" s="137">
        <v>20.4095315</v>
      </c>
      <c r="R63" s="51">
        <f t="shared" si="4"/>
        <v>3.1960407900082499</v>
      </c>
      <c r="S63" s="50">
        <f t="shared" si="5"/>
        <v>3.313198063784164</v>
      </c>
    </row>
    <row r="64" spans="7:19" ht="18.5">
      <c r="G64" s="61">
        <v>2012</v>
      </c>
      <c r="H64" s="48">
        <v>3</v>
      </c>
      <c r="I64" s="48">
        <v>1</v>
      </c>
      <c r="J64" s="48">
        <f t="shared" si="8"/>
        <v>60</v>
      </c>
      <c r="K64" s="138">
        <v>10.199999999999999</v>
      </c>
      <c r="L64" s="138">
        <v>-0.4</v>
      </c>
      <c r="M64" s="56">
        <f t="shared" si="1"/>
        <v>4.8999999999999995</v>
      </c>
      <c r="N64" s="36">
        <v>69.5</v>
      </c>
      <c r="O64" s="57">
        <f t="shared" si="2"/>
        <v>13.383520436191773</v>
      </c>
      <c r="P64" s="58">
        <f t="shared" si="3"/>
        <v>11.349225329890624</v>
      </c>
      <c r="Q64" s="137">
        <v>6.9717736999999991</v>
      </c>
      <c r="R64" s="11">
        <f t="shared" si="4"/>
        <v>0.9281905774363497</v>
      </c>
      <c r="S64" s="35">
        <f t="shared" si="5"/>
        <v>1.0258383555831083</v>
      </c>
    </row>
    <row r="65" spans="7:19" ht="18.5">
      <c r="G65" s="61">
        <v>2012</v>
      </c>
      <c r="H65" s="48">
        <v>3</v>
      </c>
      <c r="I65" s="48">
        <f t="shared" ref="I65:J80" si="9">I64+1</f>
        <v>2</v>
      </c>
      <c r="J65" s="48">
        <f>J64+1</f>
        <v>61</v>
      </c>
      <c r="K65" s="138">
        <v>3.6</v>
      </c>
      <c r="L65" s="138">
        <v>-2.2999999999999998</v>
      </c>
      <c r="M65" s="56">
        <f t="shared" si="1"/>
        <v>0.65000000000000013</v>
      </c>
      <c r="N65" s="36">
        <v>85.5</v>
      </c>
      <c r="O65" s="57">
        <f t="shared" si="2"/>
        <v>43.392441578536946</v>
      </c>
      <c r="P65" s="58">
        <f t="shared" si="3"/>
        <v>20.48123242506944</v>
      </c>
      <c r="Q65" s="137">
        <v>16.863979899999997</v>
      </c>
      <c r="R65" s="11">
        <f t="shared" si="4"/>
        <v>1.8248386169940742</v>
      </c>
      <c r="S65" s="35">
        <f t="shared" si="5"/>
        <v>0.29061363154322639</v>
      </c>
    </row>
    <row r="66" spans="7:19" ht="18.5">
      <c r="G66" s="61">
        <v>2012</v>
      </c>
      <c r="H66" s="48">
        <v>3</v>
      </c>
      <c r="I66" s="48">
        <f t="shared" si="9"/>
        <v>3</v>
      </c>
      <c r="J66" s="48">
        <f>J65+1</f>
        <v>62</v>
      </c>
      <c r="K66" s="138">
        <v>7</v>
      </c>
      <c r="L66" s="138">
        <v>-0.9</v>
      </c>
      <c r="M66" s="56">
        <f t="shared" si="1"/>
        <v>3.05</v>
      </c>
      <c r="N66" s="36">
        <v>64</v>
      </c>
      <c r="O66" s="57">
        <f t="shared" si="2"/>
        <v>43.461987595810683</v>
      </c>
      <c r="P66" s="58">
        <f t="shared" si="3"/>
        <v>27.467976160552354</v>
      </c>
      <c r="Q66" s="137">
        <v>19.545334699999998</v>
      </c>
      <c r="R66" s="11">
        <f t="shared" si="4"/>
        <v>2.3901061401231747</v>
      </c>
      <c r="S66" s="35">
        <f t="shared" si="5"/>
        <v>1.5483139312909833</v>
      </c>
    </row>
    <row r="67" spans="7:19" ht="18.5">
      <c r="G67" s="61">
        <v>2012</v>
      </c>
      <c r="H67" s="48">
        <v>3</v>
      </c>
      <c r="I67" s="48">
        <f t="shared" si="9"/>
        <v>4</v>
      </c>
      <c r="J67" s="48">
        <f>J66+1</f>
        <v>63</v>
      </c>
      <c r="K67" s="138">
        <v>10.4</v>
      </c>
      <c r="L67" s="138">
        <v>-0.7</v>
      </c>
      <c r="M67" s="56">
        <f t="shared" si="1"/>
        <v>4.8500000000000005</v>
      </c>
      <c r="N67" s="36">
        <v>52</v>
      </c>
      <c r="O67" s="57">
        <f t="shared" si="2"/>
        <v>34.709270851255177</v>
      </c>
      <c r="P67" s="58">
        <f t="shared" si="3"/>
        <v>30.821832515914597</v>
      </c>
      <c r="Q67" s="137">
        <v>18.502352999999999</v>
      </c>
      <c r="R67" s="11">
        <f t="shared" si="4"/>
        <v>2.4578942028142503</v>
      </c>
      <c r="S67" s="35">
        <f t="shared" si="5"/>
        <v>2.4928433343918188</v>
      </c>
    </row>
    <row r="68" spans="7:19" ht="18.5">
      <c r="G68" s="61">
        <v>2012</v>
      </c>
      <c r="H68" s="48">
        <v>3</v>
      </c>
      <c r="I68" s="48">
        <f t="shared" si="9"/>
        <v>5</v>
      </c>
      <c r="J68" s="48">
        <f t="shared" si="9"/>
        <v>64</v>
      </c>
      <c r="K68" s="138">
        <v>7</v>
      </c>
      <c r="L68" s="138">
        <v>1.4</v>
      </c>
      <c r="M68" s="56">
        <f t="shared" si="1"/>
        <v>4.2</v>
      </c>
      <c r="N68" s="36">
        <v>64</v>
      </c>
      <c r="O68" s="57">
        <f t="shared" si="2"/>
        <v>60.91804678319896</v>
      </c>
      <c r="P68" s="58">
        <f t="shared" si="3"/>
        <v>27.291284958873131</v>
      </c>
      <c r="Q68" s="137">
        <v>23.065345599999997</v>
      </c>
      <c r="R68" s="11">
        <f t="shared" si="4"/>
        <v>2.9761215427679995</v>
      </c>
      <c r="S68" s="35">
        <f t="shared" si="5"/>
        <v>1.9924183862735843</v>
      </c>
    </row>
    <row r="69" spans="7:19" ht="18.5">
      <c r="G69" s="61">
        <v>2012</v>
      </c>
      <c r="H69" s="48">
        <v>3</v>
      </c>
      <c r="I69" s="48">
        <f t="shared" si="9"/>
        <v>6</v>
      </c>
      <c r="J69" s="48">
        <f t="shared" si="9"/>
        <v>65</v>
      </c>
      <c r="K69" s="138">
        <v>10.199999999999999</v>
      </c>
      <c r="L69" s="138">
        <v>1.7</v>
      </c>
      <c r="M69" s="56">
        <f t="shared" si="1"/>
        <v>5.9499999999999993</v>
      </c>
      <c r="N69" s="36">
        <v>40.5</v>
      </c>
      <c r="O69" s="57">
        <f t="shared" si="2"/>
        <v>42.457363216948323</v>
      </c>
      <c r="P69" s="58">
        <f t="shared" si="3"/>
        <v>28.871006987524861</v>
      </c>
      <c r="Q69" s="137">
        <v>19.805347399999999</v>
      </c>
      <c r="R69" s="11">
        <f t="shared" si="4"/>
        <v>2.7587611093987499</v>
      </c>
      <c r="S69" s="35">
        <f t="shared" si="5"/>
        <v>3.0958420745891053</v>
      </c>
    </row>
    <row r="70" spans="7:19" ht="18.5">
      <c r="G70" s="61">
        <v>2012</v>
      </c>
      <c r="H70" s="48">
        <v>3</v>
      </c>
      <c r="I70" s="48">
        <f t="shared" si="9"/>
        <v>7</v>
      </c>
      <c r="J70" s="48">
        <f t="shared" si="9"/>
        <v>66</v>
      </c>
      <c r="K70" s="138">
        <v>4.7</v>
      </c>
      <c r="L70" s="138">
        <v>1.5</v>
      </c>
      <c r="M70" s="56">
        <f t="shared" ref="M70:M133" si="10">(K70+L70)/2</f>
        <v>3.1</v>
      </c>
      <c r="N70" s="36">
        <v>80.5</v>
      </c>
      <c r="O70" s="57">
        <f t="shared" ref="O70:O133" si="11">((Q70)/(0.16*(K70-(L70))^0.5))</f>
        <v>84.106684570826147</v>
      </c>
      <c r="P70" s="58">
        <f t="shared" ref="P70:P133" si="12">0.16*((K70-L70)^1/2)*O70</f>
        <v>21.531311250131495</v>
      </c>
      <c r="Q70" s="137">
        <v>24.072737800000002</v>
      </c>
      <c r="R70" s="11">
        <f t="shared" ref="R70:R133" si="13">0.0023*0.408*O70*(K70-L70)^0.5*(M70+17.8)</f>
        <v>2.9508000904172995</v>
      </c>
      <c r="S70" s="35">
        <f t="shared" ref="S70:S133" si="14">0.31*(IF(N70&gt;50,1,(1+(50-N70)/70)))*(P70+2.09)*((M70/(M70+15)))</f>
        <v>1.2541480724517329</v>
      </c>
    </row>
    <row r="71" spans="7:19" ht="18.5">
      <c r="G71" s="61">
        <v>2012</v>
      </c>
      <c r="H71" s="48">
        <v>3</v>
      </c>
      <c r="I71" s="48">
        <f t="shared" si="9"/>
        <v>8</v>
      </c>
      <c r="J71" s="48">
        <f t="shared" si="9"/>
        <v>67</v>
      </c>
      <c r="K71" s="138">
        <v>6.5</v>
      </c>
      <c r="L71" s="138">
        <v>2.7</v>
      </c>
      <c r="M71" s="56">
        <f t="shared" si="10"/>
        <v>4.5999999999999996</v>
      </c>
      <c r="N71" s="36">
        <v>83.5</v>
      </c>
      <c r="O71" s="57">
        <f t="shared" si="11"/>
        <v>78.203175183536658</v>
      </c>
      <c r="P71" s="58">
        <f t="shared" si="12"/>
        <v>23.773765255795144</v>
      </c>
      <c r="Q71" s="137">
        <v>24.391368499999995</v>
      </c>
      <c r="R71" s="11">
        <f t="shared" si="13"/>
        <v>3.2044404280559986</v>
      </c>
      <c r="S71" s="35">
        <f t="shared" si="14"/>
        <v>1.8817208803450951</v>
      </c>
    </row>
    <row r="72" spans="7:19" ht="18.5">
      <c r="G72" s="61">
        <v>2012</v>
      </c>
      <c r="H72" s="48">
        <v>3</v>
      </c>
      <c r="I72" s="48">
        <f t="shared" si="9"/>
        <v>9</v>
      </c>
      <c r="J72" s="48">
        <f t="shared" si="9"/>
        <v>68</v>
      </c>
      <c r="K72" s="138">
        <v>12.4</v>
      </c>
      <c r="L72" s="138">
        <v>5.3</v>
      </c>
      <c r="M72" s="56">
        <f t="shared" si="10"/>
        <v>8.85</v>
      </c>
      <c r="N72" s="36">
        <v>73.5</v>
      </c>
      <c r="O72" s="57">
        <f t="shared" si="11"/>
        <v>59.789985436847026</v>
      </c>
      <c r="P72" s="58">
        <f t="shared" si="12"/>
        <v>33.960711728129112</v>
      </c>
      <c r="Q72" s="137">
        <v>25.490455999999998</v>
      </c>
      <c r="R72" s="11">
        <f t="shared" si="13"/>
        <v>3.9842156263259993</v>
      </c>
      <c r="S72" s="35">
        <f t="shared" si="14"/>
        <v>4.1469655189149783</v>
      </c>
    </row>
    <row r="73" spans="7:19" ht="18.5">
      <c r="G73" s="61">
        <v>2012</v>
      </c>
      <c r="H73" s="48">
        <v>3</v>
      </c>
      <c r="I73" s="48">
        <f t="shared" si="9"/>
        <v>10</v>
      </c>
      <c r="J73" s="48">
        <f t="shared" si="9"/>
        <v>69</v>
      </c>
      <c r="K73" s="138">
        <v>17.8</v>
      </c>
      <c r="L73" s="138">
        <v>4.5999999999999996</v>
      </c>
      <c r="M73" s="56">
        <f t="shared" si="10"/>
        <v>11.2</v>
      </c>
      <c r="N73" s="36">
        <v>61.5</v>
      </c>
      <c r="O73" s="57">
        <f t="shared" si="11"/>
        <v>32.742805672173013</v>
      </c>
      <c r="P73" s="58">
        <f t="shared" si="12"/>
        <v>34.576402789814701</v>
      </c>
      <c r="Q73" s="137">
        <v>19.033683299999996</v>
      </c>
      <c r="R73" s="11">
        <f t="shared" si="13"/>
        <v>3.2373440240804996</v>
      </c>
      <c r="S73" s="35">
        <f t="shared" si="14"/>
        <v>4.8589981101617035</v>
      </c>
    </row>
    <row r="74" spans="7:19" ht="18.5">
      <c r="G74" s="61">
        <v>2012</v>
      </c>
      <c r="H74" s="48">
        <v>3</v>
      </c>
      <c r="I74" s="48">
        <f t="shared" si="9"/>
        <v>11</v>
      </c>
      <c r="J74" s="48">
        <f t="shared" si="9"/>
        <v>70</v>
      </c>
      <c r="K74" s="138">
        <v>16.100000000000001</v>
      </c>
      <c r="L74" s="138">
        <v>4.8</v>
      </c>
      <c r="M74" s="56">
        <f t="shared" si="10"/>
        <v>10.450000000000001</v>
      </c>
      <c r="N74" s="36">
        <v>48</v>
      </c>
      <c r="O74" s="57">
        <f t="shared" si="11"/>
        <v>47.101530782400218</v>
      </c>
      <c r="P74" s="58">
        <f t="shared" si="12"/>
        <v>42.579783827289795</v>
      </c>
      <c r="Q74" s="137">
        <v>25.333443499999998</v>
      </c>
      <c r="R74" s="11">
        <f t="shared" si="13"/>
        <v>4.1974032531018732</v>
      </c>
      <c r="S74" s="35">
        <f t="shared" si="14"/>
        <v>5.8484193426956939</v>
      </c>
    </row>
    <row r="75" spans="7:19" ht="18.5">
      <c r="G75" s="61">
        <v>2012</v>
      </c>
      <c r="H75" s="48">
        <v>3</v>
      </c>
      <c r="I75" s="48">
        <f t="shared" si="9"/>
        <v>12</v>
      </c>
      <c r="J75" s="48">
        <f t="shared" si="9"/>
        <v>71</v>
      </c>
      <c r="K75" s="138">
        <v>10.6</v>
      </c>
      <c r="L75" s="138">
        <v>0.3</v>
      </c>
      <c r="M75" s="56">
        <f t="shared" si="10"/>
        <v>5.45</v>
      </c>
      <c r="N75" s="36">
        <v>42.5</v>
      </c>
      <c r="O75" s="57">
        <f t="shared" si="11"/>
        <v>36.16083120354854</v>
      </c>
      <c r="P75" s="58">
        <f t="shared" si="12"/>
        <v>29.796524911723996</v>
      </c>
      <c r="Q75" s="137">
        <v>18.5685076</v>
      </c>
      <c r="R75" s="11">
        <f t="shared" si="13"/>
        <v>2.5320249069704994</v>
      </c>
      <c r="S75" s="35">
        <f t="shared" si="14"/>
        <v>2.9165923838440251</v>
      </c>
    </row>
    <row r="76" spans="7:19" ht="18.5">
      <c r="G76" s="61">
        <v>2012</v>
      </c>
      <c r="H76" s="48">
        <v>3</v>
      </c>
      <c r="I76" s="48">
        <f t="shared" si="9"/>
        <v>13</v>
      </c>
      <c r="J76" s="48">
        <f t="shared" si="9"/>
        <v>72</v>
      </c>
      <c r="K76" s="138">
        <v>9.5</v>
      </c>
      <c r="L76" s="138">
        <v>4.5</v>
      </c>
      <c r="M76" s="56">
        <f t="shared" si="10"/>
        <v>7</v>
      </c>
      <c r="N76" s="36">
        <v>44.5</v>
      </c>
      <c r="O76" s="57">
        <f t="shared" si="11"/>
        <v>61.049978186547698</v>
      </c>
      <c r="P76" s="58">
        <f t="shared" si="12"/>
        <v>24.419991274619079</v>
      </c>
      <c r="Q76" s="137">
        <v>21.841904199999998</v>
      </c>
      <c r="R76" s="11">
        <f t="shared" si="13"/>
        <v>3.1769486496983994</v>
      </c>
      <c r="S76" s="35">
        <f t="shared" si="14"/>
        <v>2.8203015717384523</v>
      </c>
    </row>
    <row r="77" spans="7:19" ht="18.5">
      <c r="G77" s="61">
        <v>2012</v>
      </c>
      <c r="H77" s="48">
        <v>3</v>
      </c>
      <c r="I77" s="48">
        <f t="shared" si="9"/>
        <v>14</v>
      </c>
      <c r="J77" s="48">
        <f t="shared" si="9"/>
        <v>73</v>
      </c>
      <c r="K77" s="138">
        <v>15.2</v>
      </c>
      <c r="L77" s="138">
        <v>7.3</v>
      </c>
      <c r="M77" s="56">
        <f t="shared" si="10"/>
        <v>11.25</v>
      </c>
      <c r="N77" s="36">
        <v>60.5</v>
      </c>
      <c r="O77" s="57">
        <f t="shared" si="11"/>
        <v>58.362389247089673</v>
      </c>
      <c r="P77" s="58">
        <f t="shared" si="12"/>
        <v>36.885030004160676</v>
      </c>
      <c r="Q77" s="137">
        <v>26.246209499999999</v>
      </c>
      <c r="R77" s="11">
        <f t="shared" si="13"/>
        <v>4.4717832437433742</v>
      </c>
      <c r="S77" s="35">
        <f t="shared" si="14"/>
        <v>5.1781111291242032</v>
      </c>
    </row>
    <row r="78" spans="7:19" ht="18.5">
      <c r="G78" s="61">
        <v>2012</v>
      </c>
      <c r="H78" s="48">
        <v>3</v>
      </c>
      <c r="I78" s="48">
        <f t="shared" si="9"/>
        <v>15</v>
      </c>
      <c r="J78" s="48">
        <f t="shared" si="9"/>
        <v>74</v>
      </c>
      <c r="K78" s="138">
        <v>11.3</v>
      </c>
      <c r="L78" s="138">
        <v>5.3</v>
      </c>
      <c r="M78" s="56">
        <f t="shared" si="10"/>
        <v>8.3000000000000007</v>
      </c>
      <c r="N78" s="36">
        <v>77.5</v>
      </c>
      <c r="O78" s="57">
        <f t="shared" si="11"/>
        <v>49.837815859270535</v>
      </c>
      <c r="P78" s="58">
        <f t="shared" si="12"/>
        <v>23.922151612449863</v>
      </c>
      <c r="Q78" s="137">
        <v>19.532354999999999</v>
      </c>
      <c r="R78" s="11">
        <f t="shared" si="13"/>
        <v>2.9899445401575</v>
      </c>
      <c r="S78" s="35">
        <f t="shared" si="14"/>
        <v>2.8725006909370601</v>
      </c>
    </row>
    <row r="79" spans="7:19" ht="18.5">
      <c r="G79" s="61">
        <v>2012</v>
      </c>
      <c r="H79" s="48">
        <v>3</v>
      </c>
      <c r="I79" s="48">
        <f t="shared" si="9"/>
        <v>16</v>
      </c>
      <c r="J79" s="48">
        <f t="shared" si="9"/>
        <v>75</v>
      </c>
      <c r="K79" s="138">
        <v>12.3</v>
      </c>
      <c r="L79" s="138">
        <v>4.0999999999999996</v>
      </c>
      <c r="M79" s="56">
        <f t="shared" si="10"/>
        <v>8.1999999999999993</v>
      </c>
      <c r="N79" s="36">
        <v>69.5</v>
      </c>
      <c r="O79" s="57">
        <f t="shared" si="11"/>
        <v>41.466966054130829</v>
      </c>
      <c r="P79" s="58">
        <f t="shared" si="12"/>
        <v>27.202329731509831</v>
      </c>
      <c r="Q79" s="137">
        <v>18.998931199999998</v>
      </c>
      <c r="R79" s="11">
        <f t="shared" si="13"/>
        <v>2.8971470186879995</v>
      </c>
      <c r="S79" s="35">
        <f t="shared" si="14"/>
        <v>3.2095302662714649</v>
      </c>
    </row>
    <row r="80" spans="7:19" ht="18.5">
      <c r="G80" s="61">
        <v>2012</v>
      </c>
      <c r="H80" s="48">
        <v>3</v>
      </c>
      <c r="I80" s="48">
        <f t="shared" si="9"/>
        <v>17</v>
      </c>
      <c r="J80" s="48">
        <f t="shared" si="9"/>
        <v>76</v>
      </c>
      <c r="K80" s="138">
        <v>8.6</v>
      </c>
      <c r="L80" s="138">
        <v>1.1000000000000001</v>
      </c>
      <c r="M80" s="56">
        <f t="shared" si="10"/>
        <v>4.8499999999999996</v>
      </c>
      <c r="N80" s="36">
        <v>55</v>
      </c>
      <c r="O80" s="57">
        <f t="shared" si="11"/>
        <v>36.181811582249978</v>
      </c>
      <c r="P80" s="58">
        <f t="shared" si="12"/>
        <v>21.709086949349985</v>
      </c>
      <c r="Q80" s="137">
        <v>15.854075499999999</v>
      </c>
      <c r="R80" s="11">
        <f t="shared" si="13"/>
        <v>2.1060910610898746</v>
      </c>
      <c r="S80" s="35">
        <f t="shared" si="14"/>
        <v>1.802615981276962</v>
      </c>
    </row>
    <row r="81" spans="7:19" ht="18.5">
      <c r="G81" s="61">
        <v>2012</v>
      </c>
      <c r="H81" s="48">
        <v>3</v>
      </c>
      <c r="I81" s="48">
        <f t="shared" ref="I81:J96" si="15">I80+1</f>
        <v>18</v>
      </c>
      <c r="J81" s="48">
        <f t="shared" si="15"/>
        <v>77</v>
      </c>
      <c r="K81" s="138">
        <v>9.1</v>
      </c>
      <c r="L81" s="138">
        <v>-1.4</v>
      </c>
      <c r="M81" s="56">
        <f t="shared" si="10"/>
        <v>3.8499999999999996</v>
      </c>
      <c r="N81" s="36">
        <v>29.5</v>
      </c>
      <c r="O81" s="57">
        <f t="shared" si="11"/>
        <v>54.265684682678092</v>
      </c>
      <c r="P81" s="58">
        <f t="shared" si="12"/>
        <v>45.583175133449593</v>
      </c>
      <c r="Q81" s="137">
        <v>28.134546499999999</v>
      </c>
      <c r="R81" s="11">
        <f t="shared" si="13"/>
        <v>3.5724473445671237</v>
      </c>
      <c r="S81" s="35">
        <f t="shared" si="14"/>
        <v>3.9024350695114616</v>
      </c>
    </row>
    <row r="82" spans="7:19" ht="18.5">
      <c r="G82" s="61">
        <v>2012</v>
      </c>
      <c r="H82" s="48">
        <v>3</v>
      </c>
      <c r="I82" s="48">
        <f t="shared" si="15"/>
        <v>19</v>
      </c>
      <c r="J82" s="48">
        <f t="shared" si="15"/>
        <v>78</v>
      </c>
      <c r="K82" s="138">
        <v>13.8</v>
      </c>
      <c r="L82" s="138">
        <v>-1.2</v>
      </c>
      <c r="M82" s="56">
        <f t="shared" si="10"/>
        <v>6.3000000000000007</v>
      </c>
      <c r="N82" s="36">
        <v>32</v>
      </c>
      <c r="O82" s="57">
        <f t="shared" si="11"/>
        <v>23.583057286946687</v>
      </c>
      <c r="P82" s="58">
        <f t="shared" si="12"/>
        <v>28.299668744336024</v>
      </c>
      <c r="Q82" s="137">
        <v>14.613886099999998</v>
      </c>
      <c r="R82" s="11">
        <f t="shared" si="13"/>
        <v>2.0656216516336499</v>
      </c>
      <c r="S82" s="35">
        <f t="shared" si="14"/>
        <v>3.5029443521640289</v>
      </c>
    </row>
    <row r="83" spans="7:19" ht="18.5">
      <c r="G83" s="61">
        <v>2012</v>
      </c>
      <c r="H83" s="48">
        <v>3</v>
      </c>
      <c r="I83" s="48">
        <f t="shared" si="15"/>
        <v>20</v>
      </c>
      <c r="J83" s="48">
        <f t="shared" si="15"/>
        <v>79</v>
      </c>
      <c r="K83" s="138">
        <v>16.399999999999999</v>
      </c>
      <c r="L83" s="138">
        <v>2.9</v>
      </c>
      <c r="M83" s="56">
        <f t="shared" si="10"/>
        <v>9.6499999999999986</v>
      </c>
      <c r="N83" s="36">
        <v>38</v>
      </c>
      <c r="O83" s="57">
        <f t="shared" si="11"/>
        <v>18.943711700248347</v>
      </c>
      <c r="P83" s="58">
        <f t="shared" si="12"/>
        <v>20.459208636268212</v>
      </c>
      <c r="Q83" s="137">
        <v>11.136582600000001</v>
      </c>
      <c r="R83" s="11">
        <f t="shared" si="13"/>
        <v>1.7929257632500497</v>
      </c>
      <c r="S83" s="35">
        <f t="shared" si="14"/>
        <v>3.2056728635772243</v>
      </c>
    </row>
    <row r="84" spans="7:19" ht="18.5">
      <c r="G84" s="61">
        <v>2012</v>
      </c>
      <c r="H84" s="48">
        <v>3</v>
      </c>
      <c r="I84" s="48">
        <f t="shared" si="15"/>
        <v>21</v>
      </c>
      <c r="J84" s="48">
        <f t="shared" si="15"/>
        <v>80</v>
      </c>
      <c r="K84" s="138">
        <v>17.600000000000001</v>
      </c>
      <c r="L84" s="138">
        <v>7.6</v>
      </c>
      <c r="M84" s="56">
        <f t="shared" si="10"/>
        <v>12.600000000000001</v>
      </c>
      <c r="N84" s="36">
        <v>33.5</v>
      </c>
      <c r="O84" s="57">
        <f t="shared" si="11"/>
        <v>50.775495862513992</v>
      </c>
      <c r="P84" s="58">
        <f t="shared" si="12"/>
        <v>40.620396690011205</v>
      </c>
      <c r="Q84" s="137">
        <v>25.690594600000001</v>
      </c>
      <c r="R84" s="11">
        <f t="shared" si="13"/>
        <v>4.5805302548015998</v>
      </c>
      <c r="S84" s="35">
        <f t="shared" si="14"/>
        <v>7.4692127428868513</v>
      </c>
    </row>
    <row r="85" spans="7:19" ht="18.5">
      <c r="G85" s="61">
        <v>2012</v>
      </c>
      <c r="H85" s="48">
        <v>3</v>
      </c>
      <c r="I85" s="48">
        <f t="shared" si="15"/>
        <v>22</v>
      </c>
      <c r="J85" s="48">
        <f t="shared" si="15"/>
        <v>81</v>
      </c>
      <c r="K85" s="138">
        <v>20.8</v>
      </c>
      <c r="L85" s="138">
        <v>8.4</v>
      </c>
      <c r="M85" s="56">
        <f t="shared" si="10"/>
        <v>14.600000000000001</v>
      </c>
      <c r="N85" s="36">
        <v>32.5</v>
      </c>
      <c r="O85" s="57">
        <f t="shared" si="11"/>
        <v>47.463772324162015</v>
      </c>
      <c r="P85" s="58">
        <f t="shared" si="12"/>
        <v>47.084062145568723</v>
      </c>
      <c r="Q85" s="137">
        <v>26.741950299999999</v>
      </c>
      <c r="R85" s="11">
        <f t="shared" si="13"/>
        <v>5.0816658477078001</v>
      </c>
      <c r="S85" s="35">
        <f t="shared" si="14"/>
        <v>9.3987248847484839</v>
      </c>
    </row>
    <row r="86" spans="7:19" ht="18.5">
      <c r="G86" s="61">
        <v>2012</v>
      </c>
      <c r="H86" s="48">
        <v>3</v>
      </c>
      <c r="I86" s="48">
        <f t="shared" si="15"/>
        <v>23</v>
      </c>
      <c r="J86" s="48">
        <f t="shared" si="15"/>
        <v>82</v>
      </c>
      <c r="K86" s="138">
        <v>19.7</v>
      </c>
      <c r="L86" s="138">
        <v>8.5</v>
      </c>
      <c r="M86" s="56">
        <f t="shared" si="10"/>
        <v>14.1</v>
      </c>
      <c r="N86" s="36">
        <v>28</v>
      </c>
      <c r="O86" s="57">
        <f t="shared" si="11"/>
        <v>52.400991946654692</v>
      </c>
      <c r="P86" s="58">
        <f t="shared" si="12"/>
        <v>46.951288784202596</v>
      </c>
      <c r="Q86" s="137">
        <v>28.058761799999999</v>
      </c>
      <c r="R86" s="11">
        <f t="shared" si="13"/>
        <v>5.2496119508282986</v>
      </c>
      <c r="S86" s="35">
        <f t="shared" si="14"/>
        <v>9.681429328114362</v>
      </c>
    </row>
    <row r="87" spans="7:19" ht="18.5">
      <c r="G87" s="61">
        <v>2012</v>
      </c>
      <c r="H87" s="48">
        <v>3</v>
      </c>
      <c r="I87" s="48">
        <f t="shared" si="15"/>
        <v>24</v>
      </c>
      <c r="J87" s="48">
        <f t="shared" si="15"/>
        <v>83</v>
      </c>
      <c r="K87" s="138">
        <v>18</v>
      </c>
      <c r="L87" s="138">
        <v>6.2</v>
      </c>
      <c r="M87" s="56">
        <f t="shared" si="10"/>
        <v>12.1</v>
      </c>
      <c r="N87" s="36">
        <v>36</v>
      </c>
      <c r="O87" s="57">
        <f t="shared" si="11"/>
        <v>50.747424581296109</v>
      </c>
      <c r="P87" s="58">
        <f t="shared" si="12"/>
        <v>47.905568804743531</v>
      </c>
      <c r="Q87" s="137">
        <v>27.891700499999999</v>
      </c>
      <c r="R87" s="11">
        <f t="shared" si="13"/>
        <v>4.8911862206317496</v>
      </c>
      <c r="S87" s="35">
        <f t="shared" si="14"/>
        <v>8.3040610444247793</v>
      </c>
    </row>
    <row r="88" spans="7:19" ht="18.5">
      <c r="G88" s="61">
        <v>2012</v>
      </c>
      <c r="H88" s="48">
        <v>3</v>
      </c>
      <c r="I88" s="48">
        <f t="shared" si="15"/>
        <v>25</v>
      </c>
      <c r="J88" s="48">
        <f t="shared" si="15"/>
        <v>84</v>
      </c>
      <c r="K88" s="138">
        <v>18.8</v>
      </c>
      <c r="L88" s="138">
        <v>6.9</v>
      </c>
      <c r="M88" s="56">
        <f t="shared" si="10"/>
        <v>12.850000000000001</v>
      </c>
      <c r="N88" s="36">
        <v>37</v>
      </c>
      <c r="O88" s="57">
        <f t="shared" si="11"/>
        <v>50.004251538808724</v>
      </c>
      <c r="P88" s="58">
        <f t="shared" si="12"/>
        <v>47.604047464945907</v>
      </c>
      <c r="Q88" s="137">
        <v>27.599447899999998</v>
      </c>
      <c r="R88" s="11">
        <f t="shared" si="13"/>
        <v>4.9613388532617746</v>
      </c>
      <c r="S88" s="35">
        <f t="shared" si="14"/>
        <v>8.4279906439388554</v>
      </c>
    </row>
    <row r="89" spans="7:19" ht="18.5">
      <c r="G89" s="61">
        <v>2012</v>
      </c>
      <c r="H89" s="48">
        <v>3</v>
      </c>
      <c r="I89" s="48">
        <f t="shared" si="15"/>
        <v>26</v>
      </c>
      <c r="J89" s="48">
        <f t="shared" si="15"/>
        <v>85</v>
      </c>
      <c r="K89" s="138">
        <v>18.399999999999999</v>
      </c>
      <c r="L89" s="138">
        <v>9.4</v>
      </c>
      <c r="M89" s="56">
        <f t="shared" si="10"/>
        <v>13.899999999999999</v>
      </c>
      <c r="N89" s="36">
        <v>38.5</v>
      </c>
      <c r="O89" s="57">
        <f t="shared" si="11"/>
        <v>57.674180416666672</v>
      </c>
      <c r="P89" s="58">
        <f t="shared" si="12"/>
        <v>41.5254099</v>
      </c>
      <c r="Q89" s="137">
        <v>27.683606599999997</v>
      </c>
      <c r="R89" s="11">
        <f t="shared" si="13"/>
        <v>5.1469499808752994</v>
      </c>
      <c r="S89" s="35">
        <f t="shared" si="14"/>
        <v>7.5714346528011118</v>
      </c>
    </row>
    <row r="90" spans="7:19" ht="18.5">
      <c r="G90" s="61">
        <v>2012</v>
      </c>
      <c r="H90" s="48">
        <v>3</v>
      </c>
      <c r="I90" s="48">
        <f t="shared" si="15"/>
        <v>27</v>
      </c>
      <c r="J90" s="48">
        <f t="shared" si="15"/>
        <v>86</v>
      </c>
      <c r="K90" s="138">
        <v>19.3</v>
      </c>
      <c r="L90" s="138">
        <v>11.9</v>
      </c>
      <c r="M90" s="56">
        <f t="shared" si="10"/>
        <v>15.600000000000001</v>
      </c>
      <c r="N90" s="36">
        <v>46</v>
      </c>
      <c r="O90" s="57">
        <f t="shared" si="11"/>
        <v>47.747033552946242</v>
      </c>
      <c r="P90" s="58">
        <f t="shared" si="12"/>
        <v>28.266243863344179</v>
      </c>
      <c r="Q90" s="137">
        <v>20.781755799999999</v>
      </c>
      <c r="R90" s="11">
        <f t="shared" si="13"/>
        <v>4.0709589254178002</v>
      </c>
      <c r="S90" s="35">
        <f t="shared" si="14"/>
        <v>5.0716185125638669</v>
      </c>
    </row>
    <row r="91" spans="7:19" ht="18.5">
      <c r="G91" s="61">
        <v>2012</v>
      </c>
      <c r="H91" s="48">
        <v>3</v>
      </c>
      <c r="I91" s="48">
        <f t="shared" si="15"/>
        <v>28</v>
      </c>
      <c r="J91" s="48">
        <f t="shared" si="15"/>
        <v>87</v>
      </c>
      <c r="K91" s="138">
        <v>18.2</v>
      </c>
      <c r="L91" s="138">
        <v>8.4</v>
      </c>
      <c r="M91" s="56">
        <f t="shared" si="10"/>
        <v>13.3</v>
      </c>
      <c r="N91" s="36">
        <v>53.5</v>
      </c>
      <c r="O91" s="57">
        <f t="shared" si="11"/>
        <v>43.171607717181089</v>
      </c>
      <c r="P91" s="58">
        <f t="shared" si="12"/>
        <v>33.84654045026997</v>
      </c>
      <c r="Q91" s="137">
        <v>21.623761500000001</v>
      </c>
      <c r="R91" s="11">
        <f t="shared" si="13"/>
        <v>3.9442065332422498</v>
      </c>
      <c r="S91" s="35">
        <f t="shared" si="14"/>
        <v>5.2355602924545268</v>
      </c>
    </row>
    <row r="92" spans="7:19" ht="18.5">
      <c r="G92" s="61">
        <v>2012</v>
      </c>
      <c r="H92" s="48">
        <v>3</v>
      </c>
      <c r="I92" s="48">
        <f t="shared" si="15"/>
        <v>29</v>
      </c>
      <c r="J92" s="48">
        <f t="shared" si="15"/>
        <v>88</v>
      </c>
      <c r="K92" s="138">
        <v>14.4</v>
      </c>
      <c r="L92" s="138">
        <v>5.4</v>
      </c>
      <c r="M92" s="56">
        <f t="shared" si="10"/>
        <v>9.9</v>
      </c>
      <c r="N92" s="36">
        <v>55</v>
      </c>
      <c r="O92" s="57">
        <f t="shared" si="11"/>
        <v>54.946524374999996</v>
      </c>
      <c r="P92" s="58">
        <f t="shared" si="12"/>
        <v>39.561497549999999</v>
      </c>
      <c r="Q92" s="137">
        <v>26.374331699999995</v>
      </c>
      <c r="R92" s="11">
        <f t="shared" si="13"/>
        <v>4.2847871151478492</v>
      </c>
      <c r="S92" s="35">
        <f t="shared" si="14"/>
        <v>5.1336725293554224</v>
      </c>
    </row>
    <row r="93" spans="7:19" ht="18.5">
      <c r="G93" s="61">
        <v>2012</v>
      </c>
      <c r="H93" s="48">
        <v>3</v>
      </c>
      <c r="I93" s="48">
        <f t="shared" si="15"/>
        <v>30</v>
      </c>
      <c r="J93" s="48">
        <f t="shared" si="15"/>
        <v>89</v>
      </c>
      <c r="K93" s="138">
        <v>12.6</v>
      </c>
      <c r="L93" s="138">
        <v>5.4</v>
      </c>
      <c r="M93" s="56">
        <f t="shared" si="10"/>
        <v>9</v>
      </c>
      <c r="N93" s="36">
        <v>75.5</v>
      </c>
      <c r="O93" s="57">
        <f t="shared" si="11"/>
        <v>50.75990211781356</v>
      </c>
      <c r="P93" s="58">
        <f t="shared" si="12"/>
        <v>29.237703619860607</v>
      </c>
      <c r="Q93" s="137">
        <v>21.792497600000001</v>
      </c>
      <c r="R93" s="11">
        <f t="shared" si="13"/>
        <v>3.4253883577631998</v>
      </c>
      <c r="S93" s="35">
        <f t="shared" si="14"/>
        <v>3.6418455458087955</v>
      </c>
    </row>
    <row r="94" spans="7:19" ht="18.5">
      <c r="G94" s="61">
        <v>2012</v>
      </c>
      <c r="H94" s="62">
        <v>3</v>
      </c>
      <c r="I94" s="62">
        <f t="shared" si="15"/>
        <v>31</v>
      </c>
      <c r="J94" s="48">
        <f t="shared" si="15"/>
        <v>90</v>
      </c>
      <c r="K94" s="138">
        <v>14.1</v>
      </c>
      <c r="L94" s="138">
        <v>4.0999999999999996</v>
      </c>
      <c r="M94" s="56">
        <f t="shared" si="10"/>
        <v>9.1</v>
      </c>
      <c r="N94" s="36">
        <v>61.5</v>
      </c>
      <c r="O94" s="57">
        <f t="shared" si="11"/>
        <v>27.941500990869727</v>
      </c>
      <c r="P94" s="58">
        <f t="shared" si="12"/>
        <v>22.353200792695784</v>
      </c>
      <c r="Q94" s="137">
        <v>14.137405499999998</v>
      </c>
      <c r="R94" s="51">
        <f t="shared" si="13"/>
        <v>2.2304372596267492</v>
      </c>
      <c r="S94" s="50">
        <f t="shared" si="14"/>
        <v>2.8611730056512363</v>
      </c>
    </row>
    <row r="95" spans="7:19" ht="18.5">
      <c r="G95" s="61">
        <v>2012</v>
      </c>
      <c r="H95" s="61">
        <v>4</v>
      </c>
      <c r="I95" s="48">
        <v>1</v>
      </c>
      <c r="J95" s="48">
        <f t="shared" si="15"/>
        <v>91</v>
      </c>
      <c r="K95" s="138">
        <v>13.7</v>
      </c>
      <c r="L95" s="138">
        <v>6.7</v>
      </c>
      <c r="M95" s="56">
        <f t="shared" si="10"/>
        <v>10.199999999999999</v>
      </c>
      <c r="N95" s="36">
        <v>74</v>
      </c>
      <c r="O95" s="57">
        <f t="shared" si="11"/>
        <v>47.084439485687845</v>
      </c>
      <c r="P95" s="58">
        <f t="shared" si="12"/>
        <v>26.367286111985191</v>
      </c>
      <c r="Q95" s="137">
        <v>19.931794799999999</v>
      </c>
      <c r="R95" s="11">
        <f t="shared" si="13"/>
        <v>3.2731993420559995</v>
      </c>
      <c r="S95" s="35">
        <f t="shared" si="14"/>
        <v>3.570711852622904</v>
      </c>
    </row>
    <row r="96" spans="7:19" ht="18.5">
      <c r="G96" s="61">
        <v>2012</v>
      </c>
      <c r="H96" s="61">
        <v>4</v>
      </c>
      <c r="I96" s="48">
        <f t="shared" ref="I96:J111" si="16">I95+1</f>
        <v>2</v>
      </c>
      <c r="J96" s="48">
        <f t="shared" si="15"/>
        <v>92</v>
      </c>
      <c r="K96" s="138">
        <v>16.899999999999999</v>
      </c>
      <c r="L96" s="138">
        <v>5.2</v>
      </c>
      <c r="M96" s="56">
        <f t="shared" si="10"/>
        <v>11.049999999999999</v>
      </c>
      <c r="N96" s="36">
        <v>69</v>
      </c>
      <c r="O96" s="57">
        <f t="shared" si="11"/>
        <v>12.263757934837844</v>
      </c>
      <c r="P96" s="58">
        <f t="shared" si="12"/>
        <v>11.478877427008221</v>
      </c>
      <c r="Q96" s="137">
        <v>6.7117610000000001</v>
      </c>
      <c r="R96" s="11">
        <f t="shared" si="13"/>
        <v>1.1356651979452497</v>
      </c>
      <c r="S96" s="35">
        <f t="shared" si="14"/>
        <v>1.7842683157856682</v>
      </c>
    </row>
    <row r="97" spans="7:32" ht="18.5">
      <c r="G97" s="61">
        <v>2012</v>
      </c>
      <c r="H97" s="61">
        <v>4</v>
      </c>
      <c r="I97" s="48">
        <f t="shared" si="16"/>
        <v>3</v>
      </c>
      <c r="J97" s="48">
        <f t="shared" si="16"/>
        <v>93</v>
      </c>
      <c r="K97" s="138">
        <v>20.9</v>
      </c>
      <c r="L97" s="138">
        <v>10.199999999999999</v>
      </c>
      <c r="M97" s="56">
        <f t="shared" si="10"/>
        <v>15.549999999999999</v>
      </c>
      <c r="N97" s="36">
        <v>55.5</v>
      </c>
      <c r="O97" s="57">
        <f t="shared" si="11"/>
        <v>19.800850261851181</v>
      </c>
      <c r="P97" s="58">
        <f t="shared" si="12"/>
        <v>16.94952782414461</v>
      </c>
      <c r="Q97" s="137">
        <v>10.363243699999998</v>
      </c>
      <c r="R97" s="11">
        <f t="shared" si="13"/>
        <v>2.0270271504216746</v>
      </c>
      <c r="S97" s="35">
        <f t="shared" si="14"/>
        <v>3.0042567553613453</v>
      </c>
    </row>
    <row r="98" spans="7:32" ht="18.5">
      <c r="G98" s="61">
        <v>2012</v>
      </c>
      <c r="H98" s="61">
        <v>4</v>
      </c>
      <c r="I98" s="48">
        <f t="shared" si="16"/>
        <v>4</v>
      </c>
      <c r="J98" s="48">
        <f t="shared" si="16"/>
        <v>94</v>
      </c>
      <c r="K98" s="138">
        <v>21</v>
      </c>
      <c r="L98" s="138">
        <v>8.3000000000000007</v>
      </c>
      <c r="M98" s="56">
        <f t="shared" si="10"/>
        <v>14.65</v>
      </c>
      <c r="N98" s="36">
        <v>70.5</v>
      </c>
      <c r="O98" s="57">
        <f t="shared" si="11"/>
        <v>34.983397649947335</v>
      </c>
      <c r="P98" s="58">
        <f t="shared" si="12"/>
        <v>35.54313201234649</v>
      </c>
      <c r="Q98" s="137">
        <v>19.947286699999999</v>
      </c>
      <c r="R98" s="11">
        <f t="shared" si="13"/>
        <v>3.7963526442789748</v>
      </c>
      <c r="S98" s="35">
        <f t="shared" si="14"/>
        <v>5.7642788881643048</v>
      </c>
    </row>
    <row r="99" spans="7:32" ht="18.5">
      <c r="G99" s="61">
        <v>2012</v>
      </c>
      <c r="H99" s="61">
        <v>4</v>
      </c>
      <c r="I99" s="48">
        <f t="shared" si="16"/>
        <v>5</v>
      </c>
      <c r="J99" s="48">
        <f t="shared" si="16"/>
        <v>95</v>
      </c>
      <c r="K99" s="138">
        <v>21.7</v>
      </c>
      <c r="L99" s="138">
        <v>11</v>
      </c>
      <c r="M99" s="56">
        <f t="shared" si="10"/>
        <v>16.350000000000001</v>
      </c>
      <c r="N99" s="36">
        <v>47</v>
      </c>
      <c r="O99" s="57">
        <f t="shared" si="11"/>
        <v>50.65132857172825</v>
      </c>
      <c r="P99" s="58">
        <f t="shared" si="12"/>
        <v>43.357537257399379</v>
      </c>
      <c r="Q99" s="137">
        <v>26.509571799999996</v>
      </c>
      <c r="R99" s="11">
        <f t="shared" si="13"/>
        <v>5.3095955084290516</v>
      </c>
      <c r="S99" s="35">
        <f t="shared" si="14"/>
        <v>7.6626163176151278</v>
      </c>
    </row>
    <row r="100" spans="7:32" ht="18.5">
      <c r="G100" s="61">
        <v>2012</v>
      </c>
      <c r="H100" s="61">
        <v>4</v>
      </c>
      <c r="I100" s="48">
        <f t="shared" si="16"/>
        <v>6</v>
      </c>
      <c r="J100" s="48">
        <f t="shared" si="16"/>
        <v>96</v>
      </c>
      <c r="K100" s="138">
        <v>22.5</v>
      </c>
      <c r="L100" s="138">
        <v>12.8</v>
      </c>
      <c r="M100" s="56">
        <f t="shared" si="10"/>
        <v>17.649999999999999</v>
      </c>
      <c r="N100" s="36">
        <v>36.5</v>
      </c>
      <c r="O100" s="57">
        <f t="shared" si="11"/>
        <v>48.25765063004566</v>
      </c>
      <c r="P100" s="58">
        <f t="shared" si="12"/>
        <v>37.447936888915429</v>
      </c>
      <c r="Q100" s="137">
        <v>24.047615799999999</v>
      </c>
      <c r="R100" s="11">
        <f t="shared" si="13"/>
        <v>4.9998420033451501</v>
      </c>
      <c r="S100" s="35">
        <f t="shared" si="14"/>
        <v>7.9036128247311357</v>
      </c>
    </row>
    <row r="101" spans="7:32" ht="18.5">
      <c r="G101" s="61">
        <v>2012</v>
      </c>
      <c r="H101" s="61">
        <v>4</v>
      </c>
      <c r="I101" s="48">
        <f t="shared" si="16"/>
        <v>7</v>
      </c>
      <c r="J101" s="48">
        <f t="shared" si="16"/>
        <v>97</v>
      </c>
      <c r="K101" s="138">
        <v>25.7</v>
      </c>
      <c r="L101" s="138">
        <v>13.1</v>
      </c>
      <c r="M101" s="56">
        <f t="shared" si="10"/>
        <v>19.399999999999999</v>
      </c>
      <c r="N101" s="36">
        <v>31</v>
      </c>
      <c r="O101" s="57">
        <f t="shared" si="11"/>
        <v>27.084025592036539</v>
      </c>
      <c r="P101" s="58">
        <f t="shared" si="12"/>
        <v>27.30069779677283</v>
      </c>
      <c r="Q101" s="137">
        <v>15.382200599999999</v>
      </c>
      <c r="R101" s="11">
        <f t="shared" si="13"/>
        <v>3.3560577625067998</v>
      </c>
      <c r="S101" s="35">
        <f t="shared" si="14"/>
        <v>6.5329125552040992</v>
      </c>
    </row>
    <row r="102" spans="7:32" ht="18.5">
      <c r="G102" s="61">
        <v>2012</v>
      </c>
      <c r="H102" s="61">
        <v>4</v>
      </c>
      <c r="I102" s="48">
        <f t="shared" si="16"/>
        <v>8</v>
      </c>
      <c r="J102" s="48">
        <f t="shared" si="16"/>
        <v>98</v>
      </c>
      <c r="K102" s="138">
        <v>26.3</v>
      </c>
      <c r="L102" s="138">
        <v>14.1</v>
      </c>
      <c r="M102" s="56">
        <f t="shared" si="10"/>
        <v>20.2</v>
      </c>
      <c r="N102" s="36">
        <v>37</v>
      </c>
      <c r="O102" s="57">
        <f t="shared" si="11"/>
        <v>34.864447006658672</v>
      </c>
      <c r="P102" s="58">
        <f t="shared" si="12"/>
        <v>34.02770027849887</v>
      </c>
      <c r="Q102" s="137">
        <v>19.484204500000001</v>
      </c>
      <c r="R102" s="11">
        <f t="shared" si="13"/>
        <v>4.3424446569149993</v>
      </c>
      <c r="S102" s="35">
        <f t="shared" si="14"/>
        <v>7.6185187698655312</v>
      </c>
    </row>
    <row r="103" spans="7:32" ht="18.5">
      <c r="G103" s="61">
        <v>2012</v>
      </c>
      <c r="H103" s="61">
        <v>4</v>
      </c>
      <c r="I103" s="48">
        <f t="shared" si="16"/>
        <v>9</v>
      </c>
      <c r="J103" s="48">
        <f t="shared" si="16"/>
        <v>99</v>
      </c>
      <c r="K103" s="138">
        <v>25.4</v>
      </c>
      <c r="L103" s="138">
        <v>12.6</v>
      </c>
      <c r="M103" s="56">
        <f t="shared" si="10"/>
        <v>19</v>
      </c>
      <c r="N103" s="36">
        <v>38</v>
      </c>
      <c r="O103" s="57">
        <f t="shared" si="11"/>
        <v>48.056260505338372</v>
      </c>
      <c r="P103" s="58">
        <f t="shared" si="12"/>
        <v>49.209610757466493</v>
      </c>
      <c r="Q103" s="137">
        <v>27.509008699999999</v>
      </c>
      <c r="R103" s="11">
        <f t="shared" si="13"/>
        <v>5.9373243657383981</v>
      </c>
      <c r="S103" s="35">
        <f t="shared" si="14"/>
        <v>10.410372270437467</v>
      </c>
    </row>
    <row r="104" spans="7:32" ht="18.5">
      <c r="G104" s="61">
        <v>2012</v>
      </c>
      <c r="H104" s="61">
        <v>4</v>
      </c>
      <c r="I104" s="48">
        <f t="shared" si="16"/>
        <v>10</v>
      </c>
      <c r="J104" s="48">
        <f t="shared" si="16"/>
        <v>100</v>
      </c>
      <c r="K104" s="138">
        <v>25.6</v>
      </c>
      <c r="L104" s="138">
        <v>13.4</v>
      </c>
      <c r="M104" s="56">
        <f t="shared" si="10"/>
        <v>19.5</v>
      </c>
      <c r="N104" s="36">
        <v>32.5</v>
      </c>
      <c r="O104" s="57">
        <f t="shared" si="11"/>
        <v>16.000859454630046</v>
      </c>
      <c r="P104" s="58">
        <f t="shared" si="12"/>
        <v>15.616838827718926</v>
      </c>
      <c r="Q104" s="137">
        <v>8.9421758999999987</v>
      </c>
      <c r="R104" s="11">
        <f t="shared" si="13"/>
        <v>1.9562306396755493</v>
      </c>
      <c r="S104" s="35">
        <f t="shared" si="14"/>
        <v>3.878182634549308</v>
      </c>
      <c r="AF104" s="34"/>
    </row>
    <row r="105" spans="7:32" ht="18.5">
      <c r="G105" s="61">
        <v>2012</v>
      </c>
      <c r="H105" s="61">
        <v>4</v>
      </c>
      <c r="I105" s="48">
        <f t="shared" si="16"/>
        <v>11</v>
      </c>
      <c r="J105" s="48">
        <f t="shared" si="16"/>
        <v>101</v>
      </c>
      <c r="K105" s="138">
        <v>21.6</v>
      </c>
      <c r="L105" s="138">
        <v>9.5</v>
      </c>
      <c r="M105" s="56">
        <f t="shared" si="10"/>
        <v>15.55</v>
      </c>
      <c r="N105" s="36">
        <v>51.5</v>
      </c>
      <c r="O105" s="57">
        <f t="shared" si="11"/>
        <v>46.427360019130475</v>
      </c>
      <c r="P105" s="58">
        <f t="shared" si="12"/>
        <v>44.941684498518306</v>
      </c>
      <c r="Q105" s="137">
        <v>25.839651799999999</v>
      </c>
      <c r="R105" s="11">
        <f t="shared" si="13"/>
        <v>5.0541777528634491</v>
      </c>
      <c r="S105" s="35">
        <f t="shared" si="14"/>
        <v>7.4211533592506536</v>
      </c>
      <c r="AF105" s="34"/>
    </row>
    <row r="106" spans="7:32" ht="18.5">
      <c r="G106" s="61">
        <v>2012</v>
      </c>
      <c r="H106" s="61">
        <v>4</v>
      </c>
      <c r="I106" s="48">
        <f t="shared" si="16"/>
        <v>12</v>
      </c>
      <c r="J106" s="48">
        <f t="shared" si="16"/>
        <v>102</v>
      </c>
      <c r="K106" s="138">
        <v>19.899999999999999</v>
      </c>
      <c r="L106" s="138">
        <v>9.9</v>
      </c>
      <c r="M106" s="56">
        <f t="shared" si="10"/>
        <v>14.899999999999999</v>
      </c>
      <c r="N106" s="36">
        <v>44.5</v>
      </c>
      <c r="O106" s="57">
        <f t="shared" si="11"/>
        <v>54.200636469687403</v>
      </c>
      <c r="P106" s="58">
        <f t="shared" si="12"/>
        <v>43.360509175749911</v>
      </c>
      <c r="Q106" s="137">
        <v>27.4235939</v>
      </c>
      <c r="R106" s="11">
        <f t="shared" si="13"/>
        <v>5.2594476679084501</v>
      </c>
      <c r="S106" s="35">
        <f t="shared" si="14"/>
        <v>7.5729386489013661</v>
      </c>
      <c r="AF106" s="34"/>
    </row>
    <row r="107" spans="7:32" ht="18.5">
      <c r="G107" s="61">
        <v>2012</v>
      </c>
      <c r="H107" s="61">
        <v>4</v>
      </c>
      <c r="I107" s="48">
        <f t="shared" si="16"/>
        <v>13</v>
      </c>
      <c r="J107" s="48">
        <f t="shared" si="16"/>
        <v>103</v>
      </c>
      <c r="K107" s="138">
        <v>18.899999999999999</v>
      </c>
      <c r="L107" s="138">
        <v>7.3</v>
      </c>
      <c r="M107" s="56">
        <f t="shared" si="10"/>
        <v>13.1</v>
      </c>
      <c r="N107" s="36">
        <v>62</v>
      </c>
      <c r="O107" s="57">
        <f t="shared" si="11"/>
        <v>53.110031899602085</v>
      </c>
      <c r="P107" s="58">
        <f t="shared" si="12"/>
        <v>49.286109602830727</v>
      </c>
      <c r="Q107" s="137">
        <v>28.941800099999998</v>
      </c>
      <c r="R107" s="11">
        <f t="shared" si="13"/>
        <v>5.2450790194228487</v>
      </c>
      <c r="S107" s="35">
        <f t="shared" si="14"/>
        <v>7.4248534198254639</v>
      </c>
      <c r="AF107" s="34"/>
    </row>
    <row r="108" spans="7:32" ht="18.5">
      <c r="G108" s="61">
        <v>2012</v>
      </c>
      <c r="H108" s="61">
        <v>4</v>
      </c>
      <c r="I108" s="48">
        <f t="shared" si="16"/>
        <v>14</v>
      </c>
      <c r="J108" s="48">
        <f t="shared" si="16"/>
        <v>104</v>
      </c>
      <c r="K108" s="138">
        <v>23.5</v>
      </c>
      <c r="L108" s="138">
        <v>8.9</v>
      </c>
      <c r="M108" s="56">
        <f t="shared" si="10"/>
        <v>16.2</v>
      </c>
      <c r="N108" s="36">
        <v>53</v>
      </c>
      <c r="O108" s="57">
        <f t="shared" si="11"/>
        <v>31.969614373175716</v>
      </c>
      <c r="P108" s="58">
        <f t="shared" si="12"/>
        <v>37.340509587869235</v>
      </c>
      <c r="Q108" s="137">
        <v>19.544916000000001</v>
      </c>
      <c r="R108" s="11">
        <f t="shared" si="13"/>
        <v>3.8974516995599995</v>
      </c>
      <c r="S108" s="35">
        <f t="shared" si="14"/>
        <v>6.3467954855858757</v>
      </c>
      <c r="AF108" s="34"/>
    </row>
    <row r="109" spans="7:32" ht="18.5">
      <c r="G109" s="61">
        <v>2012</v>
      </c>
      <c r="H109" s="61">
        <v>4</v>
      </c>
      <c r="I109" s="48">
        <f t="shared" si="16"/>
        <v>15</v>
      </c>
      <c r="J109" s="48">
        <f t="shared" si="16"/>
        <v>105</v>
      </c>
      <c r="K109" s="138">
        <v>23.3</v>
      </c>
      <c r="L109" s="138">
        <v>9.5</v>
      </c>
      <c r="M109" s="56">
        <f t="shared" si="10"/>
        <v>16.399999999999999</v>
      </c>
      <c r="N109" s="36">
        <v>58</v>
      </c>
      <c r="O109" s="57">
        <f t="shared" si="11"/>
        <v>45.26302800212423</v>
      </c>
      <c r="P109" s="58">
        <f t="shared" si="12"/>
        <v>49.970382914345151</v>
      </c>
      <c r="Q109" s="137">
        <v>26.903149799999998</v>
      </c>
      <c r="R109" s="11">
        <f t="shared" si="13"/>
        <v>5.3963144963333995</v>
      </c>
      <c r="S109" s="35">
        <f t="shared" si="14"/>
        <v>8.4291397049850563</v>
      </c>
      <c r="AF109" s="34"/>
    </row>
    <row r="110" spans="7:32" ht="18.5">
      <c r="G110" s="61">
        <v>2012</v>
      </c>
      <c r="H110" s="61">
        <v>4</v>
      </c>
      <c r="I110" s="48">
        <f t="shared" si="16"/>
        <v>16</v>
      </c>
      <c r="J110" s="48">
        <f t="shared" si="16"/>
        <v>106</v>
      </c>
      <c r="K110" s="138">
        <v>25</v>
      </c>
      <c r="L110" s="138">
        <v>12.2</v>
      </c>
      <c r="M110" s="56">
        <f t="shared" si="10"/>
        <v>18.600000000000001</v>
      </c>
      <c r="N110" s="36">
        <v>58.5</v>
      </c>
      <c r="O110" s="57">
        <f t="shared" si="11"/>
        <v>45.940939499852327</v>
      </c>
      <c r="P110" s="58">
        <f t="shared" si="12"/>
        <v>47.043522047848782</v>
      </c>
      <c r="Q110" s="137">
        <v>26.298128299999998</v>
      </c>
      <c r="R110" s="11">
        <f t="shared" si="13"/>
        <v>5.6142822182537993</v>
      </c>
      <c r="S110" s="35">
        <f t="shared" si="14"/>
        <v>8.4316633371397653</v>
      </c>
      <c r="AF110" s="34"/>
    </row>
    <row r="111" spans="7:32" ht="18.5">
      <c r="G111" s="61">
        <v>2012</v>
      </c>
      <c r="H111" s="61">
        <v>4</v>
      </c>
      <c r="I111" s="48">
        <f t="shared" si="16"/>
        <v>17</v>
      </c>
      <c r="J111" s="48">
        <f t="shared" si="16"/>
        <v>107</v>
      </c>
      <c r="K111" s="138">
        <v>18.7</v>
      </c>
      <c r="L111" s="138">
        <v>10.1</v>
      </c>
      <c r="M111" s="56">
        <f t="shared" si="10"/>
        <v>14.399999999999999</v>
      </c>
      <c r="N111" s="36">
        <v>69.5</v>
      </c>
      <c r="O111" s="57">
        <f t="shared" si="11"/>
        <v>62.207291871620178</v>
      </c>
      <c r="P111" s="58">
        <f t="shared" si="12"/>
        <v>42.798616807674676</v>
      </c>
      <c r="Q111" s="137">
        <v>29.188414399999999</v>
      </c>
      <c r="R111" s="11">
        <f t="shared" si="13"/>
        <v>5.5123196246832</v>
      </c>
      <c r="S111" s="35">
        <f t="shared" si="14"/>
        <v>6.8157410010020332</v>
      </c>
      <c r="AF111" s="34"/>
    </row>
    <row r="112" spans="7:32" ht="18.5">
      <c r="G112" s="61">
        <v>2012</v>
      </c>
      <c r="H112" s="61">
        <v>4</v>
      </c>
      <c r="I112" s="48">
        <f t="shared" ref="I112:J127" si="17">I111+1</f>
        <v>18</v>
      </c>
      <c r="J112" s="48">
        <f t="shared" si="17"/>
        <v>108</v>
      </c>
      <c r="K112" s="138">
        <v>23.1</v>
      </c>
      <c r="L112" s="138">
        <v>10.5</v>
      </c>
      <c r="M112" s="56">
        <f t="shared" si="10"/>
        <v>16.8</v>
      </c>
      <c r="N112" s="36">
        <v>58</v>
      </c>
      <c r="O112" s="57">
        <f t="shared" si="11"/>
        <v>44.276019625633694</v>
      </c>
      <c r="P112" s="58">
        <f t="shared" si="12"/>
        <v>44.630227782638777</v>
      </c>
      <c r="Q112" s="137">
        <v>25.146284600000001</v>
      </c>
      <c r="R112" s="11">
        <f t="shared" si="13"/>
        <v>5.1029103875933997</v>
      </c>
      <c r="S112" s="35">
        <f t="shared" si="14"/>
        <v>7.6515391915717839</v>
      </c>
      <c r="AF112" s="34"/>
    </row>
    <row r="113" spans="7:32" ht="18.5">
      <c r="G113" s="61">
        <v>2012</v>
      </c>
      <c r="H113" s="61">
        <v>4</v>
      </c>
      <c r="I113" s="48">
        <f t="shared" si="17"/>
        <v>19</v>
      </c>
      <c r="J113" s="48">
        <f t="shared" si="17"/>
        <v>109</v>
      </c>
      <c r="K113" s="138">
        <v>21.8</v>
      </c>
      <c r="L113" s="138">
        <v>13.3</v>
      </c>
      <c r="M113" s="56">
        <f t="shared" si="10"/>
        <v>17.55</v>
      </c>
      <c r="N113" s="36">
        <v>42.5</v>
      </c>
      <c r="O113" s="57">
        <f t="shared" si="11"/>
        <v>36.439982070138008</v>
      </c>
      <c r="P113" s="58">
        <f t="shared" si="12"/>
        <v>24.779187807693848</v>
      </c>
      <c r="Q113" s="137">
        <v>16.998382599999999</v>
      </c>
      <c r="R113" s="11">
        <f t="shared" si="13"/>
        <v>3.5242364180971499</v>
      </c>
      <c r="S113" s="35">
        <f t="shared" si="14"/>
        <v>4.9721706213523271</v>
      </c>
      <c r="AF113" s="34"/>
    </row>
    <row r="114" spans="7:32" ht="18.5">
      <c r="G114" s="61">
        <v>2012</v>
      </c>
      <c r="H114" s="61">
        <v>4</v>
      </c>
      <c r="I114" s="48">
        <f t="shared" si="17"/>
        <v>20</v>
      </c>
      <c r="J114" s="48">
        <f t="shared" si="17"/>
        <v>110</v>
      </c>
      <c r="K114" s="138">
        <v>18.8</v>
      </c>
      <c r="L114" s="138">
        <v>9.9</v>
      </c>
      <c r="M114" s="56">
        <f t="shared" si="10"/>
        <v>14.350000000000001</v>
      </c>
      <c r="N114" s="36">
        <v>57</v>
      </c>
      <c r="O114" s="57">
        <f t="shared" si="11"/>
        <v>58.592891793701384</v>
      </c>
      <c r="P114" s="58">
        <f t="shared" si="12"/>
        <v>41.718138957115393</v>
      </c>
      <c r="Q114" s="137">
        <v>27.9679039</v>
      </c>
      <c r="R114" s="11">
        <f t="shared" si="13"/>
        <v>5.273620967408025</v>
      </c>
      <c r="S114" s="35">
        <f t="shared" si="14"/>
        <v>6.6398809591389378</v>
      </c>
      <c r="AF114" s="34"/>
    </row>
    <row r="115" spans="7:32" ht="18.5">
      <c r="G115" s="61">
        <v>2012</v>
      </c>
      <c r="H115" s="61">
        <v>4</v>
      </c>
      <c r="I115" s="48">
        <f t="shared" si="17"/>
        <v>21</v>
      </c>
      <c r="J115" s="48">
        <f t="shared" si="17"/>
        <v>111</v>
      </c>
      <c r="K115" s="138">
        <v>20.7</v>
      </c>
      <c r="L115" s="138">
        <v>8.8000000000000007</v>
      </c>
      <c r="M115" s="56">
        <f t="shared" si="10"/>
        <v>14.75</v>
      </c>
      <c r="N115" s="36">
        <v>47.5</v>
      </c>
      <c r="O115" s="57">
        <f t="shared" si="11"/>
        <v>45.333587268219269</v>
      </c>
      <c r="P115" s="58">
        <f t="shared" si="12"/>
        <v>43.157575079344738</v>
      </c>
      <c r="Q115" s="137">
        <v>25.021511999999998</v>
      </c>
      <c r="R115" s="11">
        <f t="shared" si="13"/>
        <v>4.7767505144940001</v>
      </c>
      <c r="S115" s="35">
        <f t="shared" si="14"/>
        <v>7.2028110137560768</v>
      </c>
      <c r="AF115" s="34"/>
    </row>
    <row r="116" spans="7:32" ht="18.5">
      <c r="G116" s="61">
        <v>2012</v>
      </c>
      <c r="H116" s="61">
        <v>4</v>
      </c>
      <c r="I116" s="48">
        <f t="shared" si="17"/>
        <v>22</v>
      </c>
      <c r="J116" s="48">
        <f t="shared" si="17"/>
        <v>112</v>
      </c>
      <c r="K116" s="138">
        <v>22.8</v>
      </c>
      <c r="L116" s="138">
        <v>9.1</v>
      </c>
      <c r="M116" s="56">
        <f t="shared" si="10"/>
        <v>15.95</v>
      </c>
      <c r="N116" s="36">
        <v>64</v>
      </c>
      <c r="O116" s="57">
        <f t="shared" si="11"/>
        <v>49.973258519546349</v>
      </c>
      <c r="P116" s="58">
        <f t="shared" si="12"/>
        <v>54.770691337422804</v>
      </c>
      <c r="Q116" s="137">
        <v>29.5949721</v>
      </c>
      <c r="R116" s="11">
        <f t="shared" si="13"/>
        <v>5.8581397586193749</v>
      </c>
      <c r="S116" s="35">
        <f t="shared" si="14"/>
        <v>9.0839317711756724</v>
      </c>
      <c r="AF116" s="34"/>
    </row>
    <row r="117" spans="7:32" ht="18.5">
      <c r="G117" s="61">
        <v>2012</v>
      </c>
      <c r="H117" s="61">
        <v>4</v>
      </c>
      <c r="I117" s="48">
        <f t="shared" si="17"/>
        <v>23</v>
      </c>
      <c r="J117" s="48">
        <f t="shared" si="17"/>
        <v>113</v>
      </c>
      <c r="K117" s="138">
        <v>21.5</v>
      </c>
      <c r="L117" s="138">
        <v>8.9</v>
      </c>
      <c r="M117" s="56">
        <f t="shared" si="10"/>
        <v>15.2</v>
      </c>
      <c r="N117" s="36">
        <v>60.5</v>
      </c>
      <c r="O117" s="57">
        <f t="shared" si="11"/>
        <v>51.674769716593431</v>
      </c>
      <c r="P117" s="58">
        <f t="shared" si="12"/>
        <v>52.088167874326182</v>
      </c>
      <c r="Q117" s="137">
        <v>29.348357800000002</v>
      </c>
      <c r="R117" s="11">
        <f t="shared" si="13"/>
        <v>5.6802279104010003</v>
      </c>
      <c r="S117" s="35">
        <f t="shared" si="14"/>
        <v>8.453229371649833</v>
      </c>
      <c r="AF117" s="34"/>
    </row>
    <row r="118" spans="7:32" ht="18.5">
      <c r="G118" s="61">
        <v>2012</v>
      </c>
      <c r="H118" s="61">
        <v>4</v>
      </c>
      <c r="I118" s="48">
        <f t="shared" si="17"/>
        <v>24</v>
      </c>
      <c r="J118" s="48">
        <f t="shared" si="17"/>
        <v>114</v>
      </c>
      <c r="K118" s="138">
        <v>25</v>
      </c>
      <c r="L118" s="138">
        <v>11.3</v>
      </c>
      <c r="M118" s="56">
        <f t="shared" si="10"/>
        <v>18.149999999999999</v>
      </c>
      <c r="N118" s="36">
        <v>47</v>
      </c>
      <c r="O118" s="57">
        <f t="shared" si="11"/>
        <v>47.242803892514559</v>
      </c>
      <c r="P118" s="58">
        <f t="shared" si="12"/>
        <v>51.778113066195949</v>
      </c>
      <c r="Q118" s="137">
        <v>27.977952699999999</v>
      </c>
      <c r="R118" s="11">
        <f t="shared" si="13"/>
        <v>5.8990603984487251</v>
      </c>
      <c r="S118" s="35">
        <f t="shared" si="14"/>
        <v>9.5347952967840808</v>
      </c>
      <c r="AF118" s="34"/>
    </row>
    <row r="119" spans="7:32" ht="18.5">
      <c r="G119" s="61">
        <v>2012</v>
      </c>
      <c r="H119" s="61">
        <v>4</v>
      </c>
      <c r="I119" s="48">
        <f t="shared" si="17"/>
        <v>25</v>
      </c>
      <c r="J119" s="48">
        <f t="shared" si="17"/>
        <v>115</v>
      </c>
      <c r="K119" s="138">
        <v>26.4</v>
      </c>
      <c r="L119" s="138">
        <v>14.9</v>
      </c>
      <c r="M119" s="56">
        <f t="shared" si="10"/>
        <v>20.65</v>
      </c>
      <c r="N119" s="36">
        <v>34</v>
      </c>
      <c r="O119" s="57">
        <f t="shared" si="11"/>
        <v>37.216309974303122</v>
      </c>
      <c r="P119" s="58">
        <f t="shared" si="12"/>
        <v>34.239005176358873</v>
      </c>
      <c r="Q119" s="137">
        <v>20.193063599999999</v>
      </c>
      <c r="R119" s="11">
        <f t="shared" si="13"/>
        <v>4.5537226276383009</v>
      </c>
      <c r="S119" s="35">
        <f t="shared" si="14"/>
        <v>8.0144944462976078</v>
      </c>
      <c r="AF119" s="34"/>
    </row>
    <row r="120" spans="7:32" ht="18.5">
      <c r="G120" s="61">
        <v>2012</v>
      </c>
      <c r="H120" s="61">
        <v>4</v>
      </c>
      <c r="I120" s="48">
        <f t="shared" si="17"/>
        <v>26</v>
      </c>
      <c r="J120" s="48">
        <f t="shared" si="17"/>
        <v>116</v>
      </c>
      <c r="K120" s="138">
        <v>28.4</v>
      </c>
      <c r="L120" s="138">
        <v>15.9</v>
      </c>
      <c r="M120" s="56">
        <f t="shared" si="10"/>
        <v>22.15</v>
      </c>
      <c r="N120" s="36">
        <v>37</v>
      </c>
      <c r="O120" s="57">
        <f t="shared" si="11"/>
        <v>48.614713208260184</v>
      </c>
      <c r="P120" s="58">
        <f t="shared" si="12"/>
        <v>48.614713208260177</v>
      </c>
      <c r="Q120" s="137">
        <v>27.500634699999996</v>
      </c>
      <c r="R120" s="11">
        <f t="shared" si="13"/>
        <v>6.4435843394942225</v>
      </c>
      <c r="S120" s="35">
        <f t="shared" si="14"/>
        <v>11.112326398498377</v>
      </c>
      <c r="AF120" s="34"/>
    </row>
    <row r="121" spans="7:32" ht="18.5">
      <c r="G121" s="61">
        <v>2012</v>
      </c>
      <c r="H121" s="61">
        <v>4</v>
      </c>
      <c r="I121" s="48">
        <f t="shared" si="17"/>
        <v>27</v>
      </c>
      <c r="J121" s="48">
        <f t="shared" si="17"/>
        <v>117</v>
      </c>
      <c r="K121" s="138">
        <v>28.5</v>
      </c>
      <c r="L121" s="138">
        <v>16.7</v>
      </c>
      <c r="M121" s="56">
        <f t="shared" si="10"/>
        <v>22.6</v>
      </c>
      <c r="N121" s="36">
        <v>42.5</v>
      </c>
      <c r="O121" s="57">
        <f t="shared" si="11"/>
        <v>49.070698896338769</v>
      </c>
      <c r="P121" s="58">
        <f t="shared" si="12"/>
        <v>46.322739758143804</v>
      </c>
      <c r="Q121" s="137">
        <v>26.970141799999997</v>
      </c>
      <c r="R121" s="11">
        <f t="shared" si="13"/>
        <v>6.3904672189428</v>
      </c>
      <c r="S121" s="35">
        <f t="shared" si="14"/>
        <v>9.9872428733968661</v>
      </c>
      <c r="AF121" s="34"/>
    </row>
    <row r="122" spans="7:32" ht="18.5">
      <c r="G122" s="61">
        <v>2012</v>
      </c>
      <c r="H122" s="61">
        <v>4</v>
      </c>
      <c r="I122" s="48">
        <f t="shared" si="17"/>
        <v>28</v>
      </c>
      <c r="J122" s="48">
        <f t="shared" si="17"/>
        <v>118</v>
      </c>
      <c r="K122" s="138">
        <v>27.4</v>
      </c>
      <c r="L122" s="138">
        <v>15</v>
      </c>
      <c r="M122" s="56">
        <f t="shared" si="10"/>
        <v>21.2</v>
      </c>
      <c r="N122" s="36">
        <v>46</v>
      </c>
      <c r="O122" s="57">
        <f t="shared" si="11"/>
        <v>38.266639970691173</v>
      </c>
      <c r="P122" s="58">
        <f t="shared" si="12"/>
        <v>37.96050685092564</v>
      </c>
      <c r="Q122" s="137">
        <v>21.560119099999998</v>
      </c>
      <c r="R122" s="11">
        <f t="shared" si="13"/>
        <v>4.9315538423384986</v>
      </c>
      <c r="S122" s="35">
        <f t="shared" si="14"/>
        <v>7.6865362651132463</v>
      </c>
      <c r="AF122" s="34"/>
    </row>
    <row r="123" spans="7:32" ht="18.5">
      <c r="G123" s="61">
        <v>2012</v>
      </c>
      <c r="H123" s="61">
        <v>4</v>
      </c>
      <c r="I123" s="48">
        <f t="shared" si="17"/>
        <v>29</v>
      </c>
      <c r="J123" s="48">
        <f t="shared" si="17"/>
        <v>119</v>
      </c>
      <c r="K123" s="138">
        <v>29</v>
      </c>
      <c r="L123" s="138">
        <v>16.5</v>
      </c>
      <c r="M123" s="56">
        <f t="shared" si="10"/>
        <v>22.75</v>
      </c>
      <c r="N123" s="36">
        <v>32.5</v>
      </c>
      <c r="O123" s="57">
        <f t="shared" si="11"/>
        <v>36.937145414123059</v>
      </c>
      <c r="P123" s="58">
        <f t="shared" si="12"/>
        <v>36.937145414123059</v>
      </c>
      <c r="Q123" s="137">
        <v>20.894804799999999</v>
      </c>
      <c r="R123" s="11">
        <f t="shared" si="13"/>
        <v>4.9693226226635998</v>
      </c>
      <c r="S123" s="35">
        <f t="shared" si="14"/>
        <v>9.113872285864332</v>
      </c>
      <c r="AF123" s="34"/>
    </row>
    <row r="124" spans="7:32" ht="18.5">
      <c r="G124" s="61">
        <v>2012</v>
      </c>
      <c r="H124" s="62">
        <v>4</v>
      </c>
      <c r="I124" s="62">
        <f t="shared" si="17"/>
        <v>30</v>
      </c>
      <c r="J124" s="48">
        <f t="shared" si="17"/>
        <v>120</v>
      </c>
      <c r="K124" s="138">
        <v>30.6</v>
      </c>
      <c r="L124" s="138">
        <v>20.9</v>
      </c>
      <c r="M124" s="56">
        <f t="shared" si="10"/>
        <v>25.75</v>
      </c>
      <c r="N124" s="36">
        <v>22</v>
      </c>
      <c r="O124" s="57">
        <f t="shared" si="11"/>
        <v>57.766510054432366</v>
      </c>
      <c r="P124" s="58">
        <f t="shared" si="12"/>
        <v>44.826811802239533</v>
      </c>
      <c r="Q124" s="137">
        <v>28.786043699999997</v>
      </c>
      <c r="R124" s="51">
        <f t="shared" si="13"/>
        <v>7.3525528713867718</v>
      </c>
      <c r="S124" s="50">
        <f t="shared" si="14"/>
        <v>12.866719761863262</v>
      </c>
      <c r="AF124" s="34"/>
    </row>
    <row r="125" spans="7:32" ht="18.5">
      <c r="G125" s="61">
        <v>2012</v>
      </c>
      <c r="H125" s="61">
        <v>5</v>
      </c>
      <c r="I125" s="48">
        <v>1</v>
      </c>
      <c r="J125" s="48">
        <f t="shared" si="17"/>
        <v>121</v>
      </c>
      <c r="K125" s="138">
        <v>27.9</v>
      </c>
      <c r="L125" s="138">
        <v>17.899999999999999</v>
      </c>
      <c r="M125" s="56">
        <f t="shared" si="10"/>
        <v>22.9</v>
      </c>
      <c r="N125" s="36">
        <v>40</v>
      </c>
      <c r="O125" s="57">
        <f t="shared" si="11"/>
        <v>60.648738815929264</v>
      </c>
      <c r="P125" s="58">
        <f t="shared" si="12"/>
        <v>48.518991052743417</v>
      </c>
      <c r="Q125" s="137">
        <v>30.686104299999997</v>
      </c>
      <c r="R125" s="11">
        <f t="shared" si="13"/>
        <v>7.3249418699836486</v>
      </c>
      <c r="S125" s="35">
        <f t="shared" si="14"/>
        <v>10.833719637645698</v>
      </c>
      <c r="AF125" s="34"/>
    </row>
    <row r="126" spans="7:32" ht="18.5">
      <c r="G126" s="61">
        <v>2012</v>
      </c>
      <c r="H126" s="61">
        <v>5</v>
      </c>
      <c r="I126" s="48">
        <f t="shared" ref="I126:J141" si="18">I125+1</f>
        <v>2</v>
      </c>
      <c r="J126" s="48">
        <f t="shared" si="17"/>
        <v>122</v>
      </c>
      <c r="K126" s="138">
        <v>29.3</v>
      </c>
      <c r="L126" s="138">
        <v>18.8</v>
      </c>
      <c r="M126" s="56">
        <f t="shared" si="10"/>
        <v>24.05</v>
      </c>
      <c r="N126" s="36">
        <v>37.5</v>
      </c>
      <c r="O126" s="57">
        <f t="shared" si="11"/>
        <v>59.330051207643848</v>
      </c>
      <c r="P126" s="58">
        <f t="shared" si="12"/>
        <v>49.837243014420828</v>
      </c>
      <c r="Q126" s="137">
        <v>30.760214199999997</v>
      </c>
      <c r="R126" s="11">
        <f t="shared" si="13"/>
        <v>7.5501022654435488</v>
      </c>
      <c r="S126" s="35">
        <f t="shared" si="14"/>
        <v>11.684413288551745</v>
      </c>
      <c r="AF126" s="34"/>
    </row>
    <row r="127" spans="7:32" ht="18.5">
      <c r="G127" s="61">
        <v>2012</v>
      </c>
      <c r="H127" s="61">
        <v>5</v>
      </c>
      <c r="I127" s="48">
        <f t="shared" si="18"/>
        <v>3</v>
      </c>
      <c r="J127" s="48">
        <f t="shared" si="17"/>
        <v>123</v>
      </c>
      <c r="K127" s="138">
        <v>25.4</v>
      </c>
      <c r="L127" s="138">
        <v>17.7</v>
      </c>
      <c r="M127" s="56">
        <f t="shared" si="10"/>
        <v>21.549999999999997</v>
      </c>
      <c r="N127" s="36">
        <v>48.5</v>
      </c>
      <c r="O127" s="57">
        <f t="shared" si="11"/>
        <v>69.647536117172393</v>
      </c>
      <c r="P127" s="58">
        <f t="shared" si="12"/>
        <v>42.902882248178194</v>
      </c>
      <c r="Q127" s="137">
        <v>30.922251099999997</v>
      </c>
      <c r="R127" s="11">
        <f t="shared" si="13"/>
        <v>7.1364767563040239</v>
      </c>
      <c r="S127" s="35">
        <f t="shared" si="14"/>
        <v>8.3998862282256148</v>
      </c>
      <c r="AF127" s="34"/>
    </row>
    <row r="128" spans="7:32" ht="18.5">
      <c r="G128" s="61">
        <v>2012</v>
      </c>
      <c r="H128" s="61">
        <v>5</v>
      </c>
      <c r="I128" s="48">
        <f t="shared" si="18"/>
        <v>4</v>
      </c>
      <c r="J128" s="48">
        <f t="shared" si="18"/>
        <v>124</v>
      </c>
      <c r="K128" s="138">
        <v>22.7</v>
      </c>
      <c r="L128" s="138">
        <v>14.7</v>
      </c>
      <c r="M128" s="56">
        <f t="shared" si="10"/>
        <v>18.7</v>
      </c>
      <c r="N128" s="36">
        <v>68</v>
      </c>
      <c r="O128" s="57">
        <f t="shared" si="11"/>
        <v>66.928406593465638</v>
      </c>
      <c r="P128" s="58">
        <f t="shared" si="12"/>
        <v>42.834180219818009</v>
      </c>
      <c r="Q128" s="137">
        <v>30.288339299999997</v>
      </c>
      <c r="R128" s="11">
        <f t="shared" si="13"/>
        <v>6.4839005147992488</v>
      </c>
      <c r="S128" s="35">
        <f t="shared" si="14"/>
        <v>7.7277588348452522</v>
      </c>
      <c r="AF128" s="34"/>
    </row>
    <row r="129" spans="7:32" ht="18.5">
      <c r="G129" s="61">
        <v>2012</v>
      </c>
      <c r="H129" s="61">
        <v>5</v>
      </c>
      <c r="I129" s="48">
        <f t="shared" si="18"/>
        <v>5</v>
      </c>
      <c r="J129" s="48">
        <f t="shared" si="18"/>
        <v>125</v>
      </c>
      <c r="K129" s="138">
        <v>22.5</v>
      </c>
      <c r="L129" s="138">
        <v>13.4</v>
      </c>
      <c r="M129" s="56">
        <f t="shared" si="10"/>
        <v>17.95</v>
      </c>
      <c r="N129" s="36">
        <v>71</v>
      </c>
      <c r="O129" s="57">
        <f t="shared" si="11"/>
        <v>59.399342543280547</v>
      </c>
      <c r="P129" s="58">
        <f t="shared" si="12"/>
        <v>43.242721371508239</v>
      </c>
      <c r="Q129" s="137">
        <v>28.6696451</v>
      </c>
      <c r="R129" s="11">
        <f t="shared" si="13"/>
        <v>6.0112719992861239</v>
      </c>
      <c r="S129" s="35">
        <f t="shared" si="14"/>
        <v>7.6556579080958302</v>
      </c>
      <c r="AF129" s="34"/>
    </row>
    <row r="130" spans="7:32" ht="18.5">
      <c r="G130" s="61">
        <v>2012</v>
      </c>
      <c r="H130" s="61">
        <v>5</v>
      </c>
      <c r="I130" s="48">
        <f t="shared" si="18"/>
        <v>6</v>
      </c>
      <c r="J130" s="48">
        <f t="shared" si="18"/>
        <v>126</v>
      </c>
      <c r="K130" s="138">
        <v>23.9</v>
      </c>
      <c r="L130" s="138">
        <v>12.9</v>
      </c>
      <c r="M130" s="56">
        <f t="shared" si="10"/>
        <v>18.399999999999999</v>
      </c>
      <c r="N130" s="36">
        <v>67.5</v>
      </c>
      <c r="O130" s="57">
        <f t="shared" si="11"/>
        <v>57.421537568496682</v>
      </c>
      <c r="P130" s="58">
        <f t="shared" si="12"/>
        <v>50.530953060277071</v>
      </c>
      <c r="Q130" s="137">
        <v>30.471311199999999</v>
      </c>
      <c r="R130" s="11">
        <f t="shared" si="13"/>
        <v>6.4694554948055991</v>
      </c>
      <c r="S130" s="35">
        <f t="shared" si="14"/>
        <v>8.9865244387970193</v>
      </c>
      <c r="AF130" s="34"/>
    </row>
    <row r="131" spans="7:32" ht="18.5">
      <c r="G131" s="61">
        <v>2012</v>
      </c>
      <c r="H131" s="61">
        <v>5</v>
      </c>
      <c r="I131" s="48">
        <f t="shared" si="18"/>
        <v>7</v>
      </c>
      <c r="J131" s="48">
        <f t="shared" si="18"/>
        <v>127</v>
      </c>
      <c r="K131" s="138">
        <v>25.9</v>
      </c>
      <c r="L131" s="138">
        <v>12.4</v>
      </c>
      <c r="M131" s="56">
        <f t="shared" si="10"/>
        <v>19.149999999999999</v>
      </c>
      <c r="N131" s="36">
        <v>61.5</v>
      </c>
      <c r="O131" s="57">
        <f t="shared" si="11"/>
        <v>51.696718315757806</v>
      </c>
      <c r="P131" s="58">
        <f t="shared" si="12"/>
        <v>55.832455781018425</v>
      </c>
      <c r="Q131" s="137">
        <v>30.391339500000001</v>
      </c>
      <c r="R131" s="11">
        <f t="shared" si="13"/>
        <v>6.586160367889125</v>
      </c>
      <c r="S131" s="35">
        <f t="shared" si="14"/>
        <v>10.069009040820378</v>
      </c>
      <c r="AF131" s="34"/>
    </row>
    <row r="132" spans="7:32" ht="18.5">
      <c r="G132" s="61">
        <v>2012</v>
      </c>
      <c r="H132" s="61">
        <v>5</v>
      </c>
      <c r="I132" s="48">
        <f t="shared" si="18"/>
        <v>8</v>
      </c>
      <c r="J132" s="48">
        <f t="shared" si="18"/>
        <v>128</v>
      </c>
      <c r="K132" s="138">
        <v>23.6</v>
      </c>
      <c r="L132" s="138">
        <v>12.6</v>
      </c>
      <c r="M132" s="56">
        <f t="shared" si="10"/>
        <v>18.100000000000001</v>
      </c>
      <c r="N132" s="36">
        <v>64.5</v>
      </c>
      <c r="O132" s="57">
        <f t="shared" si="11"/>
        <v>57.799476950920941</v>
      </c>
      <c r="P132" s="58">
        <f t="shared" si="12"/>
        <v>50.863539716810436</v>
      </c>
      <c r="Q132" s="137">
        <v>30.671868499999995</v>
      </c>
      <c r="R132" s="11">
        <f t="shared" si="13"/>
        <v>6.4580692642147488</v>
      </c>
      <c r="S132" s="35">
        <f t="shared" si="14"/>
        <v>8.9765048746532745</v>
      </c>
      <c r="AF132" s="34"/>
    </row>
    <row r="133" spans="7:32" ht="18.5">
      <c r="G133" s="61">
        <v>2012</v>
      </c>
      <c r="H133" s="61">
        <v>5</v>
      </c>
      <c r="I133" s="48">
        <f t="shared" si="18"/>
        <v>9</v>
      </c>
      <c r="J133" s="48">
        <f t="shared" si="18"/>
        <v>129</v>
      </c>
      <c r="K133" s="138">
        <v>26.5</v>
      </c>
      <c r="L133" s="138">
        <v>13.9</v>
      </c>
      <c r="M133" s="56">
        <f t="shared" si="10"/>
        <v>20.2</v>
      </c>
      <c r="N133" s="36">
        <v>59</v>
      </c>
      <c r="O133" s="57">
        <f t="shared" si="11"/>
        <v>54.171000068126865</v>
      </c>
      <c r="P133" s="58">
        <f t="shared" si="12"/>
        <v>54.604368068671882</v>
      </c>
      <c r="Q133" s="137">
        <v>30.766075999999995</v>
      </c>
      <c r="R133" s="11">
        <f t="shared" si="13"/>
        <v>6.8568353581199979</v>
      </c>
      <c r="S133" s="35">
        <f t="shared" si="14"/>
        <v>10.085799228580207</v>
      </c>
      <c r="AF133" s="34"/>
    </row>
    <row r="134" spans="7:32" ht="18.5">
      <c r="G134" s="61">
        <v>2012</v>
      </c>
      <c r="H134" s="61">
        <v>5</v>
      </c>
      <c r="I134" s="48">
        <f t="shared" si="18"/>
        <v>10</v>
      </c>
      <c r="J134" s="48">
        <f t="shared" si="18"/>
        <v>130</v>
      </c>
      <c r="K134" s="138">
        <v>28.3</v>
      </c>
      <c r="L134" s="138">
        <v>16.8</v>
      </c>
      <c r="M134" s="56">
        <f t="shared" ref="M134:M197" si="19">(K134+L134)/2</f>
        <v>22.55</v>
      </c>
      <c r="N134" s="36">
        <v>43</v>
      </c>
      <c r="O134" s="57">
        <f t="shared" ref="O134:O197" si="20">((Q134)/(0.16*(K134-(L134))^0.5))</f>
        <v>56.278209472213774</v>
      </c>
      <c r="P134" s="58">
        <f t="shared" ref="P134:P197" si="21">0.16*((K134-L134)^1/2)*O134</f>
        <v>51.775952714436677</v>
      </c>
      <c r="Q134" s="137">
        <v>30.535790999999996</v>
      </c>
      <c r="R134" s="11">
        <f t="shared" ref="R134:R197" si="22">0.0023*0.408*O134*(K134-L134)^0.5*(M134+17.8)</f>
        <v>7.2263789135752488</v>
      </c>
      <c r="S134" s="35">
        <f t="shared" ref="S134:S197" si="23">0.31*(IF(N134&gt;50,1,(1+(50-N134)/70)))*(P134+2.09)*((M134/(M134+15)))</f>
        <v>11.030757302138392</v>
      </c>
      <c r="AF134" s="34"/>
    </row>
    <row r="135" spans="7:32" ht="18.5">
      <c r="G135" s="61">
        <v>2012</v>
      </c>
      <c r="H135" s="61">
        <v>5</v>
      </c>
      <c r="I135" s="48">
        <f t="shared" si="18"/>
        <v>11</v>
      </c>
      <c r="J135" s="48">
        <f t="shared" si="18"/>
        <v>131</v>
      </c>
      <c r="K135" s="138">
        <v>24</v>
      </c>
      <c r="L135" s="138">
        <v>17.7</v>
      </c>
      <c r="M135" s="56">
        <f t="shared" si="19"/>
        <v>20.85</v>
      </c>
      <c r="N135" s="36">
        <v>54</v>
      </c>
      <c r="O135" s="57">
        <f t="shared" si="20"/>
        <v>75.770079679333278</v>
      </c>
      <c r="P135" s="58">
        <f t="shared" si="21"/>
        <v>38.188120158383981</v>
      </c>
      <c r="Q135" s="137">
        <v>30.429022499999999</v>
      </c>
      <c r="R135" s="11">
        <f t="shared" si="22"/>
        <v>6.8977192856006253</v>
      </c>
      <c r="S135" s="35">
        <f t="shared" si="23"/>
        <v>7.2618585674676392</v>
      </c>
      <c r="AF135" s="34"/>
    </row>
    <row r="136" spans="7:32" ht="18.5">
      <c r="G136" s="61">
        <v>2012</v>
      </c>
      <c r="H136" s="61">
        <v>5</v>
      </c>
      <c r="I136" s="48">
        <f t="shared" si="18"/>
        <v>12</v>
      </c>
      <c r="J136" s="48">
        <f t="shared" si="18"/>
        <v>132</v>
      </c>
      <c r="K136" s="138">
        <v>29.2</v>
      </c>
      <c r="L136" s="138">
        <v>16.600000000000001</v>
      </c>
      <c r="M136" s="56">
        <f t="shared" si="19"/>
        <v>22.9</v>
      </c>
      <c r="N136" s="36">
        <v>38.5</v>
      </c>
      <c r="O136" s="57">
        <f t="shared" si="20"/>
        <v>53.196393888349206</v>
      </c>
      <c r="P136" s="58">
        <f t="shared" si="21"/>
        <v>53.621965039455986</v>
      </c>
      <c r="Q136" s="137">
        <v>30.212554600000001</v>
      </c>
      <c r="R136" s="11">
        <f t="shared" si="22"/>
        <v>7.2119029520703002</v>
      </c>
      <c r="S136" s="35">
        <f t="shared" si="23"/>
        <v>12.149712794922916</v>
      </c>
      <c r="AF136" s="34"/>
    </row>
    <row r="137" spans="7:32" ht="18.5">
      <c r="G137" s="61">
        <v>2012</v>
      </c>
      <c r="H137" s="61">
        <v>5</v>
      </c>
      <c r="I137" s="48">
        <f t="shared" si="18"/>
        <v>13</v>
      </c>
      <c r="J137" s="48">
        <f t="shared" si="18"/>
        <v>133</v>
      </c>
      <c r="K137" s="138">
        <v>27.6</v>
      </c>
      <c r="L137" s="138">
        <v>15.7</v>
      </c>
      <c r="M137" s="56">
        <f t="shared" si="19"/>
        <v>21.65</v>
      </c>
      <c r="N137" s="36">
        <v>54</v>
      </c>
      <c r="O137" s="57">
        <f t="shared" si="20"/>
        <v>53.03028366084564</v>
      </c>
      <c r="P137" s="58">
        <f t="shared" si="21"/>
        <v>50.484830045125058</v>
      </c>
      <c r="Q137" s="137">
        <v>29.269642199999996</v>
      </c>
      <c r="R137" s="11">
        <f t="shared" si="22"/>
        <v>6.7722415117933492</v>
      </c>
      <c r="S137" s="35">
        <f t="shared" si="23"/>
        <v>9.6277209235431584</v>
      </c>
      <c r="AF137" s="34"/>
    </row>
    <row r="138" spans="7:32" ht="18.5">
      <c r="G138" s="61">
        <v>2012</v>
      </c>
      <c r="H138" s="61">
        <v>5</v>
      </c>
      <c r="I138" s="48">
        <f t="shared" si="18"/>
        <v>14</v>
      </c>
      <c r="J138" s="48">
        <f t="shared" si="18"/>
        <v>134</v>
      </c>
      <c r="K138" s="138">
        <v>27.1</v>
      </c>
      <c r="L138" s="138">
        <v>13.4</v>
      </c>
      <c r="M138" s="56">
        <f t="shared" si="19"/>
        <v>20.25</v>
      </c>
      <c r="N138" s="36">
        <v>50</v>
      </c>
      <c r="O138" s="57">
        <f t="shared" si="20"/>
        <v>49.168686441461894</v>
      </c>
      <c r="P138" s="58">
        <f t="shared" si="21"/>
        <v>53.888880339842238</v>
      </c>
      <c r="Q138" s="137">
        <v>29.118491500000001</v>
      </c>
      <c r="R138" s="11">
        <f t="shared" si="22"/>
        <v>6.4981771982373751</v>
      </c>
      <c r="S138" s="35">
        <f t="shared" si="23"/>
        <v>9.9690048605208403</v>
      </c>
      <c r="AF138" s="34"/>
    </row>
    <row r="139" spans="7:32" ht="18.5">
      <c r="G139" s="61">
        <v>2012</v>
      </c>
      <c r="H139" s="61">
        <v>5</v>
      </c>
      <c r="I139" s="48">
        <f t="shared" si="18"/>
        <v>15</v>
      </c>
      <c r="J139" s="48">
        <f t="shared" si="18"/>
        <v>135</v>
      </c>
      <c r="K139" s="138">
        <v>22.4</v>
      </c>
      <c r="L139" s="138">
        <v>14.4</v>
      </c>
      <c r="M139" s="56">
        <f t="shared" si="19"/>
        <v>18.399999999999999</v>
      </c>
      <c r="N139" s="36">
        <v>63</v>
      </c>
      <c r="O139" s="57">
        <f t="shared" si="20"/>
        <v>65.345380788831633</v>
      </c>
      <c r="P139" s="58">
        <f t="shared" si="21"/>
        <v>41.821043704852237</v>
      </c>
      <c r="Q139" s="137">
        <v>29.571943599999997</v>
      </c>
      <c r="R139" s="11">
        <f t="shared" si="22"/>
        <v>6.2785080615468001</v>
      </c>
      <c r="S139" s="35">
        <f t="shared" si="23"/>
        <v>7.4990596794154838</v>
      </c>
      <c r="AF139" s="34"/>
    </row>
    <row r="140" spans="7:32" ht="18.5">
      <c r="G140" s="61">
        <v>2012</v>
      </c>
      <c r="H140" s="61">
        <v>5</v>
      </c>
      <c r="I140" s="48">
        <f t="shared" si="18"/>
        <v>16</v>
      </c>
      <c r="J140" s="48">
        <f t="shared" si="18"/>
        <v>136</v>
      </c>
      <c r="K140" s="138">
        <v>24.8</v>
      </c>
      <c r="L140" s="138">
        <v>13.6</v>
      </c>
      <c r="M140" s="56">
        <f t="shared" si="19"/>
        <v>19.2</v>
      </c>
      <c r="N140" s="36">
        <v>67.5</v>
      </c>
      <c r="O140" s="57">
        <f t="shared" si="20"/>
        <v>52.763030614265958</v>
      </c>
      <c r="P140" s="58">
        <f t="shared" si="21"/>
        <v>47.275675430382307</v>
      </c>
      <c r="Q140" s="137">
        <v>28.252619899999999</v>
      </c>
      <c r="R140" s="11">
        <f t="shared" si="22"/>
        <v>6.1309597813994996</v>
      </c>
      <c r="S140" s="35">
        <f t="shared" si="23"/>
        <v>8.5913596538489916</v>
      </c>
      <c r="AF140" s="34"/>
    </row>
    <row r="141" spans="7:32" ht="18.5">
      <c r="G141" s="61">
        <v>2012</v>
      </c>
      <c r="H141" s="61">
        <v>5</v>
      </c>
      <c r="I141" s="48">
        <f t="shared" si="18"/>
        <v>17</v>
      </c>
      <c r="J141" s="48">
        <f t="shared" si="18"/>
        <v>137</v>
      </c>
      <c r="K141" s="138">
        <v>26.8</v>
      </c>
      <c r="L141" s="138">
        <v>13.9</v>
      </c>
      <c r="M141" s="56">
        <f t="shared" si="19"/>
        <v>20.350000000000001</v>
      </c>
      <c r="N141" s="36">
        <v>62</v>
      </c>
      <c r="O141" s="57">
        <f t="shared" si="20"/>
        <v>48.015353195686437</v>
      </c>
      <c r="P141" s="58">
        <f t="shared" si="21"/>
        <v>49.551844497948402</v>
      </c>
      <c r="Q141" s="137">
        <v>27.592748699999998</v>
      </c>
      <c r="R141" s="11">
        <f t="shared" si="22"/>
        <v>6.1738706234378258</v>
      </c>
      <c r="S141" s="35">
        <f t="shared" si="23"/>
        <v>9.2159144558785719</v>
      </c>
      <c r="AF141" s="34"/>
    </row>
    <row r="142" spans="7:32" ht="18.5">
      <c r="G142" s="61">
        <v>2012</v>
      </c>
      <c r="H142" s="61">
        <v>5</v>
      </c>
      <c r="I142" s="48">
        <f t="shared" ref="I142:J157" si="24">I141+1</f>
        <v>18</v>
      </c>
      <c r="J142" s="48">
        <f t="shared" si="24"/>
        <v>138</v>
      </c>
      <c r="K142" s="138">
        <v>26.4</v>
      </c>
      <c r="L142" s="138">
        <v>14.2</v>
      </c>
      <c r="M142" s="56">
        <f t="shared" si="19"/>
        <v>20.299999999999997</v>
      </c>
      <c r="N142" s="36">
        <v>49</v>
      </c>
      <c r="O142" s="57">
        <f t="shared" si="20"/>
        <v>47.773320369175671</v>
      </c>
      <c r="P142" s="58">
        <f t="shared" si="21"/>
        <v>46.626760680315456</v>
      </c>
      <c r="Q142" s="137">
        <v>26.698405499999996</v>
      </c>
      <c r="R142" s="11">
        <f t="shared" si="22"/>
        <v>5.9659322486107484</v>
      </c>
      <c r="S142" s="35">
        <f t="shared" si="23"/>
        <v>8.8089011826171522</v>
      </c>
      <c r="AF142" s="34"/>
    </row>
    <row r="143" spans="7:32" ht="18.5">
      <c r="G143" s="61">
        <v>2012</v>
      </c>
      <c r="H143" s="61">
        <v>5</v>
      </c>
      <c r="I143" s="48">
        <f t="shared" si="24"/>
        <v>19</v>
      </c>
      <c r="J143" s="48">
        <f t="shared" si="24"/>
        <v>139</v>
      </c>
      <c r="K143" s="138">
        <v>30.1</v>
      </c>
      <c r="L143" s="138">
        <v>15.6</v>
      </c>
      <c r="M143" s="56">
        <f t="shared" si="19"/>
        <v>22.85</v>
      </c>
      <c r="N143" s="36">
        <v>39</v>
      </c>
      <c r="O143" s="57">
        <f t="shared" si="20"/>
        <v>51.33502348553111</v>
      </c>
      <c r="P143" s="58">
        <f t="shared" si="21"/>
        <v>59.548627243216096</v>
      </c>
      <c r="Q143" s="137">
        <v>31.276471299999997</v>
      </c>
      <c r="R143" s="11">
        <f t="shared" si="22"/>
        <v>7.4566938946934247</v>
      </c>
      <c r="S143" s="35">
        <f t="shared" si="23"/>
        <v>13.348176826670318</v>
      </c>
      <c r="AF143" s="34"/>
    </row>
    <row r="144" spans="7:32" ht="18.5">
      <c r="G144" s="61">
        <v>2012</v>
      </c>
      <c r="H144" s="61">
        <v>5</v>
      </c>
      <c r="I144" s="48">
        <f t="shared" si="24"/>
        <v>20</v>
      </c>
      <c r="J144" s="48">
        <f t="shared" si="24"/>
        <v>140</v>
      </c>
      <c r="K144" s="138">
        <v>26.9</v>
      </c>
      <c r="L144" s="138">
        <v>15.9</v>
      </c>
      <c r="M144" s="56">
        <f t="shared" si="19"/>
        <v>21.4</v>
      </c>
      <c r="N144" s="36">
        <v>54.5</v>
      </c>
      <c r="O144" s="57">
        <f t="shared" si="20"/>
        <v>57.188777406043307</v>
      </c>
      <c r="P144" s="58">
        <f t="shared" si="21"/>
        <v>50.326124117318102</v>
      </c>
      <c r="Q144" s="137">
        <v>30.347794699999994</v>
      </c>
      <c r="R144" s="11">
        <f t="shared" si="22"/>
        <v>6.9772007838876</v>
      </c>
      <c r="S144" s="35">
        <f t="shared" si="23"/>
        <v>9.5529826207222062</v>
      </c>
      <c r="AF144" s="34"/>
    </row>
    <row r="145" spans="7:32" ht="18.5">
      <c r="G145" s="61">
        <v>2012</v>
      </c>
      <c r="H145" s="61">
        <v>5</v>
      </c>
      <c r="I145" s="48">
        <f t="shared" si="24"/>
        <v>21</v>
      </c>
      <c r="J145" s="48">
        <f t="shared" si="24"/>
        <v>141</v>
      </c>
      <c r="K145" s="138">
        <v>25.3</v>
      </c>
      <c r="L145" s="138">
        <v>15.1</v>
      </c>
      <c r="M145" s="56">
        <f t="shared" si="19"/>
        <v>20.2</v>
      </c>
      <c r="N145" s="36">
        <v>48</v>
      </c>
      <c r="O145" s="57">
        <f t="shared" si="20"/>
        <v>59.44322321659331</v>
      </c>
      <c r="P145" s="58">
        <f t="shared" si="21"/>
        <v>48.505670144740144</v>
      </c>
      <c r="Q145" s="137">
        <v>30.375428899999999</v>
      </c>
      <c r="R145" s="11">
        <f t="shared" si="22"/>
        <v>6.7697718389429991</v>
      </c>
      <c r="S145" s="35">
        <f t="shared" si="23"/>
        <v>9.2580220065495578</v>
      </c>
      <c r="AF145" s="34"/>
    </row>
    <row r="146" spans="7:32" ht="18.5">
      <c r="G146" s="61">
        <v>2012</v>
      </c>
      <c r="H146" s="61">
        <v>5</v>
      </c>
      <c r="I146" s="48">
        <f t="shared" si="24"/>
        <v>22</v>
      </c>
      <c r="J146" s="48">
        <f t="shared" si="24"/>
        <v>142</v>
      </c>
      <c r="K146" s="138">
        <v>23.7</v>
      </c>
      <c r="L146" s="138">
        <v>11.8</v>
      </c>
      <c r="M146" s="56">
        <f t="shared" si="19"/>
        <v>17.75</v>
      </c>
      <c r="N146" s="36">
        <v>61</v>
      </c>
      <c r="O146" s="57">
        <f t="shared" si="20"/>
        <v>45.249383315964046</v>
      </c>
      <c r="P146" s="58">
        <f t="shared" si="21"/>
        <v>43.077412916797769</v>
      </c>
      <c r="Q146" s="137">
        <v>24.975036299999999</v>
      </c>
      <c r="R146" s="11">
        <f t="shared" si="22"/>
        <v>5.2073137998272241</v>
      </c>
      <c r="S146" s="35">
        <f t="shared" si="23"/>
        <v>7.588814948845183</v>
      </c>
      <c r="AF146" s="34"/>
    </row>
    <row r="147" spans="7:32" ht="18.5">
      <c r="G147" s="61">
        <v>2012</v>
      </c>
      <c r="H147" s="61">
        <v>5</v>
      </c>
      <c r="I147" s="48">
        <f t="shared" si="24"/>
        <v>23</v>
      </c>
      <c r="J147" s="48">
        <f t="shared" si="24"/>
        <v>143</v>
      </c>
      <c r="K147" s="138">
        <v>27.3</v>
      </c>
      <c r="L147" s="138">
        <v>12.7</v>
      </c>
      <c r="M147" s="56">
        <f t="shared" si="19"/>
        <v>20</v>
      </c>
      <c r="N147" s="36">
        <v>52</v>
      </c>
      <c r="O147" s="57">
        <f t="shared" si="20"/>
        <v>38.003981816235935</v>
      </c>
      <c r="P147" s="58">
        <f t="shared" si="21"/>
        <v>44.388650761363579</v>
      </c>
      <c r="Q147" s="137">
        <v>23.234081699999997</v>
      </c>
      <c r="R147" s="11">
        <f t="shared" si="22"/>
        <v>5.150926210644899</v>
      </c>
      <c r="S147" s="35">
        <f t="shared" si="23"/>
        <v>8.233360992012976</v>
      </c>
      <c r="AF147" s="34"/>
    </row>
    <row r="148" spans="7:32" ht="18.5">
      <c r="G148" s="61">
        <v>2012</v>
      </c>
      <c r="H148" s="61">
        <v>5</v>
      </c>
      <c r="I148" s="48">
        <f t="shared" si="24"/>
        <v>24</v>
      </c>
      <c r="J148" s="48">
        <f t="shared" si="24"/>
        <v>144</v>
      </c>
      <c r="K148" s="138">
        <v>28.2</v>
      </c>
      <c r="L148" s="138">
        <v>15.4</v>
      </c>
      <c r="M148" s="56">
        <f t="shared" si="19"/>
        <v>21.8</v>
      </c>
      <c r="N148" s="36">
        <v>50</v>
      </c>
      <c r="O148" s="57">
        <f t="shared" si="20"/>
        <v>41.595461597503572</v>
      </c>
      <c r="P148" s="58">
        <f t="shared" si="21"/>
        <v>42.59375267584366</v>
      </c>
      <c r="Q148" s="137">
        <v>23.810631599999997</v>
      </c>
      <c r="R148" s="11">
        <f t="shared" si="22"/>
        <v>5.5301144316263988</v>
      </c>
      <c r="S148" s="35">
        <f t="shared" si="23"/>
        <v>8.2057826245475951</v>
      </c>
      <c r="AF148" s="34"/>
    </row>
    <row r="149" spans="7:32" ht="18.5">
      <c r="G149" s="61">
        <v>2012</v>
      </c>
      <c r="H149" s="61">
        <v>5</v>
      </c>
      <c r="I149" s="48">
        <f t="shared" si="24"/>
        <v>25</v>
      </c>
      <c r="J149" s="48">
        <f t="shared" si="24"/>
        <v>145</v>
      </c>
      <c r="K149" s="138">
        <v>24.7</v>
      </c>
      <c r="L149" s="138">
        <v>14.8</v>
      </c>
      <c r="M149" s="56">
        <f t="shared" si="19"/>
        <v>19.75</v>
      </c>
      <c r="N149" s="36">
        <v>62.5</v>
      </c>
      <c r="O149" s="57">
        <f t="shared" si="20"/>
        <v>55.206414735172544</v>
      </c>
      <c r="P149" s="58">
        <f t="shared" si="21"/>
        <v>43.723480470256654</v>
      </c>
      <c r="Q149" s="137">
        <v>27.792468599999996</v>
      </c>
      <c r="R149" s="11">
        <f t="shared" si="22"/>
        <v>6.1207562041294485</v>
      </c>
      <c r="S149" s="35">
        <f t="shared" si="23"/>
        <v>8.0717419907668013</v>
      </c>
      <c r="AF149" s="34"/>
    </row>
    <row r="150" spans="7:32" ht="18.5">
      <c r="G150" s="61">
        <v>2012</v>
      </c>
      <c r="H150" s="61">
        <v>5</v>
      </c>
      <c r="I150" s="48">
        <f t="shared" si="24"/>
        <v>26</v>
      </c>
      <c r="J150" s="48">
        <f t="shared" si="24"/>
        <v>146</v>
      </c>
      <c r="K150" s="138">
        <v>23.6</v>
      </c>
      <c r="L150" s="138">
        <v>13.1</v>
      </c>
      <c r="M150" s="56">
        <f t="shared" si="19"/>
        <v>18.350000000000001</v>
      </c>
      <c r="N150" s="36">
        <v>61</v>
      </c>
      <c r="O150" s="57">
        <f t="shared" si="20"/>
        <v>48.838712421831353</v>
      </c>
      <c r="P150" s="58">
        <f t="shared" si="21"/>
        <v>41.024518434338347</v>
      </c>
      <c r="Q150" s="137">
        <v>25.3208825</v>
      </c>
      <c r="R150" s="11">
        <f t="shared" si="22"/>
        <v>5.3685271774293746</v>
      </c>
      <c r="S150" s="35">
        <f t="shared" si="23"/>
        <v>7.3540311278480868</v>
      </c>
      <c r="AF150" s="34"/>
    </row>
    <row r="151" spans="7:32" ht="18.5">
      <c r="G151" s="61">
        <v>2012</v>
      </c>
      <c r="H151" s="61">
        <v>5</v>
      </c>
      <c r="I151" s="48">
        <f t="shared" si="24"/>
        <v>27</v>
      </c>
      <c r="J151" s="48">
        <f t="shared" si="24"/>
        <v>147</v>
      </c>
      <c r="K151" s="138">
        <v>28.4</v>
      </c>
      <c r="L151" s="138">
        <v>12.5</v>
      </c>
      <c r="M151" s="56">
        <f t="shared" si="19"/>
        <v>20.45</v>
      </c>
      <c r="N151" s="36">
        <v>50.5</v>
      </c>
      <c r="O151" s="57">
        <f t="shared" si="20"/>
        <v>45.938440921638843</v>
      </c>
      <c r="P151" s="58">
        <f t="shared" si="21"/>
        <v>58.433696852324609</v>
      </c>
      <c r="Q151" s="137">
        <v>29.3085813</v>
      </c>
      <c r="R151" s="11">
        <f t="shared" si="22"/>
        <v>6.5749772216621247</v>
      </c>
      <c r="S151" s="35">
        <f t="shared" si="23"/>
        <v>10.82341258660964</v>
      </c>
      <c r="AF151" s="34"/>
    </row>
    <row r="152" spans="7:32" ht="18.5">
      <c r="G152" s="61">
        <v>2012</v>
      </c>
      <c r="H152" s="61">
        <v>5</v>
      </c>
      <c r="I152" s="48">
        <f t="shared" si="24"/>
        <v>28</v>
      </c>
      <c r="J152" s="48">
        <f t="shared" si="24"/>
        <v>148</v>
      </c>
      <c r="K152" s="138">
        <v>28.8</v>
      </c>
      <c r="L152" s="138">
        <v>15.3</v>
      </c>
      <c r="M152" s="56">
        <f t="shared" si="19"/>
        <v>22.05</v>
      </c>
      <c r="N152" s="36">
        <v>51</v>
      </c>
      <c r="O152" s="57">
        <f t="shared" si="20"/>
        <v>51.151155372589514</v>
      </c>
      <c r="P152" s="58">
        <f t="shared" si="21"/>
        <v>55.243247802396681</v>
      </c>
      <c r="Q152" s="137">
        <v>30.0706153</v>
      </c>
      <c r="R152" s="11">
        <f t="shared" si="22"/>
        <v>7.0281117255698247</v>
      </c>
      <c r="S152" s="35">
        <f t="shared" si="23"/>
        <v>10.577636041923958</v>
      </c>
      <c r="AF152" s="34"/>
    </row>
    <row r="153" spans="7:32" ht="18.5">
      <c r="G153" s="61">
        <v>2012</v>
      </c>
      <c r="H153" s="61">
        <v>5</v>
      </c>
      <c r="I153" s="48">
        <f t="shared" si="24"/>
        <v>29</v>
      </c>
      <c r="J153" s="48">
        <f t="shared" si="24"/>
        <v>149</v>
      </c>
      <c r="K153" s="138">
        <v>27.9</v>
      </c>
      <c r="L153" s="138">
        <v>14.9</v>
      </c>
      <c r="M153" s="56">
        <f t="shared" si="19"/>
        <v>21.4</v>
      </c>
      <c r="N153" s="36">
        <v>53.5</v>
      </c>
      <c r="O153" s="57">
        <f t="shared" si="20"/>
        <v>46.686476356750184</v>
      </c>
      <c r="P153" s="58">
        <f t="shared" si="21"/>
        <v>48.553935411020184</v>
      </c>
      <c r="Q153" s="137">
        <v>26.9328775</v>
      </c>
      <c r="R153" s="11">
        <f t="shared" si="22"/>
        <v>6.1920840002699995</v>
      </c>
      <c r="S153" s="35">
        <f t="shared" si="23"/>
        <v>9.2299963603491175</v>
      </c>
      <c r="AF153" s="34"/>
    </row>
    <row r="154" spans="7:32" ht="18.5">
      <c r="G154" s="61">
        <v>2012</v>
      </c>
      <c r="H154" s="61">
        <v>5</v>
      </c>
      <c r="I154" s="48">
        <f t="shared" si="24"/>
        <v>30</v>
      </c>
      <c r="J154" s="48">
        <f t="shared" si="24"/>
        <v>150</v>
      </c>
      <c r="K154" s="138">
        <v>31.7</v>
      </c>
      <c r="L154" s="138">
        <v>16.600000000000001</v>
      </c>
      <c r="M154" s="56">
        <f t="shared" si="19"/>
        <v>24.15</v>
      </c>
      <c r="N154" s="36">
        <v>44</v>
      </c>
      <c r="O154" s="57">
        <f t="shared" si="20"/>
        <v>50.262358169097702</v>
      </c>
      <c r="P154" s="58">
        <f t="shared" si="21"/>
        <v>60.716928668270022</v>
      </c>
      <c r="Q154" s="137">
        <v>31.250093199999998</v>
      </c>
      <c r="R154" s="11">
        <f t="shared" si="22"/>
        <v>7.6886713681250995</v>
      </c>
      <c r="S154" s="35">
        <f t="shared" si="23"/>
        <v>13.039777205655996</v>
      </c>
      <c r="AF154" s="34"/>
    </row>
    <row r="155" spans="7:32" ht="18.5">
      <c r="G155" s="61">
        <v>2012</v>
      </c>
      <c r="H155" s="62">
        <v>5</v>
      </c>
      <c r="I155" s="62">
        <f t="shared" si="24"/>
        <v>31</v>
      </c>
      <c r="J155" s="48">
        <f t="shared" si="24"/>
        <v>151</v>
      </c>
      <c r="K155" s="138">
        <v>27.1</v>
      </c>
      <c r="L155" s="138">
        <v>16.7</v>
      </c>
      <c r="M155" s="56">
        <f t="shared" si="19"/>
        <v>21.9</v>
      </c>
      <c r="N155" s="36">
        <v>49.5</v>
      </c>
      <c r="O155" s="57">
        <f t="shared" si="20"/>
        <v>61.109315979630459</v>
      </c>
      <c r="P155" s="58">
        <f t="shared" si="21"/>
        <v>50.842950895052553</v>
      </c>
      <c r="Q155" s="137">
        <v>31.531459600000002</v>
      </c>
      <c r="R155" s="51">
        <f t="shared" si="22"/>
        <v>7.3418008189938018</v>
      </c>
      <c r="S155" s="50">
        <f t="shared" si="23"/>
        <v>9.8083651396318565</v>
      </c>
      <c r="AF155" s="34"/>
    </row>
    <row r="156" spans="7:32" ht="18.5">
      <c r="G156" s="61">
        <v>2012</v>
      </c>
      <c r="H156" s="61">
        <v>6</v>
      </c>
      <c r="I156" s="48">
        <v>1</v>
      </c>
      <c r="J156" s="48">
        <f t="shared" si="24"/>
        <v>152</v>
      </c>
      <c r="K156" s="138">
        <v>27</v>
      </c>
      <c r="L156" s="138">
        <v>14.1</v>
      </c>
      <c r="M156" s="56">
        <f t="shared" si="19"/>
        <v>20.55</v>
      </c>
      <c r="N156" s="36">
        <v>55</v>
      </c>
      <c r="O156" s="57">
        <f t="shared" si="20"/>
        <v>54.649968849468941</v>
      </c>
      <c r="P156" s="58">
        <f t="shared" si="21"/>
        <v>56.39876785265195</v>
      </c>
      <c r="Q156" s="137">
        <v>31.405430899999999</v>
      </c>
      <c r="R156" s="11">
        <f t="shared" si="22"/>
        <v>7.0637958829629746</v>
      </c>
      <c r="S156" s="35">
        <f t="shared" si="23"/>
        <v>10.481088483975224</v>
      </c>
      <c r="AF156" s="34"/>
    </row>
    <row r="157" spans="7:32" ht="18.5">
      <c r="G157" s="61">
        <v>2012</v>
      </c>
      <c r="H157" s="61">
        <v>6</v>
      </c>
      <c r="I157" s="48">
        <f t="shared" ref="I157:J172" si="25">I156+1</f>
        <v>2</v>
      </c>
      <c r="J157" s="48">
        <f t="shared" si="24"/>
        <v>153</v>
      </c>
      <c r="K157" s="138">
        <v>26.4</v>
      </c>
      <c r="L157" s="138">
        <v>12.3</v>
      </c>
      <c r="M157" s="56">
        <f t="shared" si="19"/>
        <v>19.350000000000001</v>
      </c>
      <c r="N157" s="36">
        <v>52</v>
      </c>
      <c r="O157" s="57">
        <f t="shared" si="20"/>
        <v>51.79814212533762</v>
      </c>
      <c r="P157" s="58">
        <f t="shared" si="21"/>
        <v>58.428304317380828</v>
      </c>
      <c r="Q157" s="137">
        <v>31.120296199999999</v>
      </c>
      <c r="R157" s="11">
        <f t="shared" si="22"/>
        <v>6.7806379574629503</v>
      </c>
      <c r="S157" s="35">
        <f t="shared" si="23"/>
        <v>10.568240129484975</v>
      </c>
      <c r="AF157" s="34"/>
    </row>
    <row r="158" spans="7:32" ht="18.5">
      <c r="G158" s="61">
        <v>2012</v>
      </c>
      <c r="H158" s="61">
        <v>6</v>
      </c>
      <c r="I158" s="48">
        <f t="shared" si="25"/>
        <v>3</v>
      </c>
      <c r="J158" s="48">
        <f t="shared" si="25"/>
        <v>154</v>
      </c>
      <c r="K158" s="138">
        <v>30.6</v>
      </c>
      <c r="L158" s="138">
        <v>17.5</v>
      </c>
      <c r="M158" s="56">
        <f t="shared" si="19"/>
        <v>24.05</v>
      </c>
      <c r="N158" s="36">
        <v>35</v>
      </c>
      <c r="O158" s="57">
        <f t="shared" si="20"/>
        <v>53.549385789460416</v>
      </c>
      <c r="P158" s="58">
        <f t="shared" si="21"/>
        <v>56.119756307354521</v>
      </c>
      <c r="Q158" s="137">
        <v>31.010596799999998</v>
      </c>
      <c r="R158" s="11">
        <f t="shared" si="22"/>
        <v>7.6115587372092</v>
      </c>
      <c r="S158" s="35">
        <f t="shared" si="23"/>
        <v>13.494984906788345</v>
      </c>
      <c r="AF158" s="34"/>
    </row>
    <row r="159" spans="7:32" ht="18.5">
      <c r="G159" s="61">
        <v>2012</v>
      </c>
      <c r="H159" s="61">
        <v>6</v>
      </c>
      <c r="I159" s="48">
        <f t="shared" si="25"/>
        <v>4</v>
      </c>
      <c r="J159" s="48">
        <f t="shared" si="25"/>
        <v>155</v>
      </c>
      <c r="K159" s="138">
        <v>33.700000000000003</v>
      </c>
      <c r="L159" s="138">
        <v>21.2</v>
      </c>
      <c r="M159" s="56">
        <f t="shared" si="19"/>
        <v>27.450000000000003</v>
      </c>
      <c r="N159" s="36">
        <v>29</v>
      </c>
      <c r="O159" s="57">
        <f t="shared" si="20"/>
        <v>48.357876292207344</v>
      </c>
      <c r="P159" s="58">
        <f t="shared" si="21"/>
        <v>48.357876292207358</v>
      </c>
      <c r="Q159" s="137">
        <v>27.355345799999998</v>
      </c>
      <c r="R159" s="11">
        <f t="shared" si="22"/>
        <v>7.2598694160442481</v>
      </c>
      <c r="S159" s="35">
        <f t="shared" si="23"/>
        <v>13.146573952911664</v>
      </c>
      <c r="AF159" s="34"/>
    </row>
    <row r="160" spans="7:32" ht="18.5">
      <c r="G160" s="61">
        <v>2012</v>
      </c>
      <c r="H160" s="61">
        <v>6</v>
      </c>
      <c r="I160" s="48">
        <f t="shared" si="25"/>
        <v>5</v>
      </c>
      <c r="J160" s="48">
        <f t="shared" si="25"/>
        <v>156</v>
      </c>
      <c r="K160" s="138">
        <v>35.5</v>
      </c>
      <c r="L160" s="138">
        <v>19.8</v>
      </c>
      <c r="M160" s="56">
        <f t="shared" si="19"/>
        <v>27.65</v>
      </c>
      <c r="N160" s="36">
        <v>32</v>
      </c>
      <c r="O160" s="57">
        <f t="shared" si="20"/>
        <v>47.032550692286712</v>
      </c>
      <c r="P160" s="58">
        <f t="shared" si="21"/>
        <v>59.072883669512109</v>
      </c>
      <c r="Q160" s="137">
        <v>29.817301799999999</v>
      </c>
      <c r="R160" s="11">
        <f t="shared" si="22"/>
        <v>7.9482266913406487</v>
      </c>
      <c r="S160" s="35">
        <f t="shared" si="23"/>
        <v>15.452913699160485</v>
      </c>
      <c r="AF160" s="34"/>
    </row>
    <row r="161" spans="7:32" ht="18.5">
      <c r="G161" s="61">
        <v>2012</v>
      </c>
      <c r="H161" s="61">
        <v>6</v>
      </c>
      <c r="I161" s="48">
        <f t="shared" si="25"/>
        <v>6</v>
      </c>
      <c r="J161" s="48">
        <f t="shared" si="25"/>
        <v>157</v>
      </c>
      <c r="K161" s="138">
        <v>32.5</v>
      </c>
      <c r="L161" s="138">
        <v>18</v>
      </c>
      <c r="M161" s="56">
        <f t="shared" si="19"/>
        <v>25.25</v>
      </c>
      <c r="N161" s="36">
        <v>43</v>
      </c>
      <c r="O161" s="57">
        <f t="shared" si="20"/>
        <v>49.460273568282837</v>
      </c>
      <c r="P161" s="58">
        <f t="shared" si="21"/>
        <v>57.373917339208084</v>
      </c>
      <c r="Q161" s="137">
        <v>30.134257699999999</v>
      </c>
      <c r="R161" s="11">
        <f t="shared" si="22"/>
        <v>7.6085459917220231</v>
      </c>
      <c r="S161" s="35">
        <f t="shared" si="23"/>
        <v>12.720476876271215</v>
      </c>
      <c r="AF161" s="34"/>
    </row>
    <row r="162" spans="7:32" ht="18.5">
      <c r="G162" s="61">
        <v>2012</v>
      </c>
      <c r="H162" s="61">
        <v>6</v>
      </c>
      <c r="I162" s="48">
        <f t="shared" si="25"/>
        <v>7</v>
      </c>
      <c r="J162" s="48">
        <f t="shared" si="25"/>
        <v>158</v>
      </c>
      <c r="K162" s="138">
        <v>31.5</v>
      </c>
      <c r="L162" s="138">
        <v>17</v>
      </c>
      <c r="M162" s="56">
        <f t="shared" si="19"/>
        <v>24.25</v>
      </c>
      <c r="N162" s="36">
        <v>50.5</v>
      </c>
      <c r="O162" s="57">
        <f t="shared" si="20"/>
        <v>49.542740573440391</v>
      </c>
      <c r="P162" s="58">
        <f t="shared" si="21"/>
        <v>57.46957906519085</v>
      </c>
      <c r="Q162" s="137">
        <v>30.184501699999998</v>
      </c>
      <c r="R162" s="11">
        <f t="shared" si="22"/>
        <v>7.4441999088845243</v>
      </c>
      <c r="S162" s="35">
        <f t="shared" si="23"/>
        <v>11.407366512676997</v>
      </c>
      <c r="AF162" s="34"/>
    </row>
    <row r="163" spans="7:32" ht="18.5">
      <c r="G163" s="61">
        <v>2012</v>
      </c>
      <c r="H163" s="61">
        <v>6</v>
      </c>
      <c r="I163" s="48">
        <f t="shared" si="25"/>
        <v>8</v>
      </c>
      <c r="J163" s="48">
        <f t="shared" si="25"/>
        <v>159</v>
      </c>
      <c r="K163" s="138">
        <v>28.9</v>
      </c>
      <c r="L163" s="138">
        <v>16.399999999999999</v>
      </c>
      <c r="M163" s="56">
        <f t="shared" si="19"/>
        <v>22.65</v>
      </c>
      <c r="N163" s="36">
        <v>54</v>
      </c>
      <c r="O163" s="57">
        <f t="shared" si="20"/>
        <v>53.020169474388368</v>
      </c>
      <c r="P163" s="58">
        <f t="shared" si="21"/>
        <v>53.020169474388368</v>
      </c>
      <c r="Q163" s="137">
        <v>29.992737099999999</v>
      </c>
      <c r="R163" s="11">
        <f t="shared" si="22"/>
        <v>7.1154544550511751</v>
      </c>
      <c r="S163" s="35">
        <f t="shared" si="23"/>
        <v>10.277717263331153</v>
      </c>
      <c r="AF163" s="34"/>
    </row>
    <row r="164" spans="7:32" ht="18.5">
      <c r="G164" s="61">
        <v>2012</v>
      </c>
      <c r="H164" s="61">
        <v>6</v>
      </c>
      <c r="I164" s="48">
        <f t="shared" si="25"/>
        <v>9</v>
      </c>
      <c r="J164" s="48">
        <f t="shared" si="25"/>
        <v>160</v>
      </c>
      <c r="K164" s="138">
        <v>31.6</v>
      </c>
      <c r="L164" s="138">
        <v>17.600000000000001</v>
      </c>
      <c r="M164" s="56">
        <f t="shared" si="19"/>
        <v>24.6</v>
      </c>
      <c r="N164" s="36">
        <v>43</v>
      </c>
      <c r="O164" s="57">
        <f t="shared" si="20"/>
        <v>45.906512407352473</v>
      </c>
      <c r="P164" s="58">
        <f t="shared" si="21"/>
        <v>51.415293896234772</v>
      </c>
      <c r="Q164" s="137">
        <v>27.482630599999997</v>
      </c>
      <c r="R164" s="11">
        <f t="shared" si="22"/>
        <v>6.8342706470855985</v>
      </c>
      <c r="S164" s="35">
        <f t="shared" si="23"/>
        <v>11.334204757019068</v>
      </c>
      <c r="AF164" s="34"/>
    </row>
    <row r="165" spans="7:32" ht="18.5">
      <c r="G165" s="61">
        <v>2012</v>
      </c>
      <c r="H165" s="61">
        <v>6</v>
      </c>
      <c r="I165" s="48">
        <f t="shared" si="25"/>
        <v>10</v>
      </c>
      <c r="J165" s="48">
        <f t="shared" si="25"/>
        <v>161</v>
      </c>
      <c r="K165" s="138">
        <v>34.4</v>
      </c>
      <c r="L165" s="138">
        <v>20.2</v>
      </c>
      <c r="M165" s="56">
        <f t="shared" si="19"/>
        <v>27.299999999999997</v>
      </c>
      <c r="N165" s="36">
        <v>35</v>
      </c>
      <c r="O165" s="57">
        <f t="shared" si="20"/>
        <v>46.141804587801502</v>
      </c>
      <c r="P165" s="58">
        <f t="shared" si="21"/>
        <v>52.417090011742502</v>
      </c>
      <c r="Q165" s="137">
        <v>27.820102800000001</v>
      </c>
      <c r="R165" s="11">
        <f t="shared" si="22"/>
        <v>7.3587371217821991</v>
      </c>
      <c r="S165" s="35">
        <f t="shared" si="23"/>
        <v>13.242130272001695</v>
      </c>
      <c r="AF165" s="34"/>
    </row>
    <row r="166" spans="7:32" ht="18.5">
      <c r="G166" s="61">
        <v>2012</v>
      </c>
      <c r="H166" s="61">
        <v>6</v>
      </c>
      <c r="I166" s="48">
        <f t="shared" si="25"/>
        <v>11</v>
      </c>
      <c r="J166" s="48">
        <f t="shared" si="25"/>
        <v>162</v>
      </c>
      <c r="K166" s="138">
        <v>36.5</v>
      </c>
      <c r="L166" s="138">
        <v>22.1</v>
      </c>
      <c r="M166" s="56">
        <f t="shared" si="19"/>
        <v>29.3</v>
      </c>
      <c r="N166" s="36">
        <v>29</v>
      </c>
      <c r="O166" s="57">
        <f t="shared" si="20"/>
        <v>44.619649010618595</v>
      </c>
      <c r="P166" s="58">
        <f t="shared" si="21"/>
        <v>51.401835660232621</v>
      </c>
      <c r="Q166" s="137">
        <v>27.091146099999996</v>
      </c>
      <c r="R166" s="11">
        <f t="shared" si="22"/>
        <v>7.4836988353831488</v>
      </c>
      <c r="S166" s="35">
        <f t="shared" si="23"/>
        <v>14.257928810213564</v>
      </c>
      <c r="AF166" s="34"/>
    </row>
    <row r="167" spans="7:32" ht="18.5">
      <c r="G167" s="61">
        <v>2012</v>
      </c>
      <c r="H167" s="61">
        <v>6</v>
      </c>
      <c r="I167" s="48">
        <f t="shared" si="25"/>
        <v>12</v>
      </c>
      <c r="J167" s="48">
        <f t="shared" si="25"/>
        <v>163</v>
      </c>
      <c r="K167" s="138">
        <v>35.799999999999997</v>
      </c>
      <c r="L167" s="138">
        <v>21.6</v>
      </c>
      <c r="M167" s="56">
        <f t="shared" si="19"/>
        <v>28.7</v>
      </c>
      <c r="N167" s="36">
        <v>35.5</v>
      </c>
      <c r="O167" s="57">
        <f t="shared" si="20"/>
        <v>47.000834933282057</v>
      </c>
      <c r="P167" s="58">
        <f t="shared" si="21"/>
        <v>53.392948484208404</v>
      </c>
      <c r="Q167" s="137">
        <v>28.338034699999994</v>
      </c>
      <c r="R167" s="11">
        <f t="shared" si="22"/>
        <v>7.7284196684707469</v>
      </c>
      <c r="S167" s="35">
        <f t="shared" si="23"/>
        <v>13.635791592058903</v>
      </c>
      <c r="AF167" s="34"/>
    </row>
    <row r="168" spans="7:32" ht="18.5">
      <c r="G168" s="61">
        <v>2012</v>
      </c>
      <c r="H168" s="61">
        <v>6</v>
      </c>
      <c r="I168" s="48">
        <f t="shared" si="25"/>
        <v>13</v>
      </c>
      <c r="J168" s="48">
        <f t="shared" si="25"/>
        <v>164</v>
      </c>
      <c r="K168" s="138">
        <v>35.6</v>
      </c>
      <c r="L168" s="138">
        <v>20</v>
      </c>
      <c r="M168" s="56">
        <f t="shared" si="19"/>
        <v>27.8</v>
      </c>
      <c r="N168" s="36">
        <v>43</v>
      </c>
      <c r="O168" s="57">
        <f t="shared" si="20"/>
        <v>46.374077925069045</v>
      </c>
      <c r="P168" s="58">
        <f t="shared" si="21"/>
        <v>57.874849250486179</v>
      </c>
      <c r="Q168" s="137">
        <v>29.306069099999995</v>
      </c>
      <c r="R168" s="11">
        <f t="shared" si="22"/>
        <v>7.8377323443803979</v>
      </c>
      <c r="S168" s="35">
        <f t="shared" si="23"/>
        <v>13.281653689830817</v>
      </c>
      <c r="AF168" s="34"/>
    </row>
    <row r="169" spans="7:32" ht="18.5">
      <c r="G169" s="61">
        <v>2012</v>
      </c>
      <c r="H169" s="61">
        <v>6</v>
      </c>
      <c r="I169" s="48">
        <f t="shared" si="25"/>
        <v>14</v>
      </c>
      <c r="J169" s="48">
        <f t="shared" si="25"/>
        <v>165</v>
      </c>
      <c r="K169" s="138">
        <v>39</v>
      </c>
      <c r="L169" s="138">
        <v>21.4</v>
      </c>
      <c r="M169" s="56">
        <f t="shared" si="19"/>
        <v>30.2</v>
      </c>
      <c r="N169" s="36">
        <v>41.5</v>
      </c>
      <c r="O169" s="57">
        <f t="shared" si="20"/>
        <v>43.846258977726968</v>
      </c>
      <c r="P169" s="58">
        <f t="shared" si="21"/>
        <v>61.735532640639576</v>
      </c>
      <c r="Q169" s="137">
        <v>29.431260399999996</v>
      </c>
      <c r="R169" s="11">
        <f t="shared" si="22"/>
        <v>8.2854884278079979</v>
      </c>
      <c r="S169" s="35">
        <f t="shared" si="23"/>
        <v>14.825053404444029</v>
      </c>
      <c r="AF169" s="34"/>
    </row>
    <row r="170" spans="7:32" ht="18.5">
      <c r="G170" s="61">
        <v>2012</v>
      </c>
      <c r="H170" s="61">
        <v>6</v>
      </c>
      <c r="I170" s="48">
        <f t="shared" si="25"/>
        <v>15</v>
      </c>
      <c r="J170" s="48">
        <f t="shared" si="25"/>
        <v>166</v>
      </c>
      <c r="K170" s="138">
        <v>39.9</v>
      </c>
      <c r="L170" s="138">
        <v>25.7</v>
      </c>
      <c r="M170" s="56">
        <f t="shared" si="19"/>
        <v>32.799999999999997</v>
      </c>
      <c r="N170" s="36">
        <v>28</v>
      </c>
      <c r="O170" s="57">
        <f t="shared" si="20"/>
        <v>48.225838594905113</v>
      </c>
      <c r="P170" s="58">
        <f t="shared" si="21"/>
        <v>54.784552643812205</v>
      </c>
      <c r="Q170" s="137">
        <v>29.076621500000002</v>
      </c>
      <c r="R170" s="11">
        <f t="shared" si="22"/>
        <v>8.6290398859334978</v>
      </c>
      <c r="S170" s="35">
        <f t="shared" si="23"/>
        <v>15.900669909734008</v>
      </c>
      <c r="AF170" s="34"/>
    </row>
    <row r="171" spans="7:32" ht="18.5">
      <c r="G171" s="61">
        <v>2012</v>
      </c>
      <c r="H171" s="61">
        <v>6</v>
      </c>
      <c r="I171" s="48">
        <f t="shared" si="25"/>
        <v>16</v>
      </c>
      <c r="J171" s="48">
        <f t="shared" si="25"/>
        <v>167</v>
      </c>
      <c r="K171" s="138">
        <v>40.700000000000003</v>
      </c>
      <c r="L171" s="138">
        <v>24.3</v>
      </c>
      <c r="M171" s="56">
        <f t="shared" si="19"/>
        <v>32.5</v>
      </c>
      <c r="N171" s="36">
        <v>22.5</v>
      </c>
      <c r="O171" s="57">
        <f t="shared" si="20"/>
        <v>45.475707252338687</v>
      </c>
      <c r="P171" s="58">
        <f t="shared" si="21"/>
        <v>59.66412791506837</v>
      </c>
      <c r="Q171" s="137">
        <v>29.466012499999998</v>
      </c>
      <c r="R171" s="11">
        <f t="shared" si="22"/>
        <v>8.6927536146187485</v>
      </c>
      <c r="S171" s="35">
        <f t="shared" si="23"/>
        <v>18.244165948141532</v>
      </c>
      <c r="AF171" s="34"/>
    </row>
    <row r="172" spans="7:32" ht="18.5">
      <c r="G172" s="61">
        <v>2012</v>
      </c>
      <c r="H172" s="61">
        <v>6</v>
      </c>
      <c r="I172" s="48">
        <f t="shared" si="25"/>
        <v>17</v>
      </c>
      <c r="J172" s="48">
        <f t="shared" si="25"/>
        <v>168</v>
      </c>
      <c r="K172" s="138">
        <v>42.5</v>
      </c>
      <c r="L172" s="138">
        <v>30</v>
      </c>
      <c r="M172" s="56">
        <f t="shared" si="19"/>
        <v>36.25</v>
      </c>
      <c r="N172" s="36">
        <v>13.5</v>
      </c>
      <c r="O172" s="57">
        <f t="shared" si="20"/>
        <v>51.38292665505444</v>
      </c>
      <c r="P172" s="58">
        <f t="shared" si="21"/>
        <v>51.38292665505444</v>
      </c>
      <c r="Q172" s="137">
        <v>29.066572699999998</v>
      </c>
      <c r="R172" s="11">
        <f t="shared" si="22"/>
        <v>9.2141980122612743</v>
      </c>
      <c r="S172" s="35">
        <f t="shared" si="23"/>
        <v>17.838624227171444</v>
      </c>
      <c r="AF172" s="34"/>
    </row>
    <row r="173" spans="7:32" ht="18.5">
      <c r="G173" s="61">
        <v>2012</v>
      </c>
      <c r="H173" s="61">
        <v>6</v>
      </c>
      <c r="I173" s="48">
        <f t="shared" ref="I173:J188" si="26">I172+1</f>
        <v>18</v>
      </c>
      <c r="J173" s="48">
        <f t="shared" si="26"/>
        <v>169</v>
      </c>
      <c r="K173" s="138">
        <v>40.9</v>
      </c>
      <c r="L173" s="138">
        <v>28.9</v>
      </c>
      <c r="M173" s="56">
        <f t="shared" si="19"/>
        <v>34.9</v>
      </c>
      <c r="N173" s="36">
        <v>17.5</v>
      </c>
      <c r="O173" s="57">
        <f t="shared" si="20"/>
        <v>53.109521728820269</v>
      </c>
      <c r="P173" s="58">
        <f t="shared" si="21"/>
        <v>50.985140859667453</v>
      </c>
      <c r="Q173" s="137">
        <v>29.436284799999996</v>
      </c>
      <c r="R173" s="11">
        <f t="shared" si="22"/>
        <v>9.0983288055503966</v>
      </c>
      <c r="S173" s="35">
        <f t="shared" si="23"/>
        <v>16.850141645713165</v>
      </c>
      <c r="AF173" s="34"/>
    </row>
    <row r="174" spans="7:32" ht="18.5">
      <c r="G174" s="61">
        <v>2012</v>
      </c>
      <c r="H174" s="61">
        <v>6</v>
      </c>
      <c r="I174" s="48">
        <f t="shared" si="26"/>
        <v>19</v>
      </c>
      <c r="J174" s="48">
        <f t="shared" si="26"/>
        <v>170</v>
      </c>
      <c r="K174" s="138">
        <v>39.200000000000003</v>
      </c>
      <c r="L174" s="138">
        <v>25.3</v>
      </c>
      <c r="M174" s="56">
        <f t="shared" si="19"/>
        <v>32.25</v>
      </c>
      <c r="N174" s="36">
        <v>16.5</v>
      </c>
      <c r="O174" s="57">
        <f t="shared" si="20"/>
        <v>48.323746652729618</v>
      </c>
      <c r="P174" s="58">
        <f t="shared" si="21"/>
        <v>53.736006277835337</v>
      </c>
      <c r="Q174" s="137">
        <v>28.8262389</v>
      </c>
      <c r="R174" s="11">
        <f t="shared" si="22"/>
        <v>8.4617478519824232</v>
      </c>
      <c r="S174" s="35">
        <f t="shared" si="23"/>
        <v>17.464995168083199</v>
      </c>
      <c r="AF174" s="34"/>
    </row>
    <row r="175" spans="7:32" ht="18.5">
      <c r="G175" s="61">
        <v>2012</v>
      </c>
      <c r="H175" s="61">
        <v>6</v>
      </c>
      <c r="I175" s="48">
        <f t="shared" si="26"/>
        <v>20</v>
      </c>
      <c r="J175" s="48">
        <f t="shared" si="26"/>
        <v>171</v>
      </c>
      <c r="K175" s="138">
        <v>37</v>
      </c>
      <c r="L175" s="138">
        <v>21.7</v>
      </c>
      <c r="M175" s="56">
        <f t="shared" si="19"/>
        <v>29.35</v>
      </c>
      <c r="N175" s="36">
        <v>18</v>
      </c>
      <c r="O175" s="57">
        <f t="shared" si="20"/>
        <v>45.227567635119009</v>
      </c>
      <c r="P175" s="58">
        <f t="shared" si="21"/>
        <v>55.358542785385666</v>
      </c>
      <c r="Q175" s="137">
        <v>28.305376099999997</v>
      </c>
      <c r="R175" s="11">
        <f t="shared" si="22"/>
        <v>7.8274201034694748</v>
      </c>
      <c r="S175" s="35">
        <f t="shared" si="23"/>
        <v>17.173441065018139</v>
      </c>
      <c r="AF175" s="34"/>
    </row>
    <row r="176" spans="7:32" ht="18.5">
      <c r="G176" s="61">
        <v>2012</v>
      </c>
      <c r="H176" s="61">
        <v>6</v>
      </c>
      <c r="I176" s="48">
        <f t="shared" si="26"/>
        <v>21</v>
      </c>
      <c r="J176" s="48">
        <f t="shared" si="26"/>
        <v>172</v>
      </c>
      <c r="K176" s="138">
        <v>37.4</v>
      </c>
      <c r="L176" s="138">
        <v>27.6</v>
      </c>
      <c r="M176" s="56">
        <f t="shared" si="19"/>
        <v>32.5</v>
      </c>
      <c r="N176" s="36">
        <v>24</v>
      </c>
      <c r="O176" s="57">
        <f t="shared" si="20"/>
        <v>55.607739153109122</v>
      </c>
      <c r="P176" s="58">
        <f t="shared" si="21"/>
        <v>43.59646749603754</v>
      </c>
      <c r="Q176" s="137">
        <v>27.852761399999999</v>
      </c>
      <c r="R176" s="11">
        <f t="shared" si="22"/>
        <v>8.2168292142332984</v>
      </c>
      <c r="S176" s="35">
        <f t="shared" si="23"/>
        <v>13.289609432230831</v>
      </c>
      <c r="AF176" s="34"/>
    </row>
    <row r="177" spans="7:32" ht="18.5">
      <c r="G177" s="61">
        <v>2012</v>
      </c>
      <c r="H177" s="61">
        <v>6</v>
      </c>
      <c r="I177" s="48">
        <f t="shared" si="26"/>
        <v>22</v>
      </c>
      <c r="J177" s="48">
        <f t="shared" si="26"/>
        <v>173</v>
      </c>
      <c r="K177" s="138">
        <v>36.799999999999997</v>
      </c>
      <c r="L177" s="138">
        <v>20.7</v>
      </c>
      <c r="M177" s="56">
        <f t="shared" si="19"/>
        <v>28.75</v>
      </c>
      <c r="N177" s="36">
        <v>49.5</v>
      </c>
      <c r="O177" s="57">
        <f t="shared" si="20"/>
        <v>43.553489690003786</v>
      </c>
      <c r="P177" s="58">
        <f t="shared" si="21"/>
        <v>56.096894720724869</v>
      </c>
      <c r="Q177" s="137">
        <v>27.961204699999996</v>
      </c>
      <c r="R177" s="11">
        <f t="shared" si="22"/>
        <v>7.6338492720740234</v>
      </c>
      <c r="S177" s="35">
        <f t="shared" si="23"/>
        <v>11.938169565221699</v>
      </c>
      <c r="AF177" s="34"/>
    </row>
    <row r="178" spans="7:32" ht="18.5">
      <c r="G178" s="61">
        <v>2012</v>
      </c>
      <c r="H178" s="61">
        <v>6</v>
      </c>
      <c r="I178" s="48">
        <f t="shared" si="26"/>
        <v>23</v>
      </c>
      <c r="J178" s="48">
        <f t="shared" si="26"/>
        <v>174</v>
      </c>
      <c r="K178" s="138">
        <v>31.6</v>
      </c>
      <c r="L178" s="138">
        <v>16.600000000000001</v>
      </c>
      <c r="M178" s="56">
        <f t="shared" si="19"/>
        <v>24.1</v>
      </c>
      <c r="N178" s="36">
        <v>64</v>
      </c>
      <c r="O178" s="57">
        <f t="shared" si="20"/>
        <v>44.489093315810045</v>
      </c>
      <c r="P178" s="58">
        <f t="shared" si="21"/>
        <v>53.386911978972051</v>
      </c>
      <c r="Q178" s="137">
        <v>27.568882800000001</v>
      </c>
      <c r="R178" s="11">
        <f t="shared" si="22"/>
        <v>6.7748737503618006</v>
      </c>
      <c r="S178" s="35">
        <f t="shared" si="23"/>
        <v>10.600204843859341</v>
      </c>
      <c r="AF178" s="34"/>
    </row>
    <row r="179" spans="7:32" ht="18.5">
      <c r="G179" s="61">
        <v>2012</v>
      </c>
      <c r="H179" s="61">
        <v>6</v>
      </c>
      <c r="I179" s="48">
        <f t="shared" si="26"/>
        <v>24</v>
      </c>
      <c r="J179" s="48">
        <f t="shared" si="26"/>
        <v>175</v>
      </c>
      <c r="K179" s="138">
        <v>29.5</v>
      </c>
      <c r="L179" s="138">
        <v>18.5</v>
      </c>
      <c r="M179" s="56">
        <f t="shared" si="19"/>
        <v>24</v>
      </c>
      <c r="N179" s="36">
        <v>67</v>
      </c>
      <c r="O179" s="57">
        <f t="shared" si="20"/>
        <v>53.906464606700858</v>
      </c>
      <c r="P179" s="58">
        <f t="shared" si="21"/>
        <v>47.437688853896752</v>
      </c>
      <c r="Q179" s="137">
        <v>28.606002700000001</v>
      </c>
      <c r="R179" s="11">
        <f t="shared" si="22"/>
        <v>7.0129618039238988</v>
      </c>
      <c r="S179" s="35">
        <f t="shared" si="23"/>
        <v>9.4483591044356867</v>
      </c>
      <c r="AF179" s="34"/>
    </row>
    <row r="180" spans="7:32" ht="18.5">
      <c r="G180" s="61">
        <v>2012</v>
      </c>
      <c r="H180" s="61">
        <v>6</v>
      </c>
      <c r="I180" s="48">
        <f t="shared" si="26"/>
        <v>25</v>
      </c>
      <c r="J180" s="48">
        <f t="shared" si="26"/>
        <v>176</v>
      </c>
      <c r="K180" s="138">
        <v>32.5</v>
      </c>
      <c r="L180" s="138">
        <v>20.100000000000001</v>
      </c>
      <c r="M180" s="56">
        <f t="shared" si="19"/>
        <v>26.3</v>
      </c>
      <c r="N180" s="36">
        <v>52</v>
      </c>
      <c r="O180" s="57">
        <f t="shared" si="20"/>
        <v>50.518088256027326</v>
      </c>
      <c r="P180" s="58">
        <f t="shared" si="21"/>
        <v>50.113943549979105</v>
      </c>
      <c r="Q180" s="137">
        <v>28.462807299999998</v>
      </c>
      <c r="R180" s="11">
        <f t="shared" si="22"/>
        <v>7.3618054883194475</v>
      </c>
      <c r="S180" s="35">
        <f t="shared" si="23"/>
        <v>10.305538783607256</v>
      </c>
      <c r="AF180" s="34"/>
    </row>
    <row r="181" spans="7:32" ht="18.5">
      <c r="G181" s="61">
        <v>2012</v>
      </c>
      <c r="H181" s="61">
        <v>6</v>
      </c>
      <c r="I181" s="48">
        <f t="shared" si="26"/>
        <v>26</v>
      </c>
      <c r="J181" s="48">
        <f t="shared" si="26"/>
        <v>177</v>
      </c>
      <c r="K181" s="138">
        <v>33.5</v>
      </c>
      <c r="L181" s="138">
        <v>18.2</v>
      </c>
      <c r="M181" s="56">
        <f t="shared" si="19"/>
        <v>25.85</v>
      </c>
      <c r="N181" s="36">
        <v>59.5</v>
      </c>
      <c r="O181" s="57">
        <f t="shared" si="20"/>
        <v>44.389289123118004</v>
      </c>
      <c r="P181" s="58">
        <f t="shared" si="21"/>
        <v>54.332489886696436</v>
      </c>
      <c r="Q181" s="137">
        <v>27.780745</v>
      </c>
      <c r="R181" s="11">
        <f t="shared" si="22"/>
        <v>7.1120721304012511</v>
      </c>
      <c r="S181" s="35">
        <f t="shared" si="23"/>
        <v>11.068338377161369</v>
      </c>
      <c r="AF181" s="34"/>
    </row>
    <row r="182" spans="7:32" ht="18.5">
      <c r="G182" s="61">
        <v>2012</v>
      </c>
      <c r="H182" s="61">
        <v>6</v>
      </c>
      <c r="I182" s="48">
        <f t="shared" si="26"/>
        <v>27</v>
      </c>
      <c r="J182" s="48">
        <f t="shared" si="26"/>
        <v>178</v>
      </c>
      <c r="K182" s="138">
        <v>34</v>
      </c>
      <c r="L182" s="138">
        <v>20.8</v>
      </c>
      <c r="M182" s="56">
        <f t="shared" si="19"/>
        <v>27.4</v>
      </c>
      <c r="N182" s="36">
        <v>54</v>
      </c>
      <c r="O182" s="57">
        <f t="shared" si="20"/>
        <v>44.947800109247559</v>
      </c>
      <c r="P182" s="58">
        <f t="shared" si="21"/>
        <v>47.464876915365423</v>
      </c>
      <c r="Q182" s="137">
        <v>26.128554799999996</v>
      </c>
      <c r="R182" s="11">
        <f t="shared" si="22"/>
        <v>6.9266276203703985</v>
      </c>
      <c r="S182" s="35">
        <f t="shared" si="23"/>
        <v>9.9273378424319318</v>
      </c>
      <c r="AF182" s="34"/>
    </row>
    <row r="183" spans="7:32" ht="18.5">
      <c r="G183" s="61">
        <v>2012</v>
      </c>
      <c r="H183" s="61">
        <v>6</v>
      </c>
      <c r="I183" s="48">
        <f t="shared" si="26"/>
        <v>28</v>
      </c>
      <c r="J183" s="48">
        <f t="shared" si="26"/>
        <v>179</v>
      </c>
      <c r="K183" s="138">
        <v>35.200000000000003</v>
      </c>
      <c r="L183" s="138">
        <v>22.5</v>
      </c>
      <c r="M183" s="56">
        <f t="shared" si="19"/>
        <v>28.85</v>
      </c>
      <c r="N183" s="36">
        <v>46.5</v>
      </c>
      <c r="O183" s="57">
        <f t="shared" si="20"/>
        <v>45.926127478866007</v>
      </c>
      <c r="P183" s="58">
        <f t="shared" si="21"/>
        <v>46.660945518527875</v>
      </c>
      <c r="Q183" s="137">
        <v>26.186754099999995</v>
      </c>
      <c r="R183" s="11">
        <f t="shared" si="22"/>
        <v>7.1647548419567233</v>
      </c>
      <c r="S183" s="35">
        <f t="shared" si="23"/>
        <v>10.440234556606653</v>
      </c>
      <c r="AF183" s="34"/>
    </row>
    <row r="184" spans="7:32" ht="18.5">
      <c r="G184" s="61">
        <v>2012</v>
      </c>
      <c r="H184" s="61">
        <v>6</v>
      </c>
      <c r="I184" s="48">
        <f t="shared" si="26"/>
        <v>29</v>
      </c>
      <c r="J184" s="48">
        <f t="shared" si="26"/>
        <v>180</v>
      </c>
      <c r="K184" s="138">
        <v>34.9</v>
      </c>
      <c r="L184" s="138">
        <v>23.2</v>
      </c>
      <c r="M184" s="56">
        <f t="shared" si="19"/>
        <v>29.049999999999997</v>
      </c>
      <c r="N184" s="36">
        <v>42.5</v>
      </c>
      <c r="O184" s="57">
        <f t="shared" si="20"/>
        <v>38.286947339298806</v>
      </c>
      <c r="P184" s="58">
        <f t="shared" si="21"/>
        <v>35.836582709583681</v>
      </c>
      <c r="Q184" s="137">
        <v>20.953841499999999</v>
      </c>
      <c r="R184" s="11">
        <f t="shared" si="22"/>
        <v>5.7575970366228733</v>
      </c>
      <c r="S184" s="35">
        <f t="shared" si="23"/>
        <v>8.5843871074475704</v>
      </c>
      <c r="AF184" s="34"/>
    </row>
    <row r="185" spans="7:32" ht="18.5">
      <c r="G185" s="61">
        <v>2012</v>
      </c>
      <c r="H185" s="62">
        <v>6</v>
      </c>
      <c r="I185" s="62">
        <f t="shared" si="26"/>
        <v>30</v>
      </c>
      <c r="J185" s="48">
        <f t="shared" si="26"/>
        <v>181</v>
      </c>
      <c r="K185" s="138">
        <v>33.1</v>
      </c>
      <c r="L185" s="138">
        <v>20.399999999999999</v>
      </c>
      <c r="M185" s="56">
        <f t="shared" si="19"/>
        <v>26.75</v>
      </c>
      <c r="N185" s="36">
        <v>42</v>
      </c>
      <c r="O185" s="57">
        <f t="shared" si="20"/>
        <v>1.9011359231694054</v>
      </c>
      <c r="P185" s="58">
        <f t="shared" si="21"/>
        <v>1.9315540979401162</v>
      </c>
      <c r="Q185" s="137">
        <v>1.0840143</v>
      </c>
      <c r="R185" s="51">
        <f t="shared" si="22"/>
        <v>0.28323748938622495</v>
      </c>
      <c r="S185" s="50">
        <f t="shared" si="23"/>
        <v>0.89006039824093641</v>
      </c>
      <c r="AF185" s="34"/>
    </row>
    <row r="186" spans="7:32" ht="18.5">
      <c r="G186" s="61">
        <v>2012</v>
      </c>
      <c r="H186" s="61">
        <v>7</v>
      </c>
      <c r="I186" s="48">
        <v>1</v>
      </c>
      <c r="J186" s="48">
        <f t="shared" si="26"/>
        <v>182</v>
      </c>
      <c r="K186" s="138">
        <v>34.299999999999997</v>
      </c>
      <c r="L186" s="138">
        <v>22.4</v>
      </c>
      <c r="M186" s="56">
        <f t="shared" si="19"/>
        <v>28.349999999999998</v>
      </c>
      <c r="N186" s="36">
        <v>21.5</v>
      </c>
      <c r="O186" s="57">
        <f t="shared" si="20"/>
        <v>45.346483369015111</v>
      </c>
      <c r="P186" s="58">
        <f t="shared" si="21"/>
        <v>43.169852167302381</v>
      </c>
      <c r="Q186" s="137">
        <v>25.028629899999999</v>
      </c>
      <c r="R186" s="11">
        <f t="shared" si="22"/>
        <v>6.7744929978755239</v>
      </c>
      <c r="S186" s="35">
        <f t="shared" si="23"/>
        <v>12.911508242239311</v>
      </c>
      <c r="AF186" s="34"/>
    </row>
    <row r="187" spans="7:32" ht="18.5">
      <c r="G187" s="61">
        <v>2012</v>
      </c>
      <c r="H187" s="61">
        <v>7</v>
      </c>
      <c r="I187" s="48">
        <f t="shared" ref="I187:J202" si="27">I186+1</f>
        <v>2</v>
      </c>
      <c r="J187" s="48">
        <f t="shared" si="26"/>
        <v>183</v>
      </c>
      <c r="K187" s="138">
        <v>33.5</v>
      </c>
      <c r="L187" s="138">
        <v>21.5</v>
      </c>
      <c r="M187" s="56">
        <f t="shared" si="19"/>
        <v>27.5</v>
      </c>
      <c r="N187" s="36">
        <v>19.5</v>
      </c>
      <c r="O187" s="57">
        <f t="shared" si="20"/>
        <v>49.699525411627867</v>
      </c>
      <c r="P187" s="58">
        <f t="shared" si="21"/>
        <v>47.711544395162754</v>
      </c>
      <c r="Q187" s="137">
        <v>27.546272999999996</v>
      </c>
      <c r="R187" s="11">
        <f t="shared" si="22"/>
        <v>7.3186177688684966</v>
      </c>
      <c r="S187" s="35">
        <f t="shared" si="23"/>
        <v>14.34221703524727</v>
      </c>
      <c r="AF187" s="34"/>
    </row>
    <row r="188" spans="7:32" ht="18.5">
      <c r="G188" s="61">
        <v>2012</v>
      </c>
      <c r="H188" s="61">
        <v>7</v>
      </c>
      <c r="I188" s="48">
        <f t="shared" si="27"/>
        <v>3</v>
      </c>
      <c r="J188" s="48">
        <f t="shared" si="26"/>
        <v>184</v>
      </c>
      <c r="K188" s="138">
        <v>31.9</v>
      </c>
      <c r="L188" s="138">
        <v>19.7</v>
      </c>
      <c r="M188" s="56">
        <f t="shared" si="19"/>
        <v>25.799999999999997</v>
      </c>
      <c r="N188" s="36">
        <v>21</v>
      </c>
      <c r="O188" s="57">
        <f t="shared" si="20"/>
        <v>51.58829327468564</v>
      </c>
      <c r="P188" s="58">
        <f t="shared" si="21"/>
        <v>50.350174236093181</v>
      </c>
      <c r="Q188" s="137">
        <v>28.830425900000002</v>
      </c>
      <c r="R188" s="11">
        <f t="shared" si="22"/>
        <v>7.372343528592598</v>
      </c>
      <c r="S188" s="35">
        <f t="shared" si="23"/>
        <v>14.538597633223761</v>
      </c>
      <c r="AF188" s="34"/>
    </row>
    <row r="189" spans="7:32" ht="18.5">
      <c r="G189" s="61">
        <v>2012</v>
      </c>
      <c r="H189" s="61">
        <v>7</v>
      </c>
      <c r="I189" s="48">
        <f t="shared" si="27"/>
        <v>4</v>
      </c>
      <c r="J189" s="48">
        <f t="shared" si="27"/>
        <v>185</v>
      </c>
      <c r="K189" s="138">
        <v>30.3</v>
      </c>
      <c r="L189" s="138">
        <v>19.600000000000001</v>
      </c>
      <c r="M189" s="56">
        <f t="shared" si="19"/>
        <v>24.950000000000003</v>
      </c>
      <c r="N189" s="36">
        <v>25</v>
      </c>
      <c r="O189" s="57">
        <f t="shared" si="20"/>
        <v>56.531343497371907</v>
      </c>
      <c r="P189" s="58">
        <f t="shared" si="21"/>
        <v>48.390830033750355</v>
      </c>
      <c r="Q189" s="137">
        <v>29.587016799999997</v>
      </c>
      <c r="R189" s="11">
        <f t="shared" si="22"/>
        <v>7.418315738492999</v>
      </c>
      <c r="S189" s="35">
        <f t="shared" si="23"/>
        <v>13.263786193500447</v>
      </c>
      <c r="AF189" s="34"/>
    </row>
    <row r="190" spans="7:32" ht="18.5">
      <c r="G190" s="61">
        <v>2012</v>
      </c>
      <c r="H190" s="61">
        <v>7</v>
      </c>
      <c r="I190" s="48">
        <f t="shared" si="27"/>
        <v>5</v>
      </c>
      <c r="J190" s="48">
        <f t="shared" si="27"/>
        <v>186</v>
      </c>
      <c r="K190" s="138">
        <v>32</v>
      </c>
      <c r="L190" s="138">
        <v>18.899999999999999</v>
      </c>
      <c r="M190" s="56">
        <f t="shared" si="19"/>
        <v>25.45</v>
      </c>
      <c r="N190" s="36">
        <v>34</v>
      </c>
      <c r="O190" s="57">
        <f t="shared" si="20"/>
        <v>48.190398326300432</v>
      </c>
      <c r="P190" s="58">
        <f t="shared" si="21"/>
        <v>50.503537445962856</v>
      </c>
      <c r="Q190" s="137">
        <v>27.907192399999996</v>
      </c>
      <c r="R190" s="11">
        <f t="shared" si="22"/>
        <v>7.0789733081744979</v>
      </c>
      <c r="S190" s="35">
        <f t="shared" si="23"/>
        <v>12.602704353336909</v>
      </c>
      <c r="AF190" s="34"/>
    </row>
    <row r="191" spans="7:32" ht="18.5">
      <c r="G191" s="61">
        <v>2012</v>
      </c>
      <c r="H191" s="61">
        <v>7</v>
      </c>
      <c r="I191" s="48">
        <f t="shared" si="27"/>
        <v>6</v>
      </c>
      <c r="J191" s="48">
        <f t="shared" si="27"/>
        <v>187</v>
      </c>
      <c r="K191" s="138">
        <v>33.9</v>
      </c>
      <c r="L191" s="138">
        <v>21.4</v>
      </c>
      <c r="M191" s="56">
        <f t="shared" si="19"/>
        <v>27.65</v>
      </c>
      <c r="N191" s="36">
        <v>32</v>
      </c>
      <c r="O191" s="57">
        <f t="shared" si="20"/>
        <v>49.061032114254019</v>
      </c>
      <c r="P191" s="58">
        <f t="shared" si="21"/>
        <v>49.061032114254019</v>
      </c>
      <c r="Q191" s="137">
        <v>27.753110799999998</v>
      </c>
      <c r="R191" s="11">
        <f t="shared" si="22"/>
        <v>7.3979871655689005</v>
      </c>
      <c r="S191" s="35">
        <f t="shared" si="23"/>
        <v>12.923401211028269</v>
      </c>
      <c r="AF191" s="34"/>
    </row>
    <row r="192" spans="7:32" ht="18.5">
      <c r="G192" s="61">
        <v>2012</v>
      </c>
      <c r="H192" s="61">
        <v>7</v>
      </c>
      <c r="I192" s="48">
        <f t="shared" si="27"/>
        <v>7</v>
      </c>
      <c r="J192" s="48">
        <f t="shared" si="27"/>
        <v>188</v>
      </c>
      <c r="K192" s="138">
        <v>34.4</v>
      </c>
      <c r="L192" s="138">
        <v>21.7</v>
      </c>
      <c r="M192" s="56">
        <f t="shared" si="19"/>
        <v>28.049999999999997</v>
      </c>
      <c r="N192" s="36">
        <v>33</v>
      </c>
      <c r="O192" s="57">
        <f t="shared" si="20"/>
        <v>47.991749476500445</v>
      </c>
      <c r="P192" s="58">
        <f t="shared" si="21"/>
        <v>48.759617468124453</v>
      </c>
      <c r="Q192" s="137">
        <v>27.364557199999997</v>
      </c>
      <c r="R192" s="11">
        <f t="shared" si="22"/>
        <v>7.3586099177912967</v>
      </c>
      <c r="S192" s="35">
        <f t="shared" si="23"/>
        <v>12.765278857270491</v>
      </c>
      <c r="AF192" s="34"/>
    </row>
    <row r="193" spans="7:32" ht="18.5">
      <c r="G193" s="61">
        <v>2012</v>
      </c>
      <c r="H193" s="61">
        <v>7</v>
      </c>
      <c r="I193" s="48">
        <f t="shared" si="27"/>
        <v>8</v>
      </c>
      <c r="J193" s="48">
        <f t="shared" si="27"/>
        <v>189</v>
      </c>
      <c r="K193" s="138">
        <v>35.6</v>
      </c>
      <c r="L193" s="138">
        <v>22.1</v>
      </c>
      <c r="M193" s="56">
        <f t="shared" si="19"/>
        <v>28.85</v>
      </c>
      <c r="N193" s="36">
        <v>35.5</v>
      </c>
      <c r="O193" s="57">
        <f t="shared" si="20"/>
        <v>47.260280230907554</v>
      </c>
      <c r="P193" s="58">
        <f t="shared" si="21"/>
        <v>51.041102649380164</v>
      </c>
      <c r="Q193" s="137">
        <v>27.783257199999998</v>
      </c>
      <c r="R193" s="11">
        <f t="shared" si="22"/>
        <v>7.6015616822486995</v>
      </c>
      <c r="S193" s="35">
        <f t="shared" si="23"/>
        <v>13.081134516380455</v>
      </c>
      <c r="AF193" s="34"/>
    </row>
    <row r="194" spans="7:32" ht="18.5">
      <c r="G194" s="61">
        <v>2012</v>
      </c>
      <c r="H194" s="61">
        <v>7</v>
      </c>
      <c r="I194" s="48">
        <f t="shared" si="27"/>
        <v>9</v>
      </c>
      <c r="J194" s="48">
        <f t="shared" si="27"/>
        <v>190</v>
      </c>
      <c r="K194" s="138">
        <v>34.4</v>
      </c>
      <c r="L194" s="138">
        <v>21.8</v>
      </c>
      <c r="M194" s="56">
        <f t="shared" si="19"/>
        <v>28.1</v>
      </c>
      <c r="N194" s="36">
        <v>43</v>
      </c>
      <c r="O194" s="57">
        <f t="shared" si="20"/>
        <v>47.58393031297291</v>
      </c>
      <c r="P194" s="58">
        <f t="shared" si="21"/>
        <v>47.964601755476686</v>
      </c>
      <c r="Q194" s="137">
        <v>27.024991499999999</v>
      </c>
      <c r="R194" s="11">
        <f t="shared" si="22"/>
        <v>7.2752222992702507</v>
      </c>
      <c r="S194" s="35">
        <f t="shared" si="23"/>
        <v>11.128264489121884</v>
      </c>
      <c r="AF194" s="34"/>
    </row>
    <row r="195" spans="7:32" ht="18.5">
      <c r="G195" s="61">
        <v>2012</v>
      </c>
      <c r="H195" s="61">
        <v>7</v>
      </c>
      <c r="I195" s="48">
        <f t="shared" si="27"/>
        <v>10</v>
      </c>
      <c r="J195" s="48">
        <f t="shared" si="27"/>
        <v>191</v>
      </c>
      <c r="K195" s="138">
        <v>33.4</v>
      </c>
      <c r="L195" s="138">
        <v>22.5</v>
      </c>
      <c r="M195" s="56">
        <f t="shared" si="19"/>
        <v>27.95</v>
      </c>
      <c r="N195" s="36">
        <v>44.5</v>
      </c>
      <c r="O195" s="57">
        <f t="shared" si="20"/>
        <v>47.322304277751783</v>
      </c>
      <c r="P195" s="58">
        <f t="shared" si="21"/>
        <v>41.265049330199552</v>
      </c>
      <c r="Q195" s="137">
        <v>24.997646099999997</v>
      </c>
      <c r="R195" s="11">
        <f t="shared" si="22"/>
        <v>6.7074621427248733</v>
      </c>
      <c r="S195" s="35">
        <f t="shared" si="23"/>
        <v>9.4334148616578428</v>
      </c>
      <c r="AF195" s="34"/>
    </row>
    <row r="196" spans="7:32" ht="18.5">
      <c r="G196" s="61">
        <v>2012</v>
      </c>
      <c r="H196" s="61">
        <v>7</v>
      </c>
      <c r="I196" s="48">
        <f t="shared" si="27"/>
        <v>11</v>
      </c>
      <c r="J196" s="48">
        <f t="shared" si="27"/>
        <v>192</v>
      </c>
      <c r="K196" s="138">
        <v>35.5</v>
      </c>
      <c r="L196" s="138">
        <v>22.6</v>
      </c>
      <c r="M196" s="56">
        <f t="shared" si="19"/>
        <v>29.05</v>
      </c>
      <c r="N196" s="36">
        <v>42.5</v>
      </c>
      <c r="O196" s="57">
        <f t="shared" si="20"/>
        <v>45.993493055202528</v>
      </c>
      <c r="P196" s="58">
        <f t="shared" si="21"/>
        <v>47.465284832968997</v>
      </c>
      <c r="Q196" s="137">
        <v>26.430856199999997</v>
      </c>
      <c r="R196" s="11">
        <f t="shared" si="22"/>
        <v>7.2625451200690501</v>
      </c>
      <c r="S196" s="35">
        <f t="shared" si="23"/>
        <v>11.216453416946953</v>
      </c>
      <c r="AF196" s="34"/>
    </row>
    <row r="197" spans="7:32" ht="18.5">
      <c r="G197" s="61">
        <v>2012</v>
      </c>
      <c r="H197" s="61">
        <v>7</v>
      </c>
      <c r="I197" s="48">
        <f t="shared" si="27"/>
        <v>12</v>
      </c>
      <c r="J197" s="48">
        <f t="shared" si="27"/>
        <v>193</v>
      </c>
      <c r="K197" s="138">
        <v>37.1</v>
      </c>
      <c r="L197" s="138">
        <v>23.8</v>
      </c>
      <c r="M197" s="56">
        <f t="shared" si="19"/>
        <v>30.450000000000003</v>
      </c>
      <c r="N197" s="36">
        <v>43</v>
      </c>
      <c r="O197" s="57">
        <f t="shared" si="20"/>
        <v>45.440810850252745</v>
      </c>
      <c r="P197" s="58">
        <f t="shared" si="21"/>
        <v>48.349022744668922</v>
      </c>
      <c r="Q197" s="137">
        <v>26.515014899999997</v>
      </c>
      <c r="R197" s="11">
        <f t="shared" si="22"/>
        <v>7.5033846352451237</v>
      </c>
      <c r="S197" s="35">
        <f t="shared" si="23"/>
        <v>11.523235879386855</v>
      </c>
      <c r="AF197" s="34"/>
    </row>
    <row r="198" spans="7:32" ht="18.5">
      <c r="G198" s="61">
        <v>2012</v>
      </c>
      <c r="H198" s="61">
        <v>7</v>
      </c>
      <c r="I198" s="48">
        <f t="shared" si="27"/>
        <v>13</v>
      </c>
      <c r="J198" s="48">
        <f t="shared" si="27"/>
        <v>194</v>
      </c>
      <c r="K198" s="138">
        <v>38.4</v>
      </c>
      <c r="L198" s="138">
        <v>22.8</v>
      </c>
      <c r="M198" s="56">
        <f t="shared" ref="M198:M261" si="28">(K198+L198)/2</f>
        <v>30.6</v>
      </c>
      <c r="N198" s="36">
        <v>41</v>
      </c>
      <c r="O198" s="57">
        <f t="shared" ref="O198:O261" si="29">((Q198)/(0.16*(K198-(L198))^0.5))</f>
        <v>42.217219883523725</v>
      </c>
      <c r="P198" s="58">
        <f t="shared" ref="P198:P261" si="30">0.16*((K198-L198)^1/2)*O198</f>
        <v>52.687090414637602</v>
      </c>
      <c r="Q198" s="137">
        <v>26.679145300000002</v>
      </c>
      <c r="R198" s="11">
        <f t="shared" ref="R198:R261" si="31">0.0023*0.408*O198*(K198-L198)^0.5*(M198+17.8)</f>
        <v>7.5733022597298012</v>
      </c>
      <c r="S198" s="35">
        <f t="shared" ref="S198:S261" si="32">0.31*(IF(N198&gt;50,1,(1+(50-N198)/70)))*(P198+2.09)*((M198/(M198+15)))</f>
        <v>12.860157548304175</v>
      </c>
      <c r="AF198" s="34"/>
    </row>
    <row r="199" spans="7:32" ht="18.5">
      <c r="G199" s="61">
        <v>2012</v>
      </c>
      <c r="H199" s="61">
        <v>7</v>
      </c>
      <c r="I199" s="48">
        <f t="shared" si="27"/>
        <v>14</v>
      </c>
      <c r="J199" s="48">
        <f t="shared" si="27"/>
        <v>195</v>
      </c>
      <c r="K199" s="138">
        <v>39.200000000000003</v>
      </c>
      <c r="L199" s="138">
        <v>26.5</v>
      </c>
      <c r="M199" s="56">
        <f t="shared" si="28"/>
        <v>32.85</v>
      </c>
      <c r="N199" s="36">
        <v>29.5</v>
      </c>
      <c r="O199" s="57">
        <f t="shared" si="29"/>
        <v>46.666314813958628</v>
      </c>
      <c r="P199" s="58">
        <f t="shared" si="30"/>
        <v>47.412975850981979</v>
      </c>
      <c r="Q199" s="137">
        <v>26.608803699999999</v>
      </c>
      <c r="R199" s="11">
        <f t="shared" si="31"/>
        <v>7.904471096930326</v>
      </c>
      <c r="S199" s="35">
        <f t="shared" si="32"/>
        <v>13.620622985326763</v>
      </c>
      <c r="AF199" s="34"/>
    </row>
    <row r="200" spans="7:32" ht="18.5">
      <c r="G200" s="61">
        <v>2012</v>
      </c>
      <c r="H200" s="61">
        <v>7</v>
      </c>
      <c r="I200" s="48">
        <f t="shared" si="27"/>
        <v>15</v>
      </c>
      <c r="J200" s="48">
        <f t="shared" si="27"/>
        <v>196</v>
      </c>
      <c r="K200" s="138">
        <v>39</v>
      </c>
      <c r="L200" s="138">
        <v>24.8</v>
      </c>
      <c r="M200" s="56">
        <f t="shared" si="28"/>
        <v>31.9</v>
      </c>
      <c r="N200" s="36">
        <v>27.5</v>
      </c>
      <c r="O200" s="57">
        <f t="shared" si="29"/>
        <v>43.18693464437402</v>
      </c>
      <c r="P200" s="58">
        <f t="shared" si="30"/>
        <v>49.060357756008884</v>
      </c>
      <c r="Q200" s="137">
        <v>26.038534299999998</v>
      </c>
      <c r="R200" s="11">
        <f t="shared" si="31"/>
        <v>7.5899853823741488</v>
      </c>
      <c r="S200" s="35">
        <f t="shared" si="32"/>
        <v>14.251871649725373</v>
      </c>
      <c r="AF200" s="34"/>
    </row>
    <row r="201" spans="7:32" ht="18.5">
      <c r="G201" s="61">
        <v>2012</v>
      </c>
      <c r="H201" s="61">
        <v>7</v>
      </c>
      <c r="I201" s="48">
        <f t="shared" si="27"/>
        <v>16</v>
      </c>
      <c r="J201" s="48">
        <f t="shared" si="27"/>
        <v>197</v>
      </c>
      <c r="K201" s="138">
        <v>40.200000000000003</v>
      </c>
      <c r="L201" s="138">
        <v>26.8</v>
      </c>
      <c r="M201" s="56">
        <f t="shared" si="28"/>
        <v>33.5</v>
      </c>
      <c r="N201" s="36">
        <v>26.5</v>
      </c>
      <c r="O201" s="57">
        <f t="shared" si="29"/>
        <v>44.355897076337754</v>
      </c>
      <c r="P201" s="58">
        <f t="shared" si="30"/>
        <v>47.549521665834085</v>
      </c>
      <c r="Q201" s="137">
        <v>25.979078900000001</v>
      </c>
      <c r="R201" s="11">
        <f t="shared" si="31"/>
        <v>7.816442374498048</v>
      </c>
      <c r="S201" s="35">
        <f t="shared" si="32"/>
        <v>14.197305283864718</v>
      </c>
      <c r="AF201" s="34"/>
    </row>
    <row r="202" spans="7:32" ht="18.5">
      <c r="G202" s="61">
        <v>2012</v>
      </c>
      <c r="H202" s="61">
        <v>7</v>
      </c>
      <c r="I202" s="48">
        <f t="shared" si="27"/>
        <v>17</v>
      </c>
      <c r="J202" s="48">
        <f t="shared" si="27"/>
        <v>198</v>
      </c>
      <c r="K202" s="138">
        <v>39.4</v>
      </c>
      <c r="L202" s="138">
        <v>27.5</v>
      </c>
      <c r="M202" s="56">
        <f t="shared" si="28"/>
        <v>33.450000000000003</v>
      </c>
      <c r="N202" s="36">
        <v>27</v>
      </c>
      <c r="O202" s="57">
        <f t="shared" si="29"/>
        <v>46.645955172737658</v>
      </c>
      <c r="P202" s="58">
        <f t="shared" si="30"/>
        <v>44.406949324446245</v>
      </c>
      <c r="Q202" s="137">
        <v>25.745862999999996</v>
      </c>
      <c r="R202" s="11">
        <f t="shared" si="31"/>
        <v>7.7387236828687485</v>
      </c>
      <c r="S202" s="35">
        <f t="shared" si="32"/>
        <v>13.221276954104558</v>
      </c>
      <c r="AF202" s="34"/>
    </row>
    <row r="203" spans="7:32" ht="18.5">
      <c r="G203" s="61">
        <v>2012</v>
      </c>
      <c r="H203" s="61">
        <v>7</v>
      </c>
      <c r="I203" s="48">
        <f t="shared" ref="I203:J218" si="33">I202+1</f>
        <v>18</v>
      </c>
      <c r="J203" s="48">
        <f t="shared" si="33"/>
        <v>199</v>
      </c>
      <c r="K203" s="138">
        <v>41.9</v>
      </c>
      <c r="L203" s="138">
        <v>28.1</v>
      </c>
      <c r="M203" s="56">
        <f t="shared" si="28"/>
        <v>35</v>
      </c>
      <c r="N203" s="36">
        <v>23</v>
      </c>
      <c r="O203" s="57">
        <f t="shared" si="29"/>
        <v>43.124350985682469</v>
      </c>
      <c r="P203" s="58">
        <f t="shared" si="30"/>
        <v>47.609283488193441</v>
      </c>
      <c r="Q203" s="137">
        <v>25.631976599999998</v>
      </c>
      <c r="R203" s="11">
        <f t="shared" si="31"/>
        <v>7.9375054576751989</v>
      </c>
      <c r="S203" s="35">
        <f t="shared" si="32"/>
        <v>14.944574544899766</v>
      </c>
      <c r="AF203" s="34"/>
    </row>
    <row r="204" spans="7:32" ht="18.5">
      <c r="G204" s="61">
        <v>2012</v>
      </c>
      <c r="H204" s="61">
        <v>7</v>
      </c>
      <c r="I204" s="48">
        <f t="shared" si="33"/>
        <v>19</v>
      </c>
      <c r="J204" s="48">
        <f t="shared" si="33"/>
        <v>200</v>
      </c>
      <c r="K204" s="138">
        <v>42.8</v>
      </c>
      <c r="L204" s="138">
        <v>29.4</v>
      </c>
      <c r="M204" s="56">
        <f t="shared" si="28"/>
        <v>36.099999999999994</v>
      </c>
      <c r="N204" s="36">
        <v>20</v>
      </c>
      <c r="O204" s="57">
        <f t="shared" si="29"/>
        <v>43.894802202867041</v>
      </c>
      <c r="P204" s="58">
        <f t="shared" si="30"/>
        <v>47.055227961473463</v>
      </c>
      <c r="Q204" s="137">
        <v>25.709017399999997</v>
      </c>
      <c r="R204" s="11">
        <f t="shared" si="31"/>
        <v>8.1272245620488981</v>
      </c>
      <c r="S204" s="35">
        <f t="shared" si="32"/>
        <v>15.375572997395851</v>
      </c>
      <c r="AF204" s="34"/>
    </row>
    <row r="205" spans="7:32" ht="18.5">
      <c r="G205" s="61">
        <v>2012</v>
      </c>
      <c r="H205" s="61">
        <v>7</v>
      </c>
      <c r="I205" s="48">
        <f t="shared" si="33"/>
        <v>20</v>
      </c>
      <c r="J205" s="48">
        <f t="shared" si="33"/>
        <v>201</v>
      </c>
      <c r="K205" s="138">
        <v>42.6</v>
      </c>
      <c r="L205" s="138">
        <v>30.2</v>
      </c>
      <c r="M205" s="56">
        <f t="shared" si="28"/>
        <v>36.4</v>
      </c>
      <c r="N205" s="36">
        <v>14.5</v>
      </c>
      <c r="O205" s="57">
        <f t="shared" si="29"/>
        <v>46.789742019976643</v>
      </c>
      <c r="P205" s="58">
        <f t="shared" si="30"/>
        <v>46.415424083816838</v>
      </c>
      <c r="Q205" s="137">
        <v>26.362189399999998</v>
      </c>
      <c r="R205" s="11">
        <f t="shared" si="31"/>
        <v>8.3800918530401987</v>
      </c>
      <c r="S205" s="35">
        <f t="shared" si="32"/>
        <v>16.048878311747849</v>
      </c>
      <c r="AF205" s="34"/>
    </row>
    <row r="206" spans="7:32" ht="18.5">
      <c r="G206" s="61">
        <v>2012</v>
      </c>
      <c r="H206" s="61">
        <v>7</v>
      </c>
      <c r="I206" s="48">
        <f t="shared" si="33"/>
        <v>21</v>
      </c>
      <c r="J206" s="48">
        <f t="shared" si="33"/>
        <v>202</v>
      </c>
      <c r="K206" s="138">
        <v>41</v>
      </c>
      <c r="L206" s="138">
        <v>28.2</v>
      </c>
      <c r="M206" s="56">
        <f t="shared" si="28"/>
        <v>34.6</v>
      </c>
      <c r="N206" s="36">
        <v>23.5</v>
      </c>
      <c r="O206" s="57">
        <f t="shared" si="29"/>
        <v>47.180728263441132</v>
      </c>
      <c r="P206" s="58">
        <f t="shared" si="30"/>
        <v>48.313065741763722</v>
      </c>
      <c r="Q206" s="137">
        <v>27.007824799999998</v>
      </c>
      <c r="R206" s="11">
        <f t="shared" si="31"/>
        <v>8.3002067644847983</v>
      </c>
      <c r="S206" s="35">
        <f t="shared" si="32"/>
        <v>15.025963946890617</v>
      </c>
      <c r="AF206" s="34"/>
    </row>
    <row r="207" spans="7:32" ht="18.5">
      <c r="G207" s="61">
        <v>2012</v>
      </c>
      <c r="H207" s="61">
        <v>7</v>
      </c>
      <c r="I207" s="48">
        <f t="shared" si="33"/>
        <v>22</v>
      </c>
      <c r="J207" s="48">
        <f t="shared" si="33"/>
        <v>203</v>
      </c>
      <c r="K207" s="138">
        <v>41.9</v>
      </c>
      <c r="L207" s="138">
        <v>23.5</v>
      </c>
      <c r="M207" s="56">
        <f t="shared" si="28"/>
        <v>32.700000000000003</v>
      </c>
      <c r="N207" s="36">
        <v>47</v>
      </c>
      <c r="O207" s="57">
        <f t="shared" si="29"/>
        <v>39.56557944218558</v>
      </c>
      <c r="P207" s="58">
        <f t="shared" si="30"/>
        <v>58.240532938897175</v>
      </c>
      <c r="Q207" s="137">
        <v>27.154788499999995</v>
      </c>
      <c r="R207" s="11">
        <f t="shared" si="31"/>
        <v>8.042773144901247</v>
      </c>
      <c r="S207" s="35">
        <f t="shared" si="32"/>
        <v>13.37066627892089</v>
      </c>
      <c r="AF207" s="34"/>
    </row>
    <row r="208" spans="7:32" ht="18.5">
      <c r="G208" s="61">
        <v>2012</v>
      </c>
      <c r="H208" s="61">
        <v>7</v>
      </c>
      <c r="I208" s="48">
        <f t="shared" si="33"/>
        <v>23</v>
      </c>
      <c r="J208" s="48">
        <f t="shared" si="33"/>
        <v>204</v>
      </c>
      <c r="K208" s="138">
        <v>37.4</v>
      </c>
      <c r="L208" s="138">
        <v>22.5</v>
      </c>
      <c r="M208" s="56">
        <f t="shared" si="28"/>
        <v>29.95</v>
      </c>
      <c r="N208" s="36">
        <v>52</v>
      </c>
      <c r="O208" s="57">
        <f t="shared" si="29"/>
        <v>43.733766908529233</v>
      </c>
      <c r="P208" s="58">
        <f t="shared" si="30"/>
        <v>52.130650154966844</v>
      </c>
      <c r="Q208" s="137">
        <v>27.010337</v>
      </c>
      <c r="R208" s="11">
        <f t="shared" si="31"/>
        <v>7.5643461656137498</v>
      </c>
      <c r="S208" s="35">
        <f t="shared" si="32"/>
        <v>11.199368773387977</v>
      </c>
      <c r="AF208" s="34"/>
    </row>
    <row r="209" spans="7:32" ht="18.5">
      <c r="G209" s="61">
        <v>2012</v>
      </c>
      <c r="H209" s="61">
        <v>7</v>
      </c>
      <c r="I209" s="48">
        <f t="shared" si="33"/>
        <v>24</v>
      </c>
      <c r="J209" s="48">
        <f t="shared" si="33"/>
        <v>205</v>
      </c>
      <c r="K209" s="138">
        <v>39.5</v>
      </c>
      <c r="L209" s="138">
        <v>22.6</v>
      </c>
      <c r="M209" s="56">
        <f t="shared" si="28"/>
        <v>31.05</v>
      </c>
      <c r="N209" s="36">
        <v>44</v>
      </c>
      <c r="O209" s="57">
        <f t="shared" si="29"/>
        <v>39.843589288419231</v>
      </c>
      <c r="P209" s="58">
        <f t="shared" si="30"/>
        <v>53.868532717942799</v>
      </c>
      <c r="Q209" s="137">
        <v>26.207270399999995</v>
      </c>
      <c r="R209" s="11">
        <f t="shared" si="31"/>
        <v>7.5085205577695975</v>
      </c>
      <c r="S209" s="35">
        <f t="shared" si="32"/>
        <v>12.69917577397811</v>
      </c>
      <c r="AF209" s="34"/>
    </row>
    <row r="210" spans="7:32" ht="18.5">
      <c r="G210" s="61">
        <v>2012</v>
      </c>
      <c r="H210" s="61">
        <v>7</v>
      </c>
      <c r="I210" s="48">
        <f t="shared" si="33"/>
        <v>25</v>
      </c>
      <c r="J210" s="48">
        <f t="shared" si="33"/>
        <v>206</v>
      </c>
      <c r="K210" s="138">
        <v>35.700000000000003</v>
      </c>
      <c r="L210" s="138">
        <v>22</v>
      </c>
      <c r="M210" s="56">
        <f t="shared" si="28"/>
        <v>28.85</v>
      </c>
      <c r="N210" s="36">
        <v>51.5</v>
      </c>
      <c r="O210" s="57">
        <f t="shared" si="29"/>
        <v>44.840399743717555</v>
      </c>
      <c r="P210" s="58">
        <f t="shared" si="30"/>
        <v>49.145078119114451</v>
      </c>
      <c r="Q210" s="137">
        <v>26.5552101</v>
      </c>
      <c r="R210" s="11">
        <f t="shared" si="31"/>
        <v>7.2655652325827269</v>
      </c>
      <c r="S210" s="35">
        <f t="shared" si="32"/>
        <v>10.449735944316991</v>
      </c>
      <c r="AF210" s="34"/>
    </row>
    <row r="211" spans="7:32" ht="18.5">
      <c r="G211" s="61">
        <v>2012</v>
      </c>
      <c r="H211" s="61">
        <v>7</v>
      </c>
      <c r="I211" s="48">
        <f t="shared" si="33"/>
        <v>26</v>
      </c>
      <c r="J211" s="48">
        <f t="shared" si="33"/>
        <v>207</v>
      </c>
      <c r="K211" s="138">
        <v>37.1</v>
      </c>
      <c r="L211" s="138">
        <v>22</v>
      </c>
      <c r="M211" s="56">
        <f t="shared" si="28"/>
        <v>29.55</v>
      </c>
      <c r="N211" s="36">
        <v>52</v>
      </c>
      <c r="O211" s="57">
        <f t="shared" si="29"/>
        <v>41.225558444150991</v>
      </c>
      <c r="P211" s="58">
        <f t="shared" si="30"/>
        <v>49.800474600534407</v>
      </c>
      <c r="Q211" s="137">
        <v>25.631557899999997</v>
      </c>
      <c r="R211" s="11">
        <f t="shared" si="31"/>
        <v>7.118082273403723</v>
      </c>
      <c r="S211" s="35">
        <f t="shared" si="32"/>
        <v>10.669869642608202</v>
      </c>
      <c r="AF211" s="34"/>
    </row>
    <row r="212" spans="7:32" ht="18.5">
      <c r="G212" s="61">
        <v>2012</v>
      </c>
      <c r="H212" s="61">
        <v>7</v>
      </c>
      <c r="I212" s="48">
        <f t="shared" si="33"/>
        <v>27</v>
      </c>
      <c r="J212" s="48">
        <f t="shared" si="33"/>
        <v>208</v>
      </c>
      <c r="K212" s="138">
        <v>40.1</v>
      </c>
      <c r="L212" s="138">
        <v>24.7</v>
      </c>
      <c r="M212" s="56">
        <f t="shared" si="28"/>
        <v>32.4</v>
      </c>
      <c r="N212" s="36">
        <v>41</v>
      </c>
      <c r="O212" s="57">
        <f t="shared" si="29"/>
        <v>35.782714731524209</v>
      </c>
      <c r="P212" s="58">
        <f t="shared" si="30"/>
        <v>44.084304549237835</v>
      </c>
      <c r="Q212" s="137">
        <v>22.467441999999998</v>
      </c>
      <c r="R212" s="11">
        <f t="shared" si="31"/>
        <v>6.614931675966</v>
      </c>
      <c r="S212" s="35">
        <f t="shared" si="32"/>
        <v>11.042255116489162</v>
      </c>
      <c r="AF212" s="34"/>
    </row>
    <row r="213" spans="7:32" ht="18.5">
      <c r="G213" s="61">
        <v>2012</v>
      </c>
      <c r="H213" s="61">
        <v>7</v>
      </c>
      <c r="I213" s="48">
        <f t="shared" si="33"/>
        <v>28</v>
      </c>
      <c r="J213" s="48">
        <f t="shared" si="33"/>
        <v>209</v>
      </c>
      <c r="K213" s="138">
        <v>40.4</v>
      </c>
      <c r="L213" s="138">
        <v>23.1</v>
      </c>
      <c r="M213" s="56">
        <f t="shared" si="28"/>
        <v>31.75</v>
      </c>
      <c r="N213" s="36">
        <v>48.5</v>
      </c>
      <c r="O213" s="57">
        <f t="shared" si="29"/>
        <v>28.623556620012401</v>
      </c>
      <c r="P213" s="58">
        <f t="shared" si="30"/>
        <v>39.615002362097158</v>
      </c>
      <c r="Q213" s="137">
        <v>19.0487565</v>
      </c>
      <c r="R213" s="11">
        <f t="shared" si="31"/>
        <v>5.5357734130323735</v>
      </c>
      <c r="S213" s="35">
        <f t="shared" si="32"/>
        <v>8.968503049976869</v>
      </c>
      <c r="AF213" s="34"/>
    </row>
    <row r="214" spans="7:32" ht="18.5">
      <c r="G214" s="61">
        <v>2012</v>
      </c>
      <c r="H214" s="61">
        <v>7</v>
      </c>
      <c r="I214" s="48">
        <f t="shared" si="33"/>
        <v>29</v>
      </c>
      <c r="J214" s="48">
        <f t="shared" si="33"/>
        <v>210</v>
      </c>
      <c r="K214" s="138">
        <v>37.799999999999997</v>
      </c>
      <c r="L214" s="138">
        <v>23.7</v>
      </c>
      <c r="M214" s="56">
        <f t="shared" si="28"/>
        <v>30.75</v>
      </c>
      <c r="N214" s="36">
        <v>57</v>
      </c>
      <c r="O214" s="57">
        <f t="shared" si="29"/>
        <v>33.440277315370132</v>
      </c>
      <c r="P214" s="58">
        <f t="shared" si="30"/>
        <v>37.720632811737502</v>
      </c>
      <c r="Q214" s="137">
        <v>20.090900799999996</v>
      </c>
      <c r="R214" s="11">
        <f t="shared" si="31"/>
        <v>5.7207986164715994</v>
      </c>
      <c r="S214" s="35">
        <f t="shared" si="32"/>
        <v>8.2949695579866169</v>
      </c>
      <c r="AF214" s="34"/>
    </row>
    <row r="215" spans="7:32" ht="18.5">
      <c r="G215" s="61">
        <v>2012</v>
      </c>
      <c r="H215" s="61">
        <v>7</v>
      </c>
      <c r="I215" s="48">
        <f t="shared" si="33"/>
        <v>30</v>
      </c>
      <c r="J215" s="48">
        <f t="shared" si="33"/>
        <v>211</v>
      </c>
      <c r="K215" s="138">
        <v>38.1</v>
      </c>
      <c r="L215" s="138">
        <v>24.6</v>
      </c>
      <c r="M215" s="56">
        <f t="shared" si="28"/>
        <v>31.35</v>
      </c>
      <c r="N215" s="36">
        <v>47.5</v>
      </c>
      <c r="O215" s="57">
        <f t="shared" si="29"/>
        <v>38.44082079846244</v>
      </c>
      <c r="P215" s="58">
        <f t="shared" si="30"/>
        <v>41.516086462339437</v>
      </c>
      <c r="Q215" s="137">
        <v>22.598495100000001</v>
      </c>
      <c r="R215" s="11">
        <f t="shared" si="31"/>
        <v>6.5143495403777267</v>
      </c>
      <c r="S215" s="35">
        <f t="shared" si="32"/>
        <v>9.4697078033927635</v>
      </c>
      <c r="AF215" s="34"/>
    </row>
    <row r="216" spans="7:32" ht="18.5">
      <c r="G216" s="61">
        <v>2012</v>
      </c>
      <c r="H216" s="62">
        <v>7</v>
      </c>
      <c r="I216" s="62">
        <f t="shared" si="33"/>
        <v>31</v>
      </c>
      <c r="J216" s="48">
        <f t="shared" si="33"/>
        <v>212</v>
      </c>
      <c r="K216" s="138">
        <v>37.1</v>
      </c>
      <c r="L216" s="138">
        <v>22.3</v>
      </c>
      <c r="M216" s="56">
        <f t="shared" si="28"/>
        <v>29.700000000000003</v>
      </c>
      <c r="N216" s="36">
        <v>40.5</v>
      </c>
      <c r="O216" s="57">
        <f t="shared" si="29"/>
        <v>34.203716755309422</v>
      </c>
      <c r="P216" s="58">
        <f t="shared" si="30"/>
        <v>40.497200638286358</v>
      </c>
      <c r="Q216" s="137">
        <v>21.0534921</v>
      </c>
      <c r="R216" s="51">
        <f t="shared" si="31"/>
        <v>5.8652397304087494</v>
      </c>
      <c r="S216" s="50">
        <f t="shared" si="32"/>
        <v>9.962281343559555</v>
      </c>
      <c r="AF216" s="34"/>
    </row>
    <row r="217" spans="7:32" ht="18.5">
      <c r="G217" s="61">
        <v>2012</v>
      </c>
      <c r="H217" s="61">
        <v>8</v>
      </c>
      <c r="I217" s="48">
        <v>1</v>
      </c>
      <c r="J217" s="48">
        <f t="shared" si="33"/>
        <v>213</v>
      </c>
      <c r="K217" s="138">
        <v>36.6</v>
      </c>
      <c r="L217" s="138">
        <v>21.8</v>
      </c>
      <c r="M217" s="56">
        <f t="shared" si="28"/>
        <v>29.200000000000003</v>
      </c>
      <c r="N217" s="36">
        <v>51</v>
      </c>
      <c r="O217" s="57">
        <f t="shared" si="29"/>
        <v>36.983113105212858</v>
      </c>
      <c r="P217" s="58">
        <f t="shared" si="30"/>
        <v>43.788005916572033</v>
      </c>
      <c r="Q217" s="137">
        <v>22.764300300000002</v>
      </c>
      <c r="R217" s="11">
        <f t="shared" si="31"/>
        <v>6.2750931991965002</v>
      </c>
      <c r="S217" s="35">
        <f t="shared" si="32"/>
        <v>9.39564953748439</v>
      </c>
      <c r="AF217" s="34"/>
    </row>
    <row r="218" spans="7:32" ht="18.5">
      <c r="G218" s="61">
        <v>2012</v>
      </c>
      <c r="H218" s="61">
        <v>8</v>
      </c>
      <c r="I218" s="48">
        <f t="shared" ref="I218:J233" si="34">I217+1</f>
        <v>2</v>
      </c>
      <c r="J218" s="48">
        <f t="shared" si="33"/>
        <v>214</v>
      </c>
      <c r="K218" s="138">
        <v>36.799999999999997</v>
      </c>
      <c r="L218" s="138">
        <v>22.6</v>
      </c>
      <c r="M218" s="56">
        <f t="shared" si="28"/>
        <v>29.7</v>
      </c>
      <c r="N218" s="36">
        <v>52</v>
      </c>
      <c r="O218" s="57">
        <f t="shared" si="29"/>
        <v>40.702899441638394</v>
      </c>
      <c r="P218" s="58">
        <f t="shared" si="30"/>
        <v>46.2384937657012</v>
      </c>
      <c r="Q218" s="137">
        <v>24.540844399999997</v>
      </c>
      <c r="R218" s="11">
        <f t="shared" si="31"/>
        <v>6.8367724892849981</v>
      </c>
      <c r="S218" s="35">
        <f t="shared" si="32"/>
        <v>9.9543723065058352</v>
      </c>
      <c r="AF218" s="34"/>
    </row>
    <row r="219" spans="7:32" ht="18.5">
      <c r="G219" s="61">
        <v>2012</v>
      </c>
      <c r="H219" s="61">
        <v>8</v>
      </c>
      <c r="I219" s="48">
        <f t="shared" si="34"/>
        <v>3</v>
      </c>
      <c r="J219" s="48">
        <f t="shared" si="34"/>
        <v>215</v>
      </c>
      <c r="K219" s="138">
        <v>35.200000000000003</v>
      </c>
      <c r="L219" s="138">
        <v>21.2</v>
      </c>
      <c r="M219" s="56">
        <f t="shared" si="28"/>
        <v>28.200000000000003</v>
      </c>
      <c r="N219" s="36">
        <v>48.5</v>
      </c>
      <c r="O219" s="57">
        <f t="shared" si="29"/>
        <v>40.533104704106044</v>
      </c>
      <c r="P219" s="58">
        <f t="shared" si="30"/>
        <v>45.397077268598785</v>
      </c>
      <c r="Q219" s="137">
        <v>24.265758499999997</v>
      </c>
      <c r="R219" s="11">
        <f t="shared" si="31"/>
        <v>6.5466589857150002</v>
      </c>
      <c r="S219" s="35">
        <f t="shared" si="32"/>
        <v>9.8154563849105401</v>
      </c>
      <c r="AF219" s="34"/>
    </row>
    <row r="220" spans="7:32" ht="18.5">
      <c r="G220" s="61">
        <v>2012</v>
      </c>
      <c r="H220" s="61">
        <v>8</v>
      </c>
      <c r="I220" s="48">
        <f t="shared" si="34"/>
        <v>4</v>
      </c>
      <c r="J220" s="48">
        <f t="shared" si="34"/>
        <v>216</v>
      </c>
      <c r="K220" s="138">
        <v>34.9</v>
      </c>
      <c r="L220" s="138">
        <v>18.100000000000001</v>
      </c>
      <c r="M220" s="56">
        <f t="shared" si="28"/>
        <v>26.5</v>
      </c>
      <c r="N220" s="36">
        <v>48</v>
      </c>
      <c r="O220" s="57">
        <f t="shared" si="29"/>
        <v>37.049376863034773</v>
      </c>
      <c r="P220" s="58">
        <f t="shared" si="30"/>
        <v>49.794362503918727</v>
      </c>
      <c r="Q220" s="137">
        <v>24.297160999999996</v>
      </c>
      <c r="R220" s="11">
        <f t="shared" si="31"/>
        <v>6.312876222439499</v>
      </c>
      <c r="S220" s="35">
        <f t="shared" si="32"/>
        <v>10.564049133844351</v>
      </c>
      <c r="AF220" s="34"/>
    </row>
    <row r="221" spans="7:32" ht="18.5">
      <c r="G221" s="61">
        <v>2012</v>
      </c>
      <c r="H221" s="61">
        <v>8</v>
      </c>
      <c r="I221" s="48">
        <f t="shared" si="34"/>
        <v>5</v>
      </c>
      <c r="J221" s="48">
        <f t="shared" si="34"/>
        <v>217</v>
      </c>
      <c r="K221" s="138">
        <v>35.299999999999997</v>
      </c>
      <c r="L221" s="138">
        <v>20</v>
      </c>
      <c r="M221" s="56">
        <f t="shared" si="28"/>
        <v>27.65</v>
      </c>
      <c r="N221" s="36">
        <v>49.5</v>
      </c>
      <c r="O221" s="57">
        <f t="shared" si="29"/>
        <v>38.020914697150246</v>
      </c>
      <c r="P221" s="58">
        <f t="shared" si="30"/>
        <v>46.537599589311895</v>
      </c>
      <c r="Q221" s="137">
        <v>23.795139699999996</v>
      </c>
      <c r="R221" s="11">
        <f t="shared" si="31"/>
        <v>6.3429335677757237</v>
      </c>
      <c r="S221" s="35">
        <f t="shared" si="32"/>
        <v>9.8426423133562153</v>
      </c>
      <c r="AF221" s="34"/>
    </row>
    <row r="222" spans="7:32" ht="18.5">
      <c r="G222" s="61">
        <v>2012</v>
      </c>
      <c r="H222" s="61">
        <v>8</v>
      </c>
      <c r="I222" s="48">
        <f t="shared" si="34"/>
        <v>6</v>
      </c>
      <c r="J222" s="48">
        <f t="shared" si="34"/>
        <v>218</v>
      </c>
      <c r="K222" s="138">
        <v>37.1</v>
      </c>
      <c r="L222" s="138">
        <v>23.4</v>
      </c>
      <c r="M222" s="56">
        <f t="shared" si="28"/>
        <v>30.25</v>
      </c>
      <c r="N222" s="36">
        <v>45</v>
      </c>
      <c r="O222" s="57">
        <f t="shared" si="29"/>
        <v>40.03912647282867</v>
      </c>
      <c r="P222" s="58">
        <f t="shared" si="30"/>
        <v>43.882882614220236</v>
      </c>
      <c r="Q222" s="137">
        <v>23.711818400000002</v>
      </c>
      <c r="R222" s="11">
        <f t="shared" si="31"/>
        <v>6.6823046067138003</v>
      </c>
      <c r="S222" s="35">
        <f t="shared" si="32"/>
        <v>10.207830466807819</v>
      </c>
      <c r="AF222" s="34"/>
    </row>
    <row r="223" spans="7:32" ht="18.5">
      <c r="G223" s="61">
        <v>2012</v>
      </c>
      <c r="H223" s="61">
        <v>8</v>
      </c>
      <c r="I223" s="48">
        <f t="shared" si="34"/>
        <v>7</v>
      </c>
      <c r="J223" s="48">
        <f t="shared" si="34"/>
        <v>219</v>
      </c>
      <c r="K223" s="138">
        <v>37</v>
      </c>
      <c r="L223" s="138">
        <v>24.6</v>
      </c>
      <c r="M223" s="56">
        <f t="shared" si="28"/>
        <v>30.8</v>
      </c>
      <c r="N223" s="36">
        <v>39</v>
      </c>
      <c r="O223" s="57">
        <f t="shared" si="29"/>
        <v>41.904322814117144</v>
      </c>
      <c r="P223" s="58">
        <f t="shared" si="30"/>
        <v>41.569088231604205</v>
      </c>
      <c r="Q223" s="137">
        <v>23.6096556</v>
      </c>
      <c r="R223" s="11">
        <f t="shared" si="31"/>
        <v>6.7296726225683994</v>
      </c>
      <c r="S223" s="35">
        <f t="shared" si="32"/>
        <v>10.531944768953183</v>
      </c>
      <c r="AF223" s="34"/>
    </row>
    <row r="224" spans="7:32" ht="18.5">
      <c r="G224" s="61">
        <v>2012</v>
      </c>
      <c r="H224" s="61">
        <v>8</v>
      </c>
      <c r="I224" s="48">
        <f t="shared" si="34"/>
        <v>8</v>
      </c>
      <c r="J224" s="48">
        <f t="shared" si="34"/>
        <v>220</v>
      </c>
      <c r="K224" s="138">
        <v>36.9</v>
      </c>
      <c r="L224" s="138">
        <v>24.1</v>
      </c>
      <c r="M224" s="56">
        <f t="shared" si="28"/>
        <v>30.5</v>
      </c>
      <c r="N224" s="36">
        <v>39</v>
      </c>
      <c r="O224" s="57">
        <f t="shared" si="29"/>
        <v>41.495985920897049</v>
      </c>
      <c r="P224" s="58">
        <f t="shared" si="30"/>
        <v>42.491889582998567</v>
      </c>
      <c r="Q224" s="137">
        <v>23.753688400000001</v>
      </c>
      <c r="R224" s="11">
        <f t="shared" si="31"/>
        <v>6.7289329731077983</v>
      </c>
      <c r="S224" s="35">
        <f t="shared" si="32"/>
        <v>10.720019794846895</v>
      </c>
      <c r="AF224" s="34"/>
    </row>
    <row r="225" spans="7:32" ht="18.5">
      <c r="G225" s="61">
        <v>2012</v>
      </c>
      <c r="H225" s="61">
        <v>8</v>
      </c>
      <c r="I225" s="48">
        <f t="shared" si="34"/>
        <v>9</v>
      </c>
      <c r="J225" s="48">
        <f t="shared" si="34"/>
        <v>221</v>
      </c>
      <c r="K225" s="138">
        <v>36.1</v>
      </c>
      <c r="L225" s="138">
        <v>22.7</v>
      </c>
      <c r="M225" s="56">
        <f t="shared" si="28"/>
        <v>29.4</v>
      </c>
      <c r="N225" s="36">
        <v>49.5</v>
      </c>
      <c r="O225" s="57">
        <f t="shared" si="29"/>
        <v>39.467576541775287</v>
      </c>
      <c r="P225" s="58">
        <f t="shared" si="30"/>
        <v>42.309242052783119</v>
      </c>
      <c r="Q225" s="137">
        <v>23.116008300000001</v>
      </c>
      <c r="R225" s="11">
        <f t="shared" si="31"/>
        <v>6.3991583456724008</v>
      </c>
      <c r="S225" s="35">
        <f t="shared" si="32"/>
        <v>9.1789433046554407</v>
      </c>
      <c r="AF225" s="34"/>
    </row>
    <row r="226" spans="7:32" ht="18.5">
      <c r="G226" s="61">
        <v>2012</v>
      </c>
      <c r="H226" s="61">
        <v>8</v>
      </c>
      <c r="I226" s="48">
        <f t="shared" si="34"/>
        <v>10</v>
      </c>
      <c r="J226" s="48">
        <f t="shared" si="34"/>
        <v>222</v>
      </c>
      <c r="K226" s="138">
        <v>37.1</v>
      </c>
      <c r="L226" s="138">
        <v>23.5</v>
      </c>
      <c r="M226" s="56">
        <f t="shared" si="28"/>
        <v>30.3</v>
      </c>
      <c r="N226" s="36">
        <v>46.5</v>
      </c>
      <c r="O226" s="57">
        <f t="shared" si="29"/>
        <v>39.553096461457343</v>
      </c>
      <c r="P226" s="58">
        <f t="shared" si="30"/>
        <v>43.033768950065593</v>
      </c>
      <c r="Q226" s="137">
        <v>23.338337999999997</v>
      </c>
      <c r="R226" s="11">
        <f t="shared" si="31"/>
        <v>6.5838968489969991</v>
      </c>
      <c r="S226" s="35">
        <f t="shared" si="32"/>
        <v>9.8242812325687527</v>
      </c>
      <c r="AF226" s="34"/>
    </row>
    <row r="227" spans="7:32" ht="18.5">
      <c r="G227" s="61">
        <v>2012</v>
      </c>
      <c r="H227" s="61">
        <v>8</v>
      </c>
      <c r="I227" s="48">
        <f t="shared" si="34"/>
        <v>11</v>
      </c>
      <c r="J227" s="48">
        <f t="shared" si="34"/>
        <v>223</v>
      </c>
      <c r="K227" s="138">
        <v>37.6</v>
      </c>
      <c r="L227" s="138">
        <v>24.9</v>
      </c>
      <c r="M227" s="56">
        <f t="shared" si="28"/>
        <v>31.25</v>
      </c>
      <c r="N227" s="36">
        <v>40</v>
      </c>
      <c r="O227" s="57">
        <f t="shared" si="29"/>
        <v>37.76864622336624</v>
      </c>
      <c r="P227" s="58">
        <f t="shared" si="30"/>
        <v>38.372944562940106</v>
      </c>
      <c r="Q227" s="137">
        <v>21.535415799999999</v>
      </c>
      <c r="R227" s="11">
        <f t="shared" si="31"/>
        <v>6.1952707303663486</v>
      </c>
      <c r="S227" s="35">
        <f t="shared" si="32"/>
        <v>9.6861102814760098</v>
      </c>
      <c r="AF227" s="34"/>
    </row>
    <row r="228" spans="7:32" ht="18.5">
      <c r="G228" s="61">
        <v>2012</v>
      </c>
      <c r="H228" s="61">
        <v>8</v>
      </c>
      <c r="I228" s="48">
        <f t="shared" si="34"/>
        <v>12</v>
      </c>
      <c r="J228" s="48">
        <f t="shared" si="34"/>
        <v>224</v>
      </c>
      <c r="K228" s="138">
        <v>38.1</v>
      </c>
      <c r="L228" s="138">
        <v>24.2</v>
      </c>
      <c r="M228" s="56">
        <f t="shared" si="28"/>
        <v>31.15</v>
      </c>
      <c r="N228" s="36">
        <v>39.5</v>
      </c>
      <c r="O228" s="57">
        <f t="shared" si="29"/>
        <v>37.913859706215845</v>
      </c>
      <c r="P228" s="58">
        <f t="shared" si="30"/>
        <v>42.160211993312025</v>
      </c>
      <c r="Q228" s="137">
        <v>22.616499199999996</v>
      </c>
      <c r="R228" s="11">
        <f t="shared" si="31"/>
        <v>6.4930103342015988</v>
      </c>
      <c r="S228" s="35">
        <f t="shared" si="32"/>
        <v>10.647833107918313</v>
      </c>
      <c r="AF228" s="34"/>
    </row>
    <row r="229" spans="7:32" ht="18.5">
      <c r="G229" s="61">
        <v>2012</v>
      </c>
      <c r="H229" s="61">
        <v>8</v>
      </c>
      <c r="I229" s="48">
        <f t="shared" si="34"/>
        <v>13</v>
      </c>
      <c r="J229" s="48">
        <f t="shared" si="34"/>
        <v>225</v>
      </c>
      <c r="K229" s="138">
        <v>35.9</v>
      </c>
      <c r="L229" s="138">
        <v>24</v>
      </c>
      <c r="M229" s="56">
        <f t="shared" si="28"/>
        <v>29.95</v>
      </c>
      <c r="N229" s="36">
        <v>46</v>
      </c>
      <c r="O229" s="57">
        <f t="shared" si="29"/>
        <v>41.697645437955295</v>
      </c>
      <c r="P229" s="58">
        <f t="shared" si="30"/>
        <v>39.696158456933439</v>
      </c>
      <c r="Q229" s="137">
        <v>23.014682899999997</v>
      </c>
      <c r="R229" s="11">
        <f t="shared" si="31"/>
        <v>6.445348251205874</v>
      </c>
      <c r="S229" s="35">
        <f t="shared" si="32"/>
        <v>9.1242032500592671</v>
      </c>
      <c r="AF229" s="34"/>
    </row>
    <row r="230" spans="7:32" ht="18.5">
      <c r="G230" s="61">
        <v>2012</v>
      </c>
      <c r="H230" s="61">
        <v>8</v>
      </c>
      <c r="I230" s="48">
        <f t="shared" si="34"/>
        <v>14</v>
      </c>
      <c r="J230" s="48">
        <f t="shared" si="34"/>
        <v>226</v>
      </c>
      <c r="K230" s="138">
        <v>35</v>
      </c>
      <c r="L230" s="138">
        <v>21.2</v>
      </c>
      <c r="M230" s="56">
        <f t="shared" si="28"/>
        <v>28.1</v>
      </c>
      <c r="N230" s="36">
        <v>47</v>
      </c>
      <c r="O230" s="57">
        <f t="shared" si="29"/>
        <v>39.521145142764276</v>
      </c>
      <c r="P230" s="58">
        <f t="shared" si="30"/>
        <v>43.631344237611764</v>
      </c>
      <c r="Q230" s="137">
        <v>23.490326099999997</v>
      </c>
      <c r="R230" s="11">
        <f t="shared" si="31"/>
        <v>6.3236780022613495</v>
      </c>
      <c r="S230" s="35">
        <f t="shared" si="32"/>
        <v>9.636837906771639</v>
      </c>
      <c r="AF230" s="34"/>
    </row>
    <row r="231" spans="7:32" ht="18.5">
      <c r="G231" s="61">
        <v>2012</v>
      </c>
      <c r="H231" s="61">
        <v>8</v>
      </c>
      <c r="I231" s="48">
        <f t="shared" si="34"/>
        <v>15</v>
      </c>
      <c r="J231" s="48">
        <f t="shared" si="34"/>
        <v>227</v>
      </c>
      <c r="K231" s="138">
        <v>34.799999999999997</v>
      </c>
      <c r="L231" s="138">
        <v>23.6</v>
      </c>
      <c r="M231" s="56">
        <f t="shared" si="28"/>
        <v>29.2</v>
      </c>
      <c r="N231" s="36">
        <v>50</v>
      </c>
      <c r="O231" s="57">
        <f t="shared" si="29"/>
        <v>44.543267171653468</v>
      </c>
      <c r="P231" s="58">
        <f t="shared" si="30"/>
        <v>39.910767385801492</v>
      </c>
      <c r="Q231" s="137">
        <v>23.851245499999997</v>
      </c>
      <c r="R231" s="11">
        <f t="shared" si="31"/>
        <v>6.574715078302499</v>
      </c>
      <c r="S231" s="35">
        <f t="shared" si="32"/>
        <v>8.6016051216351848</v>
      </c>
      <c r="AF231" s="34"/>
    </row>
    <row r="232" spans="7:32" ht="18.5">
      <c r="G232" s="61">
        <v>2012</v>
      </c>
      <c r="H232" s="61">
        <v>8</v>
      </c>
      <c r="I232" s="48">
        <f t="shared" si="34"/>
        <v>16</v>
      </c>
      <c r="J232" s="48">
        <f t="shared" si="34"/>
        <v>228</v>
      </c>
      <c r="K232" s="138">
        <v>34.700000000000003</v>
      </c>
      <c r="L232" s="138">
        <v>22.2</v>
      </c>
      <c r="M232" s="56">
        <f t="shared" si="28"/>
        <v>28.450000000000003</v>
      </c>
      <c r="N232" s="36">
        <v>52</v>
      </c>
      <c r="O232" s="57">
        <f t="shared" si="29"/>
        <v>40.356703201339478</v>
      </c>
      <c r="P232" s="58">
        <f t="shared" si="30"/>
        <v>40.356703201339485</v>
      </c>
      <c r="Q232" s="137">
        <v>22.8291988</v>
      </c>
      <c r="R232" s="11">
        <f t="shared" si="31"/>
        <v>6.1925628569924998</v>
      </c>
      <c r="S232" s="35">
        <f t="shared" si="32"/>
        <v>8.6158503770820172</v>
      </c>
      <c r="AF232" s="34"/>
    </row>
    <row r="233" spans="7:32" ht="18.5">
      <c r="G233" s="61">
        <v>2012</v>
      </c>
      <c r="H233" s="61">
        <v>8</v>
      </c>
      <c r="I233" s="48">
        <f t="shared" si="34"/>
        <v>17</v>
      </c>
      <c r="J233" s="48">
        <f t="shared" si="34"/>
        <v>229</v>
      </c>
      <c r="K233" s="138">
        <v>36.9</v>
      </c>
      <c r="L233" s="138">
        <v>22.2</v>
      </c>
      <c r="M233" s="56">
        <f t="shared" si="28"/>
        <v>29.549999999999997</v>
      </c>
      <c r="N233" s="36">
        <v>48</v>
      </c>
      <c r="O233" s="57">
        <f t="shared" si="29"/>
        <v>36.998122284790412</v>
      </c>
      <c r="P233" s="58">
        <f t="shared" si="30"/>
        <v>43.509791806913519</v>
      </c>
      <c r="Q233" s="137">
        <v>22.696470900000001</v>
      </c>
      <c r="R233" s="11">
        <f t="shared" si="31"/>
        <v>6.3029858665794727</v>
      </c>
      <c r="S233" s="35">
        <f t="shared" si="32"/>
        <v>9.6442572663141402</v>
      </c>
      <c r="AF233" s="34"/>
    </row>
    <row r="234" spans="7:32" ht="18.5">
      <c r="G234" s="61">
        <v>2012</v>
      </c>
      <c r="H234" s="61">
        <v>8</v>
      </c>
      <c r="I234" s="48">
        <f t="shared" ref="I234:J249" si="35">I233+1</f>
        <v>18</v>
      </c>
      <c r="J234" s="48">
        <f t="shared" si="35"/>
        <v>230</v>
      </c>
      <c r="K234" s="138">
        <v>37.1</v>
      </c>
      <c r="L234" s="138">
        <v>23.6</v>
      </c>
      <c r="M234" s="56">
        <f t="shared" si="28"/>
        <v>30.35</v>
      </c>
      <c r="N234" s="36">
        <v>41.5</v>
      </c>
      <c r="O234" s="57">
        <f t="shared" si="29"/>
        <v>39.031253800925242</v>
      </c>
      <c r="P234" s="58">
        <f t="shared" si="30"/>
        <v>42.153754104999265</v>
      </c>
      <c r="Q234" s="137">
        <v>22.945597399999997</v>
      </c>
      <c r="R234" s="11">
        <f t="shared" si="31"/>
        <v>6.4798309693606493</v>
      </c>
      <c r="S234" s="35">
        <f t="shared" si="32"/>
        <v>10.293585698221932</v>
      </c>
      <c r="AF234" s="34"/>
    </row>
    <row r="235" spans="7:32" ht="18.5">
      <c r="G235" s="61">
        <v>2012</v>
      </c>
      <c r="H235" s="61">
        <v>8</v>
      </c>
      <c r="I235" s="48">
        <f t="shared" si="35"/>
        <v>19</v>
      </c>
      <c r="J235" s="48">
        <f t="shared" si="35"/>
        <v>231</v>
      </c>
      <c r="K235" s="138">
        <v>36.9</v>
      </c>
      <c r="L235" s="138">
        <v>23.9</v>
      </c>
      <c r="M235" s="56">
        <f t="shared" si="28"/>
        <v>30.4</v>
      </c>
      <c r="N235" s="36">
        <v>39</v>
      </c>
      <c r="O235" s="57">
        <f t="shared" si="29"/>
        <v>38.162792278496397</v>
      </c>
      <c r="P235" s="58">
        <f t="shared" si="30"/>
        <v>39.689303969636256</v>
      </c>
      <c r="Q235" s="137">
        <v>22.015664699999995</v>
      </c>
      <c r="R235" s="11">
        <f t="shared" si="31"/>
        <v>6.2236743010370974</v>
      </c>
      <c r="S235" s="35">
        <f t="shared" si="32"/>
        <v>10.035236315103214</v>
      </c>
      <c r="AF235" s="34"/>
    </row>
    <row r="236" spans="7:32" ht="18.5">
      <c r="G236" s="61">
        <v>2012</v>
      </c>
      <c r="H236" s="61">
        <v>8</v>
      </c>
      <c r="I236" s="48">
        <f t="shared" si="35"/>
        <v>20</v>
      </c>
      <c r="J236" s="48">
        <f t="shared" si="35"/>
        <v>232</v>
      </c>
      <c r="K236" s="138">
        <v>35.799999999999997</v>
      </c>
      <c r="L236" s="138">
        <v>21.8</v>
      </c>
      <c r="M236" s="56">
        <f t="shared" si="28"/>
        <v>28.799999999999997</v>
      </c>
      <c r="N236" s="36">
        <v>45</v>
      </c>
      <c r="O236" s="57">
        <f t="shared" si="29"/>
        <v>37.520835150821874</v>
      </c>
      <c r="P236" s="58">
        <f t="shared" si="30"/>
        <v>42.023335368920485</v>
      </c>
      <c r="Q236" s="137">
        <v>22.462417599999998</v>
      </c>
      <c r="R236" s="11">
        <f t="shared" si="31"/>
        <v>6.1391808918383992</v>
      </c>
      <c r="S236" s="35">
        <f t="shared" si="32"/>
        <v>9.6341452586526923</v>
      </c>
      <c r="AF236" s="34"/>
    </row>
    <row r="237" spans="7:32" ht="18.5">
      <c r="G237" s="61">
        <v>2012</v>
      </c>
      <c r="H237" s="61">
        <v>8</v>
      </c>
      <c r="I237" s="48">
        <f t="shared" si="35"/>
        <v>21</v>
      </c>
      <c r="J237" s="48">
        <f t="shared" si="35"/>
        <v>233</v>
      </c>
      <c r="K237" s="138">
        <v>35</v>
      </c>
      <c r="L237" s="138">
        <v>23.7</v>
      </c>
      <c r="M237" s="56">
        <f t="shared" si="28"/>
        <v>29.35</v>
      </c>
      <c r="N237" s="36">
        <v>36.5</v>
      </c>
      <c r="O237" s="57">
        <f t="shared" si="29"/>
        <v>34.899739302632582</v>
      </c>
      <c r="P237" s="58">
        <f t="shared" si="30"/>
        <v>31.549364329579856</v>
      </c>
      <c r="Q237" s="137">
        <v>18.7707397</v>
      </c>
      <c r="R237" s="11">
        <f t="shared" si="31"/>
        <v>5.1907618102545747</v>
      </c>
      <c r="S237" s="35">
        <f t="shared" si="32"/>
        <v>8.2321332438231511</v>
      </c>
      <c r="AF237" s="34"/>
    </row>
    <row r="238" spans="7:32" ht="18.5">
      <c r="G238" s="61">
        <v>2012</v>
      </c>
      <c r="H238" s="61">
        <v>8</v>
      </c>
      <c r="I238" s="48">
        <f t="shared" si="35"/>
        <v>22</v>
      </c>
      <c r="J238" s="48">
        <f t="shared" si="35"/>
        <v>234</v>
      </c>
      <c r="K238" s="138">
        <v>34.799999999999997</v>
      </c>
      <c r="L238" s="138">
        <v>21.3</v>
      </c>
      <c r="M238" s="56">
        <f t="shared" si="28"/>
        <v>28.049999999999997</v>
      </c>
      <c r="N238" s="36">
        <v>21</v>
      </c>
      <c r="O238" s="57">
        <f t="shared" si="29"/>
        <v>30.329311190441963</v>
      </c>
      <c r="P238" s="58">
        <f t="shared" si="30"/>
        <v>32.755656085677316</v>
      </c>
      <c r="Q238" s="137">
        <v>17.829920799999996</v>
      </c>
      <c r="R238" s="11">
        <f t="shared" si="31"/>
        <v>4.7946484598081973</v>
      </c>
      <c r="S238" s="35">
        <f t="shared" si="32"/>
        <v>9.9542192954397564</v>
      </c>
      <c r="AF238" s="34"/>
    </row>
    <row r="239" spans="7:32" ht="18.5">
      <c r="G239" s="61">
        <v>2012</v>
      </c>
      <c r="H239" s="61">
        <v>8</v>
      </c>
      <c r="I239" s="48">
        <f t="shared" si="35"/>
        <v>23</v>
      </c>
      <c r="J239" s="48">
        <f t="shared" si="35"/>
        <v>235</v>
      </c>
      <c r="K239" s="138">
        <v>36.9</v>
      </c>
      <c r="L239" s="138">
        <v>23.3</v>
      </c>
      <c r="M239" s="56">
        <f t="shared" si="28"/>
        <v>30.1</v>
      </c>
      <c r="N239" s="36">
        <v>22</v>
      </c>
      <c r="O239" s="57">
        <f t="shared" si="29"/>
        <v>36.436533855452311</v>
      </c>
      <c r="P239" s="58">
        <f t="shared" si="30"/>
        <v>39.64294883473211</v>
      </c>
      <c r="Q239" s="137">
        <v>21.499407599999998</v>
      </c>
      <c r="R239" s="11">
        <f t="shared" si="31"/>
        <v>6.0399038249946004</v>
      </c>
      <c r="S239" s="35">
        <f t="shared" si="32"/>
        <v>12.088119818351206</v>
      </c>
      <c r="AF239" s="34"/>
    </row>
    <row r="240" spans="7:32" ht="18.5">
      <c r="G240" s="61">
        <v>2012</v>
      </c>
      <c r="H240" s="61">
        <v>8</v>
      </c>
      <c r="I240" s="48">
        <f t="shared" si="35"/>
        <v>24</v>
      </c>
      <c r="J240" s="48">
        <f t="shared" si="35"/>
        <v>236</v>
      </c>
      <c r="K240" s="138">
        <v>37.5</v>
      </c>
      <c r="L240" s="138">
        <v>22.1</v>
      </c>
      <c r="M240" s="56">
        <f t="shared" si="28"/>
        <v>29.8</v>
      </c>
      <c r="N240" s="36">
        <v>27.5</v>
      </c>
      <c r="O240" s="57">
        <f t="shared" si="29"/>
        <v>33.850874914580011</v>
      </c>
      <c r="P240" s="58">
        <f t="shared" si="30"/>
        <v>41.704277894762576</v>
      </c>
      <c r="Q240" s="137">
        <v>21.254468099999997</v>
      </c>
      <c r="R240" s="11">
        <f t="shared" si="31"/>
        <v>5.9336948773493985</v>
      </c>
      <c r="S240" s="35">
        <f t="shared" si="32"/>
        <v>11.933312300779031</v>
      </c>
      <c r="AF240" s="34"/>
    </row>
    <row r="241" spans="7:32" ht="18.5">
      <c r="G241" s="61">
        <v>2012</v>
      </c>
      <c r="H241" s="61">
        <v>8</v>
      </c>
      <c r="I241" s="48">
        <f t="shared" si="35"/>
        <v>25</v>
      </c>
      <c r="J241" s="48">
        <f t="shared" si="35"/>
        <v>237</v>
      </c>
      <c r="K241" s="138">
        <v>38.6</v>
      </c>
      <c r="L241" s="138">
        <v>21.5</v>
      </c>
      <c r="M241" s="56">
        <f t="shared" si="28"/>
        <v>30.05</v>
      </c>
      <c r="N241" s="36">
        <v>34</v>
      </c>
      <c r="O241" s="57">
        <f t="shared" si="29"/>
        <v>29.409363935144807</v>
      </c>
      <c r="P241" s="58">
        <f t="shared" si="30"/>
        <v>40.232009863278101</v>
      </c>
      <c r="Q241" s="137">
        <v>19.458245099999999</v>
      </c>
      <c r="R241" s="11">
        <f t="shared" si="31"/>
        <v>5.4607667694252742</v>
      </c>
      <c r="S241" s="35">
        <f t="shared" si="32"/>
        <v>10.751723078420033</v>
      </c>
      <c r="AF241" s="34"/>
    </row>
    <row r="242" spans="7:32" ht="18.5">
      <c r="G242" s="61">
        <v>2012</v>
      </c>
      <c r="H242" s="61">
        <v>8</v>
      </c>
      <c r="I242" s="48">
        <f t="shared" si="35"/>
        <v>26</v>
      </c>
      <c r="J242" s="48">
        <f t="shared" si="35"/>
        <v>238</v>
      </c>
      <c r="K242" s="138">
        <v>38.5</v>
      </c>
      <c r="L242" s="138">
        <v>22.7</v>
      </c>
      <c r="M242" s="56">
        <f t="shared" si="28"/>
        <v>30.6</v>
      </c>
      <c r="N242" s="36">
        <v>40</v>
      </c>
      <c r="O242" s="57">
        <f t="shared" si="29"/>
        <v>33.359068105454583</v>
      </c>
      <c r="P242" s="58">
        <f t="shared" si="30"/>
        <v>42.165862085294592</v>
      </c>
      <c r="Q242" s="137">
        <v>21.215947699999997</v>
      </c>
      <c r="R242" s="11">
        <f t="shared" si="31"/>
        <v>6.0224862098081999</v>
      </c>
      <c r="S242" s="35">
        <f t="shared" si="32"/>
        <v>10.521581647646729</v>
      </c>
      <c r="AF242" s="34"/>
    </row>
    <row r="243" spans="7:32" ht="18.5">
      <c r="G243" s="61">
        <v>2012</v>
      </c>
      <c r="H243" s="61">
        <v>8</v>
      </c>
      <c r="I243" s="48">
        <f t="shared" si="35"/>
        <v>27</v>
      </c>
      <c r="J243" s="48">
        <f t="shared" si="35"/>
        <v>239</v>
      </c>
      <c r="K243" s="138">
        <v>38</v>
      </c>
      <c r="L243" s="138">
        <v>21.9</v>
      </c>
      <c r="M243" s="56">
        <f t="shared" si="28"/>
        <v>29.95</v>
      </c>
      <c r="N243" s="36">
        <v>42.5</v>
      </c>
      <c r="O243" s="57">
        <f t="shared" si="29"/>
        <v>32.207447250732194</v>
      </c>
      <c r="P243" s="58">
        <f t="shared" si="30"/>
        <v>41.483192058943068</v>
      </c>
      <c r="Q243" s="137">
        <v>20.677080799999999</v>
      </c>
      <c r="R243" s="11">
        <f t="shared" si="31"/>
        <v>5.7906940170929992</v>
      </c>
      <c r="S243" s="35">
        <f t="shared" si="32"/>
        <v>9.9644162973215966</v>
      </c>
      <c r="AF243" s="34"/>
    </row>
    <row r="244" spans="7:32" ht="18.5">
      <c r="G244" s="61">
        <v>2012</v>
      </c>
      <c r="H244" s="61">
        <v>8</v>
      </c>
      <c r="I244" s="48">
        <f t="shared" si="35"/>
        <v>28</v>
      </c>
      <c r="J244" s="48">
        <f t="shared" si="35"/>
        <v>240</v>
      </c>
      <c r="K244" s="138">
        <v>37.9</v>
      </c>
      <c r="L244" s="138">
        <v>26.1</v>
      </c>
      <c r="M244" s="56">
        <f t="shared" si="28"/>
        <v>32</v>
      </c>
      <c r="N244" s="36">
        <v>26</v>
      </c>
      <c r="O244" s="57">
        <f t="shared" si="29"/>
        <v>36.44688184707573</v>
      </c>
      <c r="P244" s="58">
        <f t="shared" si="30"/>
        <v>34.405856463639481</v>
      </c>
      <c r="Q244" s="137">
        <v>20.0318641</v>
      </c>
      <c r="R244" s="11">
        <f t="shared" si="31"/>
        <v>5.8508467707356981</v>
      </c>
      <c r="S244" s="35">
        <f t="shared" si="32"/>
        <v>10.343968460551533</v>
      </c>
      <c r="AF244" s="34"/>
    </row>
    <row r="245" spans="7:32" ht="18.5">
      <c r="G245" s="61">
        <v>2012</v>
      </c>
      <c r="H245" s="61">
        <v>8</v>
      </c>
      <c r="I245" s="48">
        <f t="shared" si="35"/>
        <v>29</v>
      </c>
      <c r="J245" s="48">
        <f t="shared" si="35"/>
        <v>241</v>
      </c>
      <c r="K245" s="138">
        <v>36.799999999999997</v>
      </c>
      <c r="L245" s="138">
        <v>21.9</v>
      </c>
      <c r="M245" s="56">
        <f t="shared" si="28"/>
        <v>29.349999999999998</v>
      </c>
      <c r="N245" s="36">
        <v>46</v>
      </c>
      <c r="O245" s="57">
        <f t="shared" si="29"/>
        <v>33.44402711411508</v>
      </c>
      <c r="P245" s="58">
        <f t="shared" si="30"/>
        <v>39.865280320025171</v>
      </c>
      <c r="Q245" s="137">
        <v>20.655308399999999</v>
      </c>
      <c r="R245" s="11">
        <f t="shared" si="31"/>
        <v>5.7119105445668978</v>
      </c>
      <c r="S245" s="35">
        <f t="shared" si="32"/>
        <v>9.0990590212238445</v>
      </c>
      <c r="AF245" s="34"/>
    </row>
    <row r="246" spans="7:32" ht="18.5">
      <c r="G246" s="61">
        <v>2012</v>
      </c>
      <c r="H246" s="61">
        <v>8</v>
      </c>
      <c r="I246" s="48">
        <f t="shared" si="35"/>
        <v>30</v>
      </c>
      <c r="J246" s="48">
        <f t="shared" si="35"/>
        <v>242</v>
      </c>
      <c r="K246" s="138">
        <v>37.200000000000003</v>
      </c>
      <c r="L246" s="138">
        <v>24.6</v>
      </c>
      <c r="M246" s="56">
        <f t="shared" si="28"/>
        <v>30.900000000000002</v>
      </c>
      <c r="N246" s="36">
        <v>32</v>
      </c>
      <c r="O246" s="57">
        <f t="shared" si="29"/>
        <v>34.003582024255358</v>
      </c>
      <c r="P246" s="58">
        <f t="shared" si="30"/>
        <v>34.275610680449411</v>
      </c>
      <c r="Q246" s="137">
        <v>19.3121188</v>
      </c>
      <c r="R246" s="11">
        <f t="shared" si="31"/>
        <v>5.5160335883093996</v>
      </c>
      <c r="S246" s="35">
        <f t="shared" si="32"/>
        <v>9.540760738968622</v>
      </c>
      <c r="AF246" s="34"/>
    </row>
    <row r="247" spans="7:32" ht="18.5">
      <c r="G247" s="61">
        <v>2012</v>
      </c>
      <c r="H247" s="62">
        <v>8</v>
      </c>
      <c r="I247" s="62">
        <f t="shared" si="35"/>
        <v>31</v>
      </c>
      <c r="J247" s="48">
        <f t="shared" si="35"/>
        <v>243</v>
      </c>
      <c r="K247" s="138">
        <v>35.700000000000003</v>
      </c>
      <c r="L247" s="138">
        <v>21.9</v>
      </c>
      <c r="M247" s="56">
        <f t="shared" si="28"/>
        <v>28.8</v>
      </c>
      <c r="N247" s="36">
        <v>45.5</v>
      </c>
      <c r="O247" s="57">
        <f t="shared" si="29"/>
        <v>26.68556084876381</v>
      </c>
      <c r="P247" s="58">
        <f t="shared" si="30"/>
        <v>29.460859177035253</v>
      </c>
      <c r="Q247" s="137">
        <v>15.861193399999999</v>
      </c>
      <c r="R247" s="51">
        <f t="shared" si="31"/>
        <v>4.335006906960599</v>
      </c>
      <c r="S247" s="50">
        <f t="shared" si="32"/>
        <v>6.8446223971221523</v>
      </c>
      <c r="AF247" s="34"/>
    </row>
    <row r="248" spans="7:32" ht="18.5">
      <c r="G248" s="61">
        <v>2012</v>
      </c>
      <c r="H248" s="61">
        <v>9</v>
      </c>
      <c r="I248" s="48">
        <v>1</v>
      </c>
      <c r="J248" s="48">
        <f t="shared" si="35"/>
        <v>244</v>
      </c>
      <c r="K248" s="138">
        <v>35</v>
      </c>
      <c r="L248" s="138">
        <v>22.8</v>
      </c>
      <c r="M248" s="56">
        <f t="shared" si="28"/>
        <v>28.9</v>
      </c>
      <c r="N248" s="36">
        <v>42</v>
      </c>
      <c r="O248" s="57">
        <f t="shared" si="29"/>
        <v>29.136743184462354</v>
      </c>
      <c r="P248" s="58">
        <f t="shared" si="30"/>
        <v>28.437461348035256</v>
      </c>
      <c r="Q248" s="137">
        <v>16.283242999999999</v>
      </c>
      <c r="R248" s="11">
        <f t="shared" si="31"/>
        <v>4.4599069831064986</v>
      </c>
      <c r="S248" s="35">
        <f t="shared" si="32"/>
        <v>6.9419625919068446</v>
      </c>
      <c r="AF248" s="34"/>
    </row>
    <row r="249" spans="7:32" ht="18.5">
      <c r="G249" s="61">
        <v>2012</v>
      </c>
      <c r="H249" s="61">
        <v>9</v>
      </c>
      <c r="I249" s="48">
        <f t="shared" ref="I249:J264" si="36">I248+1</f>
        <v>2</v>
      </c>
      <c r="J249" s="48">
        <f t="shared" si="35"/>
        <v>245</v>
      </c>
      <c r="K249" s="138">
        <v>35</v>
      </c>
      <c r="L249" s="138">
        <v>21</v>
      </c>
      <c r="M249" s="56">
        <f t="shared" si="28"/>
        <v>28</v>
      </c>
      <c r="N249" s="36">
        <v>41</v>
      </c>
      <c r="O249" s="57">
        <f t="shared" si="29"/>
        <v>22.467180666287682</v>
      </c>
      <c r="P249" s="58">
        <f t="shared" si="30"/>
        <v>25.163242346242207</v>
      </c>
      <c r="Q249" s="137">
        <v>13.4503188</v>
      </c>
      <c r="R249" s="11">
        <f t="shared" si="31"/>
        <v>3.612984285099599</v>
      </c>
      <c r="S249" s="35">
        <f t="shared" si="32"/>
        <v>6.2086688842741555</v>
      </c>
      <c r="AF249" s="34"/>
    </row>
    <row r="250" spans="7:32" ht="18.5">
      <c r="G250" s="61">
        <v>2012</v>
      </c>
      <c r="H250" s="61">
        <v>9</v>
      </c>
      <c r="I250" s="48">
        <f t="shared" si="36"/>
        <v>3</v>
      </c>
      <c r="J250" s="48">
        <f t="shared" si="36"/>
        <v>246</v>
      </c>
      <c r="K250" s="138">
        <v>34.299999999999997</v>
      </c>
      <c r="L250" s="138">
        <v>20.2</v>
      </c>
      <c r="M250" s="56">
        <f t="shared" si="28"/>
        <v>27.25</v>
      </c>
      <c r="N250" s="36">
        <v>44</v>
      </c>
      <c r="O250" s="57">
        <f t="shared" si="29"/>
        <v>27.289396030244738</v>
      </c>
      <c r="P250" s="58">
        <f t="shared" si="30"/>
        <v>30.782438722116062</v>
      </c>
      <c r="Q250" s="137">
        <v>16.395454599999997</v>
      </c>
      <c r="R250" s="11">
        <f t="shared" si="31"/>
        <v>4.3319783223664485</v>
      </c>
      <c r="S250" s="35">
        <f t="shared" si="32"/>
        <v>7.1359034265378618</v>
      </c>
      <c r="AF250" s="34"/>
    </row>
    <row r="251" spans="7:32" ht="18.5">
      <c r="G251" s="61">
        <v>2012</v>
      </c>
      <c r="H251" s="61">
        <v>9</v>
      </c>
      <c r="I251" s="48">
        <f t="shared" si="36"/>
        <v>4</v>
      </c>
      <c r="J251" s="48">
        <f t="shared" si="36"/>
        <v>247</v>
      </c>
      <c r="K251" s="138">
        <v>35.4</v>
      </c>
      <c r="L251" s="138">
        <v>23.9</v>
      </c>
      <c r="M251" s="56">
        <f t="shared" si="28"/>
        <v>29.65</v>
      </c>
      <c r="N251" s="36">
        <v>30.5</v>
      </c>
      <c r="O251" s="57">
        <f t="shared" si="29"/>
        <v>30.685630051591669</v>
      </c>
      <c r="P251" s="58">
        <f t="shared" si="30"/>
        <v>28.230779647464338</v>
      </c>
      <c r="Q251" s="137">
        <v>16.649605499999996</v>
      </c>
      <c r="R251" s="11">
        <f t="shared" si="31"/>
        <v>4.633489475418374</v>
      </c>
      <c r="S251" s="35">
        <f t="shared" si="32"/>
        <v>7.9805034166070472</v>
      </c>
      <c r="AF251" s="34"/>
    </row>
    <row r="252" spans="7:32" ht="18.5">
      <c r="G252" s="61">
        <v>2012</v>
      </c>
      <c r="H252" s="61">
        <v>9</v>
      </c>
      <c r="I252" s="48">
        <f t="shared" si="36"/>
        <v>5</v>
      </c>
      <c r="J252" s="48">
        <f t="shared" si="36"/>
        <v>248</v>
      </c>
      <c r="K252" s="138">
        <v>37.200000000000003</v>
      </c>
      <c r="L252" s="138">
        <v>24.5</v>
      </c>
      <c r="M252" s="56">
        <f t="shared" si="28"/>
        <v>30.85</v>
      </c>
      <c r="N252" s="36">
        <v>30.5</v>
      </c>
      <c r="O252" s="57">
        <f t="shared" si="29"/>
        <v>24.054619764844873</v>
      </c>
      <c r="P252" s="58">
        <f t="shared" si="30"/>
        <v>24.439493681082396</v>
      </c>
      <c r="Q252" s="137">
        <v>13.715774599999998</v>
      </c>
      <c r="R252" s="11">
        <f t="shared" si="31"/>
        <v>3.9135528271108497</v>
      </c>
      <c r="S252" s="35">
        <f t="shared" si="32"/>
        <v>7.0750820212816068</v>
      </c>
      <c r="AF252" s="34"/>
    </row>
    <row r="253" spans="7:32" ht="18.5">
      <c r="G253" s="61">
        <v>2012</v>
      </c>
      <c r="H253" s="61">
        <v>9</v>
      </c>
      <c r="I253" s="48">
        <f t="shared" si="36"/>
        <v>6</v>
      </c>
      <c r="J253" s="48">
        <f t="shared" si="36"/>
        <v>249</v>
      </c>
      <c r="K253" s="138">
        <v>37.6</v>
      </c>
      <c r="L253" s="138">
        <v>26.1</v>
      </c>
      <c r="M253" s="56">
        <f t="shared" si="28"/>
        <v>31.85</v>
      </c>
      <c r="N253" s="36">
        <v>28</v>
      </c>
      <c r="O253" s="57">
        <f t="shared" si="29"/>
        <v>12.852236099817915</v>
      </c>
      <c r="P253" s="58">
        <f t="shared" si="30"/>
        <v>11.824057211832482</v>
      </c>
      <c r="Q253" s="137">
        <v>6.9734484999999999</v>
      </c>
      <c r="R253" s="11">
        <f t="shared" si="31"/>
        <v>2.0306490262166252</v>
      </c>
      <c r="S253" s="35">
        <f t="shared" si="32"/>
        <v>3.8539414048039569</v>
      </c>
      <c r="AF253" s="34"/>
    </row>
    <row r="254" spans="7:32" ht="18.5">
      <c r="G254" s="61">
        <v>2012</v>
      </c>
      <c r="H254" s="61">
        <v>9</v>
      </c>
      <c r="I254" s="48">
        <f t="shared" si="36"/>
        <v>7</v>
      </c>
      <c r="J254" s="48">
        <f t="shared" si="36"/>
        <v>250</v>
      </c>
      <c r="K254" s="138">
        <v>36.9</v>
      </c>
      <c r="L254" s="138">
        <v>22.4</v>
      </c>
      <c r="M254" s="56">
        <f t="shared" si="28"/>
        <v>29.65</v>
      </c>
      <c r="N254" s="36">
        <v>39</v>
      </c>
      <c r="O254" s="57">
        <f t="shared" si="29"/>
        <v>12.360429623030598</v>
      </c>
      <c r="P254" s="58">
        <f t="shared" si="30"/>
        <v>14.338098362715492</v>
      </c>
      <c r="Q254" s="137">
        <v>7.5307382</v>
      </c>
      <c r="R254" s="11">
        <f t="shared" si="31"/>
        <v>2.0957611393153495</v>
      </c>
      <c r="S254" s="35">
        <f t="shared" si="32"/>
        <v>3.9132644870173907</v>
      </c>
      <c r="AF254" s="34"/>
    </row>
    <row r="255" spans="7:32" ht="18.5">
      <c r="G255" s="61">
        <v>2012</v>
      </c>
      <c r="H255" s="61">
        <v>9</v>
      </c>
      <c r="I255" s="48">
        <f t="shared" si="36"/>
        <v>8</v>
      </c>
      <c r="J255" s="48">
        <f t="shared" si="36"/>
        <v>251</v>
      </c>
      <c r="K255" s="138">
        <v>35</v>
      </c>
      <c r="L255" s="138">
        <v>21.2</v>
      </c>
      <c r="M255" s="56">
        <f t="shared" si="28"/>
        <v>28.1</v>
      </c>
      <c r="N255" s="36">
        <v>50.5</v>
      </c>
      <c r="O255" s="57">
        <f t="shared" si="29"/>
        <v>27.162466099136367</v>
      </c>
      <c r="P255" s="58">
        <f t="shared" si="30"/>
        <v>29.98736257344655</v>
      </c>
      <c r="Q255" s="137">
        <v>16.144653299999998</v>
      </c>
      <c r="R255" s="11">
        <f t="shared" si="31"/>
        <v>4.3461971746465498</v>
      </c>
      <c r="S255" s="35">
        <f t="shared" si="32"/>
        <v>6.4831996607260534</v>
      </c>
      <c r="AF255" s="34"/>
    </row>
    <row r="256" spans="7:32" ht="18.5">
      <c r="G256" s="61">
        <v>2012</v>
      </c>
      <c r="H256" s="61">
        <v>9</v>
      </c>
      <c r="I256" s="48">
        <f t="shared" si="36"/>
        <v>9</v>
      </c>
      <c r="J256" s="48">
        <f t="shared" si="36"/>
        <v>252</v>
      </c>
      <c r="K256" s="138">
        <v>34.4</v>
      </c>
      <c r="L256" s="138">
        <v>21.9</v>
      </c>
      <c r="M256" s="56">
        <f t="shared" si="28"/>
        <v>28.15</v>
      </c>
      <c r="N256" s="36">
        <v>48</v>
      </c>
      <c r="O256" s="57">
        <f t="shared" si="29"/>
        <v>27.617000033900279</v>
      </c>
      <c r="P256" s="58">
        <f t="shared" si="30"/>
        <v>27.617000033900279</v>
      </c>
      <c r="Q256" s="137">
        <v>15.622534399999999</v>
      </c>
      <c r="R256" s="11">
        <f t="shared" si="31"/>
        <v>4.2102222475632001</v>
      </c>
      <c r="S256" s="35">
        <f t="shared" si="32"/>
        <v>6.1794887526236764</v>
      </c>
      <c r="AF256" s="34"/>
    </row>
    <row r="257" spans="7:32" ht="18.5">
      <c r="G257" s="61">
        <v>2012</v>
      </c>
      <c r="H257" s="61">
        <v>9</v>
      </c>
      <c r="I257" s="48">
        <f t="shared" si="36"/>
        <v>10</v>
      </c>
      <c r="J257" s="48">
        <f t="shared" si="36"/>
        <v>253</v>
      </c>
      <c r="K257" s="138">
        <v>34.4</v>
      </c>
      <c r="L257" s="138">
        <v>20.2</v>
      </c>
      <c r="M257" s="56">
        <f t="shared" si="28"/>
        <v>27.299999999999997</v>
      </c>
      <c r="N257" s="36">
        <v>47.5</v>
      </c>
      <c r="O257" s="57">
        <f t="shared" si="29"/>
        <v>16.689633219833748</v>
      </c>
      <c r="P257" s="58">
        <f t="shared" si="30"/>
        <v>18.959423337731135</v>
      </c>
      <c r="Q257" s="137">
        <v>10.062617100000001</v>
      </c>
      <c r="R257" s="11">
        <f t="shared" si="31"/>
        <v>2.6616779430466497</v>
      </c>
      <c r="S257" s="35">
        <f t="shared" si="32"/>
        <v>4.3617838749656705</v>
      </c>
      <c r="AF257" s="34"/>
    </row>
    <row r="258" spans="7:32" ht="18.5">
      <c r="G258" s="61">
        <v>2012</v>
      </c>
      <c r="H258" s="61">
        <v>9</v>
      </c>
      <c r="I258" s="48">
        <f t="shared" si="36"/>
        <v>11</v>
      </c>
      <c r="J258" s="48">
        <f t="shared" si="36"/>
        <v>254</v>
      </c>
      <c r="K258" s="138">
        <v>35.200000000000003</v>
      </c>
      <c r="L258" s="138">
        <v>21</v>
      </c>
      <c r="M258" s="56">
        <f t="shared" si="28"/>
        <v>28.1</v>
      </c>
      <c r="N258" s="36">
        <v>43</v>
      </c>
      <c r="O258" s="57">
        <f t="shared" si="29"/>
        <v>10.392392174710274</v>
      </c>
      <c r="P258" s="58">
        <f t="shared" si="30"/>
        <v>11.805757510470874</v>
      </c>
      <c r="Q258" s="137">
        <v>6.2658455000000002</v>
      </c>
      <c r="R258" s="11">
        <f t="shared" si="31"/>
        <v>1.6867875390592502</v>
      </c>
      <c r="S258" s="35">
        <f t="shared" si="32"/>
        <v>3.089339629723503</v>
      </c>
      <c r="AF258" s="34"/>
    </row>
    <row r="259" spans="7:32" ht="18.5">
      <c r="G259" s="61">
        <v>2012</v>
      </c>
      <c r="H259" s="61">
        <v>9</v>
      </c>
      <c r="I259" s="48">
        <f t="shared" si="36"/>
        <v>12</v>
      </c>
      <c r="J259" s="48">
        <f t="shared" si="36"/>
        <v>255</v>
      </c>
      <c r="K259" s="138">
        <v>35.200000000000003</v>
      </c>
      <c r="L259" s="138">
        <v>21.9</v>
      </c>
      <c r="M259" s="56">
        <f t="shared" si="28"/>
        <v>28.55</v>
      </c>
      <c r="N259" s="36">
        <v>37</v>
      </c>
      <c r="O259" s="57">
        <f t="shared" si="29"/>
        <v>31.995922052406861</v>
      </c>
      <c r="P259" s="58">
        <f t="shared" si="30"/>
        <v>34.043661063760908</v>
      </c>
      <c r="Q259" s="137">
        <v>18.669832999999997</v>
      </c>
      <c r="R259" s="11">
        <f t="shared" si="31"/>
        <v>5.0752587447607489</v>
      </c>
      <c r="S259" s="35">
        <f t="shared" si="32"/>
        <v>8.7070625820304155</v>
      </c>
      <c r="AF259" s="34"/>
    </row>
    <row r="260" spans="7:32" ht="18.5">
      <c r="G260" s="61">
        <v>2012</v>
      </c>
      <c r="H260" s="61">
        <v>9</v>
      </c>
      <c r="I260" s="48">
        <f t="shared" si="36"/>
        <v>13</v>
      </c>
      <c r="J260" s="48">
        <f t="shared" si="36"/>
        <v>256</v>
      </c>
      <c r="K260" s="138">
        <v>33.700000000000003</v>
      </c>
      <c r="L260" s="138">
        <v>21.2</v>
      </c>
      <c r="M260" s="56">
        <f t="shared" si="28"/>
        <v>27.450000000000003</v>
      </c>
      <c r="N260" s="36">
        <v>45.5</v>
      </c>
      <c r="O260" s="57">
        <f t="shared" si="29"/>
        <v>32.10091368648839</v>
      </c>
      <c r="P260" s="58">
        <f t="shared" si="30"/>
        <v>32.100913686488397</v>
      </c>
      <c r="Q260" s="137">
        <v>18.159018999999997</v>
      </c>
      <c r="R260" s="11">
        <f t="shared" si="31"/>
        <v>4.8192447511837493</v>
      </c>
      <c r="S260" s="35">
        <f t="shared" si="32"/>
        <v>7.2944959485547338</v>
      </c>
      <c r="AF260" s="34"/>
    </row>
    <row r="261" spans="7:32" ht="18.5">
      <c r="G261" s="61">
        <v>2012</v>
      </c>
      <c r="H261" s="61">
        <v>9</v>
      </c>
      <c r="I261" s="48">
        <f t="shared" si="36"/>
        <v>14</v>
      </c>
      <c r="J261" s="48">
        <f t="shared" si="36"/>
        <v>257</v>
      </c>
      <c r="K261" s="138">
        <v>31.7</v>
      </c>
      <c r="L261" s="138">
        <v>17.899999999999999</v>
      </c>
      <c r="M261" s="56">
        <f t="shared" si="28"/>
        <v>24.799999999999997</v>
      </c>
      <c r="N261" s="36">
        <v>50.5</v>
      </c>
      <c r="O261" s="57">
        <f t="shared" si="29"/>
        <v>24.680022816547179</v>
      </c>
      <c r="P261" s="58">
        <f t="shared" si="30"/>
        <v>27.24674518946809</v>
      </c>
      <c r="Q261" s="137">
        <v>14.669154499999999</v>
      </c>
      <c r="R261" s="11">
        <f t="shared" si="31"/>
        <v>3.665073582670499</v>
      </c>
      <c r="S261" s="35">
        <f t="shared" si="32"/>
        <v>5.6668567089605695</v>
      </c>
      <c r="AF261" s="34"/>
    </row>
    <row r="262" spans="7:32" ht="18.5">
      <c r="G262" s="61">
        <v>2012</v>
      </c>
      <c r="H262" s="61">
        <v>9</v>
      </c>
      <c r="I262" s="48">
        <f t="shared" si="36"/>
        <v>15</v>
      </c>
      <c r="J262" s="48">
        <f t="shared" si="36"/>
        <v>258</v>
      </c>
      <c r="K262" s="138">
        <v>32.200000000000003</v>
      </c>
      <c r="L262" s="138">
        <v>16.7</v>
      </c>
      <c r="M262" s="56">
        <f t="shared" ref="M262:M325" si="37">(K262+L262)/2</f>
        <v>24.450000000000003</v>
      </c>
      <c r="N262" s="36">
        <v>45.5</v>
      </c>
      <c r="O262" s="57">
        <f t="shared" ref="O262:O325" si="38">((Q262)/(0.16*(K262-(L262))^0.5))</f>
        <v>28.226594519108627</v>
      </c>
      <c r="P262" s="58">
        <f t="shared" ref="P262:P325" si="39">0.16*((K262-L262)^1/2)*O262</f>
        <v>35.000977203694703</v>
      </c>
      <c r="Q262" s="137">
        <v>17.780514199999999</v>
      </c>
      <c r="R262" s="11">
        <f t="shared" ref="R262:R325" si="40">0.0023*0.408*O262*(K262-L262)^0.5*(M262+17.8)</f>
        <v>4.4059447418317497</v>
      </c>
      <c r="S262" s="35">
        <f t="shared" ref="S262:S325" si="41">0.31*(IF(N262&gt;50,1,(1+(50-N262)/70)))*(P262+2.09)*((M262/(M262+15)))</f>
        <v>7.5843795393074789</v>
      </c>
      <c r="AF262" s="34"/>
    </row>
    <row r="263" spans="7:32" ht="18.5">
      <c r="G263" s="61">
        <v>2012</v>
      </c>
      <c r="H263" s="61">
        <v>9</v>
      </c>
      <c r="I263" s="48">
        <f t="shared" si="36"/>
        <v>16</v>
      </c>
      <c r="J263" s="48">
        <f t="shared" si="36"/>
        <v>259</v>
      </c>
      <c r="K263" s="138">
        <v>35.200000000000003</v>
      </c>
      <c r="L263" s="138">
        <v>20.399999999999999</v>
      </c>
      <c r="M263" s="56">
        <f t="shared" si="37"/>
        <v>27.8</v>
      </c>
      <c r="N263" s="36">
        <v>41</v>
      </c>
      <c r="O263" s="57">
        <f t="shared" si="38"/>
        <v>28.799334963830518</v>
      </c>
      <c r="P263" s="58">
        <f t="shared" si="39"/>
        <v>34.098412597175347</v>
      </c>
      <c r="Q263" s="137">
        <v>17.7269206</v>
      </c>
      <c r="R263" s="11">
        <f t="shared" si="40"/>
        <v>4.7409585529463989</v>
      </c>
      <c r="S263" s="35">
        <f t="shared" si="41"/>
        <v>8.2235872634292768</v>
      </c>
      <c r="AF263" s="34"/>
    </row>
    <row r="264" spans="7:32" ht="18.5">
      <c r="G264" s="61">
        <v>2012</v>
      </c>
      <c r="H264" s="61">
        <v>9</v>
      </c>
      <c r="I264" s="48">
        <f t="shared" si="36"/>
        <v>17</v>
      </c>
      <c r="J264" s="48">
        <f t="shared" si="36"/>
        <v>260</v>
      </c>
      <c r="K264" s="138">
        <v>36.700000000000003</v>
      </c>
      <c r="L264" s="138">
        <v>23</v>
      </c>
      <c r="M264" s="56">
        <f t="shared" si="37"/>
        <v>29.85</v>
      </c>
      <c r="N264" s="36">
        <v>30.5</v>
      </c>
      <c r="O264" s="57">
        <f t="shared" si="38"/>
        <v>30.445063995143169</v>
      </c>
      <c r="P264" s="58">
        <f t="shared" si="39"/>
        <v>33.367790138676924</v>
      </c>
      <c r="Q264" s="137">
        <v>18.030059399999999</v>
      </c>
      <c r="R264" s="11">
        <f t="shared" si="40"/>
        <v>5.0388111178546495</v>
      </c>
      <c r="S264" s="35">
        <f t="shared" si="41"/>
        <v>9.3536312036369154</v>
      </c>
      <c r="AF264" s="34"/>
    </row>
    <row r="265" spans="7:32" ht="18.5">
      <c r="G265" s="61">
        <v>2012</v>
      </c>
      <c r="H265" s="61">
        <v>9</v>
      </c>
      <c r="I265" s="48">
        <f t="shared" ref="I265:J280" si="42">I264+1</f>
        <v>18</v>
      </c>
      <c r="J265" s="48">
        <f t="shared" si="42"/>
        <v>261</v>
      </c>
      <c r="K265" s="138">
        <v>32.799999999999997</v>
      </c>
      <c r="L265" s="138">
        <v>19.899999999999999</v>
      </c>
      <c r="M265" s="56">
        <f t="shared" si="37"/>
        <v>26.349999999999998</v>
      </c>
      <c r="N265" s="36">
        <v>51.5</v>
      </c>
      <c r="O265" s="57">
        <f t="shared" si="38"/>
        <v>31.574533710994785</v>
      </c>
      <c r="P265" s="58">
        <f t="shared" si="39"/>
        <v>32.584918789746609</v>
      </c>
      <c r="Q265" s="137">
        <v>18.144783199999999</v>
      </c>
      <c r="R265" s="11">
        <f t="shared" si="40"/>
        <v>4.6984056256121995</v>
      </c>
      <c r="S265" s="35">
        <f t="shared" si="41"/>
        <v>6.8498687819599811</v>
      </c>
      <c r="AF265" s="34"/>
    </row>
    <row r="266" spans="7:32" ht="18.5">
      <c r="G266" s="61">
        <v>2012</v>
      </c>
      <c r="H266" s="61">
        <v>9</v>
      </c>
      <c r="I266" s="48">
        <f t="shared" si="42"/>
        <v>19</v>
      </c>
      <c r="J266" s="48">
        <f t="shared" si="42"/>
        <v>262</v>
      </c>
      <c r="K266" s="138">
        <v>33.200000000000003</v>
      </c>
      <c r="L266" s="138">
        <v>18.600000000000001</v>
      </c>
      <c r="M266" s="56">
        <f t="shared" si="37"/>
        <v>25.900000000000002</v>
      </c>
      <c r="N266" s="36">
        <v>56</v>
      </c>
      <c r="O266" s="57">
        <f t="shared" si="38"/>
        <v>28.503500012793484</v>
      </c>
      <c r="P266" s="58">
        <f t="shared" si="39"/>
        <v>33.292088014942792</v>
      </c>
      <c r="Q266" s="137">
        <v>17.425875299999998</v>
      </c>
      <c r="R266" s="11">
        <f t="shared" si="40"/>
        <v>4.4662605523276486</v>
      </c>
      <c r="S266" s="35">
        <f t="shared" si="41"/>
        <v>6.945789356283024</v>
      </c>
      <c r="AF266" s="34"/>
    </row>
    <row r="267" spans="7:32" ht="18.5">
      <c r="G267" s="61">
        <v>2012</v>
      </c>
      <c r="H267" s="61">
        <v>9</v>
      </c>
      <c r="I267" s="48">
        <f t="shared" si="42"/>
        <v>20</v>
      </c>
      <c r="J267" s="48">
        <f t="shared" si="42"/>
        <v>263</v>
      </c>
      <c r="K267" s="138">
        <v>30.5</v>
      </c>
      <c r="L267" s="138">
        <v>18.3</v>
      </c>
      <c r="M267" s="56">
        <f t="shared" si="37"/>
        <v>24.4</v>
      </c>
      <c r="N267" s="36">
        <v>57</v>
      </c>
      <c r="O267" s="57">
        <f t="shared" si="38"/>
        <v>17.788472446096417</v>
      </c>
      <c r="P267" s="58">
        <f t="shared" si="39"/>
        <v>17.361549107390104</v>
      </c>
      <c r="Q267" s="137">
        <v>9.9411940999999988</v>
      </c>
      <c r="R267" s="11">
        <f t="shared" si="40"/>
        <v>2.4604753633322995</v>
      </c>
      <c r="S267" s="35">
        <f t="shared" si="41"/>
        <v>3.7343024733070749</v>
      </c>
      <c r="AF267" s="34"/>
    </row>
    <row r="268" spans="7:32" ht="18.5">
      <c r="G268" s="61">
        <v>2012</v>
      </c>
      <c r="H268" s="61">
        <v>9</v>
      </c>
      <c r="I268" s="48">
        <f t="shared" si="42"/>
        <v>21</v>
      </c>
      <c r="J268" s="48">
        <f t="shared" si="42"/>
        <v>264</v>
      </c>
      <c r="K268" s="138">
        <v>30</v>
      </c>
      <c r="L268" s="138">
        <v>16.3</v>
      </c>
      <c r="M268" s="56">
        <f t="shared" si="37"/>
        <v>23.15</v>
      </c>
      <c r="N268" s="36">
        <v>59</v>
      </c>
      <c r="O268" s="57">
        <f t="shared" si="38"/>
        <v>21.108351461590139</v>
      </c>
      <c r="P268" s="58">
        <f t="shared" si="39"/>
        <v>23.134753201902789</v>
      </c>
      <c r="Q268" s="137">
        <v>12.500707199999999</v>
      </c>
      <c r="R268" s="11">
        <f t="shared" si="40"/>
        <v>3.0023167244616</v>
      </c>
      <c r="S268" s="35">
        <f t="shared" si="41"/>
        <v>4.7450967589372306</v>
      </c>
      <c r="AF268" s="34"/>
    </row>
    <row r="269" spans="7:32" ht="18.5">
      <c r="G269" s="61">
        <v>2012</v>
      </c>
      <c r="H269" s="61">
        <v>9</v>
      </c>
      <c r="I269" s="48">
        <f t="shared" si="42"/>
        <v>22</v>
      </c>
      <c r="J269" s="48">
        <f t="shared" si="42"/>
        <v>265</v>
      </c>
      <c r="K269" s="138">
        <v>30.2</v>
      </c>
      <c r="L269" s="138">
        <v>17</v>
      </c>
      <c r="M269" s="56">
        <f t="shared" si="37"/>
        <v>23.6</v>
      </c>
      <c r="N269" s="36">
        <v>58</v>
      </c>
      <c r="O269" s="57">
        <f t="shared" si="38"/>
        <v>1.845334656110061</v>
      </c>
      <c r="P269" s="58">
        <f t="shared" si="39"/>
        <v>1.9486733968522245</v>
      </c>
      <c r="Q269" s="137">
        <v>1.0727093999999999</v>
      </c>
      <c r="R269" s="11">
        <f t="shared" si="40"/>
        <v>0.26046564212339995</v>
      </c>
      <c r="S269" s="35">
        <f t="shared" si="41"/>
        <v>0.76546462620131805</v>
      </c>
      <c r="AF269" s="34"/>
    </row>
    <row r="270" spans="7:32" ht="18.5">
      <c r="G270" s="61">
        <v>2012</v>
      </c>
      <c r="H270" s="61">
        <v>9</v>
      </c>
      <c r="I270" s="48">
        <f t="shared" si="42"/>
        <v>23</v>
      </c>
      <c r="J270" s="48">
        <f t="shared" si="42"/>
        <v>266</v>
      </c>
      <c r="K270" s="138">
        <v>30.7</v>
      </c>
      <c r="L270" s="138">
        <v>17</v>
      </c>
      <c r="M270" s="56">
        <f t="shared" si="37"/>
        <v>23.85</v>
      </c>
      <c r="N270" s="36">
        <v>59</v>
      </c>
      <c r="O270" s="57">
        <f t="shared" si="38"/>
        <v>17.262949411764684</v>
      </c>
      <c r="P270" s="58">
        <f t="shared" si="39"/>
        <v>18.92019255529409</v>
      </c>
      <c r="Q270" s="137">
        <v>10.223397899999998</v>
      </c>
      <c r="R270" s="11">
        <f t="shared" si="40"/>
        <v>2.4973435246677753</v>
      </c>
      <c r="S270" s="35">
        <f t="shared" si="41"/>
        <v>3.9984262202719907</v>
      </c>
      <c r="AF270" s="34"/>
    </row>
    <row r="271" spans="7:32" ht="18.5">
      <c r="G271" s="61">
        <v>2012</v>
      </c>
      <c r="H271" s="61">
        <v>9</v>
      </c>
      <c r="I271" s="48">
        <f t="shared" si="42"/>
        <v>24</v>
      </c>
      <c r="J271" s="48">
        <f t="shared" si="42"/>
        <v>267</v>
      </c>
      <c r="K271" s="138">
        <v>31.1</v>
      </c>
      <c r="L271" s="138">
        <v>18.7</v>
      </c>
      <c r="M271" s="56">
        <f t="shared" si="37"/>
        <v>24.9</v>
      </c>
      <c r="N271" s="36">
        <v>49</v>
      </c>
      <c r="O271" s="57">
        <f t="shared" si="38"/>
        <v>16.90054815632141</v>
      </c>
      <c r="P271" s="58">
        <f t="shared" si="39"/>
        <v>16.765343771070842</v>
      </c>
      <c r="Q271" s="137">
        <v>9.5220753999999985</v>
      </c>
      <c r="R271" s="11">
        <f t="shared" si="40"/>
        <v>2.3846657138366991</v>
      </c>
      <c r="S271" s="35">
        <f t="shared" si="41"/>
        <v>3.6998397058330124</v>
      </c>
      <c r="AF271" s="34"/>
    </row>
    <row r="272" spans="7:32" ht="18.5">
      <c r="G272" s="61">
        <v>2012</v>
      </c>
      <c r="H272" s="61">
        <v>9</v>
      </c>
      <c r="I272" s="48">
        <f t="shared" si="42"/>
        <v>25</v>
      </c>
      <c r="J272" s="48">
        <f t="shared" si="42"/>
        <v>268</v>
      </c>
      <c r="K272" s="138">
        <v>31.2</v>
      </c>
      <c r="L272" s="138">
        <v>18.2</v>
      </c>
      <c r="M272" s="56">
        <f t="shared" si="37"/>
        <v>24.7</v>
      </c>
      <c r="N272" s="36">
        <v>37</v>
      </c>
      <c r="O272" s="57">
        <f t="shared" si="38"/>
        <v>6.6380802605338074</v>
      </c>
      <c r="P272" s="58">
        <f t="shared" si="39"/>
        <v>6.9036034709551597</v>
      </c>
      <c r="Q272" s="137">
        <v>3.8294301999999996</v>
      </c>
      <c r="R272" s="11">
        <f t="shared" si="40"/>
        <v>0.95453334522749989</v>
      </c>
      <c r="S272" s="35">
        <f t="shared" si="41"/>
        <v>2.0567519998199359</v>
      </c>
      <c r="AF272" s="34"/>
    </row>
    <row r="273" spans="7:32" ht="18.5">
      <c r="G273" s="61">
        <v>2012</v>
      </c>
      <c r="H273" s="61">
        <v>9</v>
      </c>
      <c r="I273" s="48">
        <f t="shared" si="42"/>
        <v>26</v>
      </c>
      <c r="J273" s="48">
        <f t="shared" si="42"/>
        <v>269</v>
      </c>
      <c r="K273" s="138">
        <v>31.8</v>
      </c>
      <c r="L273" s="138">
        <v>18.2</v>
      </c>
      <c r="M273" s="56">
        <f t="shared" si="37"/>
        <v>25</v>
      </c>
      <c r="N273" s="36">
        <v>51</v>
      </c>
      <c r="O273" s="57">
        <f t="shared" si="38"/>
        <v>21.495199103165877</v>
      </c>
      <c r="P273" s="58">
        <f t="shared" si="39"/>
        <v>23.386776624244476</v>
      </c>
      <c r="Q273" s="137">
        <v>12.6832604</v>
      </c>
      <c r="R273" s="11">
        <f t="shared" si="40"/>
        <v>3.1837773921287997</v>
      </c>
      <c r="S273" s="35">
        <f t="shared" si="41"/>
        <v>4.936125470947367</v>
      </c>
      <c r="AF273" s="34"/>
    </row>
    <row r="274" spans="7:32" ht="18.5">
      <c r="G274" s="61">
        <v>2012</v>
      </c>
      <c r="H274" s="61">
        <v>9</v>
      </c>
      <c r="I274" s="48">
        <f t="shared" si="42"/>
        <v>27</v>
      </c>
      <c r="J274" s="48">
        <f t="shared" si="42"/>
        <v>270</v>
      </c>
      <c r="K274" s="138">
        <v>32.4</v>
      </c>
      <c r="L274" s="138">
        <v>18.100000000000001</v>
      </c>
      <c r="M274" s="56">
        <f t="shared" si="37"/>
        <v>25.25</v>
      </c>
      <c r="N274" s="36">
        <v>51.5</v>
      </c>
      <c r="O274" s="57">
        <f t="shared" si="38"/>
        <v>19.664273393332394</v>
      </c>
      <c r="P274" s="58">
        <f t="shared" si="39"/>
        <v>22.495928761972255</v>
      </c>
      <c r="Q274" s="137">
        <v>11.8977792</v>
      </c>
      <c r="R274" s="11">
        <f t="shared" si="40"/>
        <v>3.0040494490943996</v>
      </c>
      <c r="S274" s="35">
        <f t="shared" si="41"/>
        <v>4.7812759598593244</v>
      </c>
      <c r="AF274" s="34"/>
    </row>
    <row r="275" spans="7:32" ht="18.5">
      <c r="G275" s="61">
        <v>2012</v>
      </c>
      <c r="H275" s="61">
        <v>9</v>
      </c>
      <c r="I275" s="48">
        <f t="shared" si="42"/>
        <v>28</v>
      </c>
      <c r="J275" s="48">
        <f t="shared" si="42"/>
        <v>271</v>
      </c>
      <c r="K275" s="138">
        <v>33.6</v>
      </c>
      <c r="L275" s="138">
        <v>18.5</v>
      </c>
      <c r="M275" s="56">
        <f t="shared" si="37"/>
        <v>26.05</v>
      </c>
      <c r="N275" s="36">
        <v>54</v>
      </c>
      <c r="O275" s="57">
        <f t="shared" si="38"/>
        <v>25.012654846409596</v>
      </c>
      <c r="P275" s="58">
        <f t="shared" si="39"/>
        <v>30.215287054462795</v>
      </c>
      <c r="Q275" s="137">
        <v>15.5513554</v>
      </c>
      <c r="R275" s="11">
        <f t="shared" si="40"/>
        <v>3.9995014696108497</v>
      </c>
      <c r="S275" s="35">
        <f t="shared" si="41"/>
        <v>6.3552093936251968</v>
      </c>
      <c r="AF275" s="34"/>
    </row>
    <row r="276" spans="7:32" ht="18.5">
      <c r="G276" s="61">
        <v>2012</v>
      </c>
      <c r="H276" s="61">
        <v>9</v>
      </c>
      <c r="I276" s="48">
        <f t="shared" si="42"/>
        <v>29</v>
      </c>
      <c r="J276" s="48">
        <f t="shared" si="42"/>
        <v>272</v>
      </c>
      <c r="K276" s="138">
        <v>34.6</v>
      </c>
      <c r="L276" s="138">
        <v>20</v>
      </c>
      <c r="M276" s="56">
        <f t="shared" si="37"/>
        <v>27.3</v>
      </c>
      <c r="N276" s="36">
        <v>25.5</v>
      </c>
      <c r="O276" s="57">
        <f t="shared" si="38"/>
        <v>25.560624413788862</v>
      </c>
      <c r="P276" s="58">
        <f t="shared" si="39"/>
        <v>29.854809315305396</v>
      </c>
      <c r="Q276" s="137">
        <v>15.626721400000001</v>
      </c>
      <c r="R276" s="11">
        <f t="shared" si="40"/>
        <v>4.1334475175960996</v>
      </c>
      <c r="S276" s="35">
        <f t="shared" si="41"/>
        <v>8.6281570607052007</v>
      </c>
      <c r="AF276" s="34"/>
    </row>
    <row r="277" spans="7:32" ht="18.5">
      <c r="G277" s="61">
        <v>2012</v>
      </c>
      <c r="H277" s="62">
        <v>9</v>
      </c>
      <c r="I277" s="62">
        <f t="shared" si="42"/>
        <v>30</v>
      </c>
      <c r="J277" s="48">
        <f t="shared" si="42"/>
        <v>273</v>
      </c>
      <c r="K277" s="138">
        <v>34.6</v>
      </c>
      <c r="L277" s="138">
        <v>21.6</v>
      </c>
      <c r="M277" s="56">
        <f t="shared" si="37"/>
        <v>28.1</v>
      </c>
      <c r="N277" s="36">
        <v>21</v>
      </c>
      <c r="O277" s="57">
        <f t="shared" si="38"/>
        <v>22.944416277744942</v>
      </c>
      <c r="P277" s="58">
        <f t="shared" si="39"/>
        <v>23.862192928854739</v>
      </c>
      <c r="Q277" s="137">
        <v>13.236363099999998</v>
      </c>
      <c r="R277" s="51">
        <f t="shared" si="40"/>
        <v>3.56327527379085</v>
      </c>
      <c r="S277" s="50">
        <f t="shared" si="41"/>
        <v>7.4182584380915184</v>
      </c>
      <c r="AF277" s="34"/>
    </row>
    <row r="278" spans="7:32" ht="18.5">
      <c r="G278" s="61">
        <v>2012</v>
      </c>
      <c r="H278" s="61">
        <v>10</v>
      </c>
      <c r="I278" s="48">
        <v>1</v>
      </c>
      <c r="J278" s="48">
        <f t="shared" si="42"/>
        <v>274</v>
      </c>
      <c r="K278" s="138">
        <v>36.299999999999997</v>
      </c>
      <c r="L278" s="138">
        <v>23.4</v>
      </c>
      <c r="M278" s="56">
        <f t="shared" si="37"/>
        <v>29.849999999999998</v>
      </c>
      <c r="N278" s="36">
        <v>19</v>
      </c>
      <c r="O278" s="57">
        <f t="shared" si="38"/>
        <v>18.142096395693425</v>
      </c>
      <c r="P278" s="58">
        <f t="shared" si="39"/>
        <v>18.722643480355611</v>
      </c>
      <c r="Q278" s="137">
        <v>10.42563</v>
      </c>
      <c r="R278" s="11">
        <f t="shared" si="40"/>
        <v>2.9136221456175004</v>
      </c>
      <c r="S278" s="35">
        <f t="shared" si="41"/>
        <v>6.1957539229152836</v>
      </c>
      <c r="AF278" s="34"/>
    </row>
    <row r="279" spans="7:32" ht="18.5">
      <c r="G279" s="61">
        <v>2012</v>
      </c>
      <c r="H279" s="61">
        <v>10</v>
      </c>
      <c r="I279" s="48">
        <f t="shared" ref="I279:J294" si="43">I278+1</f>
        <v>2</v>
      </c>
      <c r="J279" s="48">
        <f t="shared" si="42"/>
        <v>275</v>
      </c>
      <c r="K279" s="138">
        <v>36.5</v>
      </c>
      <c r="L279" s="138">
        <v>24.6</v>
      </c>
      <c r="M279" s="56">
        <f t="shared" si="37"/>
        <v>30.55</v>
      </c>
      <c r="N279" s="36">
        <v>29</v>
      </c>
      <c r="O279" s="57">
        <f t="shared" si="38"/>
        <v>26.691894270742356</v>
      </c>
      <c r="P279" s="58">
        <f t="shared" si="39"/>
        <v>25.410683345746722</v>
      </c>
      <c r="Q279" s="137">
        <v>14.732378199999999</v>
      </c>
      <c r="R279" s="11">
        <f t="shared" si="40"/>
        <v>4.17770100021405</v>
      </c>
      <c r="S279" s="35">
        <f t="shared" si="41"/>
        <v>7.4331237785655917</v>
      </c>
      <c r="AF279" s="34"/>
    </row>
    <row r="280" spans="7:32" ht="18.5">
      <c r="G280" s="61">
        <v>2012</v>
      </c>
      <c r="H280" s="61">
        <v>10</v>
      </c>
      <c r="I280" s="48">
        <f t="shared" si="43"/>
        <v>3</v>
      </c>
      <c r="J280" s="48">
        <f t="shared" si="42"/>
        <v>276</v>
      </c>
      <c r="K280" s="138">
        <v>34.1</v>
      </c>
      <c r="L280" s="138">
        <v>22.8</v>
      </c>
      <c r="M280" s="56">
        <f t="shared" si="37"/>
        <v>28.450000000000003</v>
      </c>
      <c r="N280" s="36">
        <v>31</v>
      </c>
      <c r="O280" s="57">
        <f t="shared" si="38"/>
        <v>15.7640855853831</v>
      </c>
      <c r="P280" s="58">
        <f t="shared" si="39"/>
        <v>14.250733369186323</v>
      </c>
      <c r="Q280" s="137">
        <v>8.4786749999999991</v>
      </c>
      <c r="R280" s="11">
        <f t="shared" si="40"/>
        <v>2.2998935854687494</v>
      </c>
      <c r="S280" s="35">
        <f t="shared" si="41"/>
        <v>4.2171368461314982</v>
      </c>
      <c r="AF280" s="34"/>
    </row>
    <row r="281" spans="7:32" ht="18.5">
      <c r="G281" s="61">
        <v>2012</v>
      </c>
      <c r="H281" s="61">
        <v>10</v>
      </c>
      <c r="I281" s="48">
        <f t="shared" si="43"/>
        <v>4</v>
      </c>
      <c r="J281" s="48">
        <f t="shared" si="43"/>
        <v>277</v>
      </c>
      <c r="K281" s="138">
        <v>31.4</v>
      </c>
      <c r="L281" s="138">
        <v>21.4</v>
      </c>
      <c r="M281" s="56">
        <f t="shared" si="37"/>
        <v>26.4</v>
      </c>
      <c r="N281" s="36">
        <v>42.5</v>
      </c>
      <c r="O281" s="57">
        <f t="shared" si="38"/>
        <v>28.532356364999181</v>
      </c>
      <c r="P281" s="58">
        <f t="shared" si="39"/>
        <v>22.825885091999346</v>
      </c>
      <c r="Q281" s="137">
        <v>14.436357299999999</v>
      </c>
      <c r="R281" s="11">
        <f t="shared" si="40"/>
        <v>3.7423802119508993</v>
      </c>
      <c r="S281" s="35">
        <f t="shared" si="41"/>
        <v>5.4531225943586978</v>
      </c>
      <c r="AF281" s="34"/>
    </row>
    <row r="282" spans="7:32" ht="18.5">
      <c r="G282" s="61">
        <v>2012</v>
      </c>
      <c r="H282" s="61">
        <v>10</v>
      </c>
      <c r="I282" s="48">
        <f t="shared" si="43"/>
        <v>5</v>
      </c>
      <c r="J282" s="48">
        <f t="shared" si="43"/>
        <v>278</v>
      </c>
      <c r="K282" s="138">
        <v>29.1</v>
      </c>
      <c r="L282" s="138">
        <v>17.399999999999999</v>
      </c>
      <c r="M282" s="56">
        <f t="shared" si="37"/>
        <v>23.25</v>
      </c>
      <c r="N282" s="36">
        <v>54</v>
      </c>
      <c r="O282" s="57">
        <f t="shared" si="38"/>
        <v>22.237720018211579</v>
      </c>
      <c r="P282" s="58">
        <f t="shared" si="39"/>
        <v>20.814505937046043</v>
      </c>
      <c r="Q282" s="137">
        <v>12.170352899999999</v>
      </c>
      <c r="R282" s="11">
        <f t="shared" si="40"/>
        <v>2.9301128660864251</v>
      </c>
      <c r="S282" s="35">
        <f t="shared" si="41"/>
        <v>4.3159274912747536</v>
      </c>
      <c r="AF282" s="34"/>
    </row>
    <row r="283" spans="7:32" ht="18.5">
      <c r="G283" s="61">
        <v>2012</v>
      </c>
      <c r="H283" s="61">
        <v>10</v>
      </c>
      <c r="I283" s="48">
        <f t="shared" si="43"/>
        <v>6</v>
      </c>
      <c r="J283" s="48">
        <f t="shared" si="43"/>
        <v>279</v>
      </c>
      <c r="K283" s="138">
        <v>29.6</v>
      </c>
      <c r="L283" s="138">
        <v>18</v>
      </c>
      <c r="M283" s="56">
        <f t="shared" si="37"/>
        <v>23.8</v>
      </c>
      <c r="N283" s="36">
        <v>50</v>
      </c>
      <c r="O283" s="57">
        <f t="shared" si="38"/>
        <v>24.987984570097634</v>
      </c>
      <c r="P283" s="58">
        <f t="shared" si="39"/>
        <v>23.188849681050609</v>
      </c>
      <c r="Q283" s="137">
        <v>13.616961400000001</v>
      </c>
      <c r="R283" s="11">
        <f t="shared" si="40"/>
        <v>3.3223207102175998</v>
      </c>
      <c r="S283" s="35">
        <f t="shared" si="41"/>
        <v>4.8068905398657575</v>
      </c>
      <c r="AF283" s="34"/>
    </row>
    <row r="284" spans="7:32" ht="18.5">
      <c r="G284" s="61">
        <v>2012</v>
      </c>
      <c r="H284" s="61">
        <v>10</v>
      </c>
      <c r="I284" s="48">
        <f t="shared" si="43"/>
        <v>7</v>
      </c>
      <c r="J284" s="48">
        <f t="shared" si="43"/>
        <v>280</v>
      </c>
      <c r="K284" s="138">
        <v>23.2</v>
      </c>
      <c r="L284" s="138">
        <v>15.3</v>
      </c>
      <c r="M284" s="56">
        <f t="shared" si="37"/>
        <v>19.25</v>
      </c>
      <c r="N284" s="36">
        <v>67</v>
      </c>
      <c r="O284" s="57">
        <f t="shared" si="38"/>
        <v>29.367868613240002</v>
      </c>
      <c r="P284" s="58">
        <f t="shared" si="39"/>
        <v>18.560492963567679</v>
      </c>
      <c r="Q284" s="137">
        <v>13.207054099999999</v>
      </c>
      <c r="R284" s="11">
        <f t="shared" si="40"/>
        <v>2.869869743585324</v>
      </c>
      <c r="S284" s="35">
        <f t="shared" si="41"/>
        <v>3.5980092484697845</v>
      </c>
      <c r="AF284" s="34"/>
    </row>
    <row r="285" spans="7:32" ht="18.5">
      <c r="G285" s="61">
        <v>2012</v>
      </c>
      <c r="H285" s="61">
        <v>10</v>
      </c>
      <c r="I285" s="48">
        <f t="shared" si="43"/>
        <v>8</v>
      </c>
      <c r="J285" s="48">
        <f t="shared" si="43"/>
        <v>281</v>
      </c>
      <c r="K285" s="138">
        <v>28.4</v>
      </c>
      <c r="L285" s="138">
        <v>17.899999999999999</v>
      </c>
      <c r="M285" s="56">
        <f t="shared" si="37"/>
        <v>23.15</v>
      </c>
      <c r="N285" s="36">
        <v>46.5</v>
      </c>
      <c r="O285" s="57">
        <f t="shared" si="38"/>
        <v>27.432860227485559</v>
      </c>
      <c r="P285" s="58">
        <f t="shared" si="39"/>
        <v>23.043602591087868</v>
      </c>
      <c r="Q285" s="137">
        <v>14.222820299999999</v>
      </c>
      <c r="R285" s="11">
        <f t="shared" si="40"/>
        <v>3.4159196413865245</v>
      </c>
      <c r="S285" s="35">
        <f t="shared" si="41"/>
        <v>4.9643476787598733</v>
      </c>
      <c r="AF285" s="34"/>
    </row>
    <row r="286" spans="7:32" ht="18.5">
      <c r="G286" s="61">
        <v>2012</v>
      </c>
      <c r="H286" s="61">
        <v>10</v>
      </c>
      <c r="I286" s="48">
        <f t="shared" si="43"/>
        <v>9</v>
      </c>
      <c r="J286" s="48">
        <f t="shared" si="43"/>
        <v>282</v>
      </c>
      <c r="K286" s="138">
        <v>25.6</v>
      </c>
      <c r="L286" s="138">
        <v>16.2</v>
      </c>
      <c r="M286" s="56">
        <f t="shared" si="37"/>
        <v>20.9</v>
      </c>
      <c r="N286" s="36">
        <v>56</v>
      </c>
      <c r="O286" s="57">
        <f t="shared" si="38"/>
        <v>19.643151228158054</v>
      </c>
      <c r="P286" s="58">
        <f t="shared" si="39"/>
        <v>14.771649723574861</v>
      </c>
      <c r="Q286" s="137">
        <v>9.6359617999999987</v>
      </c>
      <c r="R286" s="11">
        <f t="shared" si="40"/>
        <v>2.1871272475359</v>
      </c>
      <c r="S286" s="35">
        <f t="shared" si="41"/>
        <v>3.0430815754607661</v>
      </c>
      <c r="AF286" s="34"/>
    </row>
    <row r="287" spans="7:32" ht="18.5">
      <c r="G287" s="61">
        <v>2012</v>
      </c>
      <c r="H287" s="61">
        <v>10</v>
      </c>
      <c r="I287" s="48">
        <f t="shared" si="43"/>
        <v>10</v>
      </c>
      <c r="J287" s="48">
        <f t="shared" si="43"/>
        <v>283</v>
      </c>
      <c r="K287" s="138">
        <v>26.1</v>
      </c>
      <c r="L287" s="138">
        <v>14.2</v>
      </c>
      <c r="M287" s="56">
        <f t="shared" si="37"/>
        <v>20.149999999999999</v>
      </c>
      <c r="N287" s="36">
        <v>60</v>
      </c>
      <c r="O287" s="57">
        <f t="shared" si="38"/>
        <v>5.2707122546785046</v>
      </c>
      <c r="P287" s="58">
        <f t="shared" si="39"/>
        <v>5.0177180664539369</v>
      </c>
      <c r="Q287" s="137">
        <v>2.9091276000000001</v>
      </c>
      <c r="R287" s="11">
        <f t="shared" si="40"/>
        <v>0.64750416654330001</v>
      </c>
      <c r="S287" s="35">
        <f t="shared" si="41"/>
        <v>1.263111263217767</v>
      </c>
      <c r="AF287" s="34"/>
    </row>
    <row r="288" spans="7:32" ht="18.5">
      <c r="G288" s="61">
        <v>2012</v>
      </c>
      <c r="H288" s="61">
        <v>10</v>
      </c>
      <c r="I288" s="48">
        <f t="shared" si="43"/>
        <v>11</v>
      </c>
      <c r="J288" s="48">
        <f t="shared" si="43"/>
        <v>284</v>
      </c>
      <c r="K288" s="138">
        <v>24.2</v>
      </c>
      <c r="L288" s="138">
        <v>14.8</v>
      </c>
      <c r="M288" s="56">
        <f t="shared" si="37"/>
        <v>19.5</v>
      </c>
      <c r="N288" s="36">
        <v>63.5</v>
      </c>
      <c r="O288" s="57">
        <f t="shared" si="38"/>
        <v>10.310648598077227</v>
      </c>
      <c r="P288" s="58">
        <f t="shared" si="39"/>
        <v>7.7536077457540742</v>
      </c>
      <c r="Q288" s="137">
        <v>5.0578959999999995</v>
      </c>
      <c r="R288" s="11">
        <f t="shared" si="40"/>
        <v>1.1064880894919995</v>
      </c>
      <c r="S288" s="35">
        <f t="shared" si="41"/>
        <v>1.7247712702343005</v>
      </c>
      <c r="AF288" s="34"/>
    </row>
    <row r="289" spans="7:32" ht="18.5">
      <c r="G289" s="61">
        <v>2012</v>
      </c>
      <c r="H289" s="61">
        <v>10</v>
      </c>
      <c r="I289" s="48">
        <f t="shared" si="43"/>
        <v>12</v>
      </c>
      <c r="J289" s="48">
        <f t="shared" si="43"/>
        <v>285</v>
      </c>
      <c r="K289" s="138">
        <v>20.7</v>
      </c>
      <c r="L289" s="138">
        <v>15.4</v>
      </c>
      <c r="M289" s="56">
        <f t="shared" si="37"/>
        <v>18.05</v>
      </c>
      <c r="N289" s="36">
        <v>69</v>
      </c>
      <c r="O289" s="57">
        <f t="shared" si="38"/>
        <v>20.061580580214937</v>
      </c>
      <c r="P289" s="58">
        <f t="shared" si="39"/>
        <v>8.5061101660111316</v>
      </c>
      <c r="Q289" s="137">
        <v>7.3896363000000003</v>
      </c>
      <c r="R289" s="11">
        <f t="shared" si="40"/>
        <v>1.5537467758470749</v>
      </c>
      <c r="S289" s="35">
        <f t="shared" si="41"/>
        <v>1.7939647332500848</v>
      </c>
      <c r="AF289" s="34"/>
    </row>
    <row r="290" spans="7:32" ht="18.5">
      <c r="G290" s="61">
        <v>2012</v>
      </c>
      <c r="H290" s="61">
        <v>10</v>
      </c>
      <c r="I290" s="48">
        <f t="shared" si="43"/>
        <v>13</v>
      </c>
      <c r="J290" s="48">
        <f t="shared" si="43"/>
        <v>286</v>
      </c>
      <c r="K290" s="138">
        <v>25.7</v>
      </c>
      <c r="L290" s="138">
        <v>12.6</v>
      </c>
      <c r="M290" s="56">
        <f t="shared" si="37"/>
        <v>19.149999999999999</v>
      </c>
      <c r="N290" s="36">
        <v>61</v>
      </c>
      <c r="O290" s="57">
        <f t="shared" si="38"/>
        <v>11.890705318285081</v>
      </c>
      <c r="P290" s="58">
        <f t="shared" si="39"/>
        <v>12.461459173562766</v>
      </c>
      <c r="Q290" s="137">
        <v>6.8859402000000003</v>
      </c>
      <c r="R290" s="11">
        <f t="shared" si="40"/>
        <v>1.49226415113735</v>
      </c>
      <c r="S290" s="35">
        <f t="shared" si="41"/>
        <v>2.5295677125579901</v>
      </c>
      <c r="AF290" s="34"/>
    </row>
    <row r="291" spans="7:32" ht="18.5">
      <c r="G291" s="61">
        <v>2012</v>
      </c>
      <c r="H291" s="61">
        <v>10</v>
      </c>
      <c r="I291" s="48">
        <f t="shared" si="43"/>
        <v>14</v>
      </c>
      <c r="J291" s="48">
        <f t="shared" si="43"/>
        <v>287</v>
      </c>
      <c r="K291" s="138">
        <v>27.6</v>
      </c>
      <c r="L291" s="138">
        <v>14.7</v>
      </c>
      <c r="M291" s="56">
        <f t="shared" si="37"/>
        <v>21.15</v>
      </c>
      <c r="N291" s="36">
        <v>49</v>
      </c>
      <c r="O291" s="57">
        <f t="shared" si="38"/>
        <v>18.503481127109644</v>
      </c>
      <c r="P291" s="58">
        <f t="shared" si="39"/>
        <v>19.095592523177157</v>
      </c>
      <c r="Q291" s="137">
        <v>10.633305200000001</v>
      </c>
      <c r="R291" s="11">
        <f t="shared" si="40"/>
        <v>2.4290908481721001</v>
      </c>
      <c r="S291" s="35">
        <f t="shared" si="41"/>
        <v>3.8973076284738122</v>
      </c>
      <c r="AF291" s="34"/>
    </row>
    <row r="292" spans="7:32" ht="18.5">
      <c r="G292" s="61">
        <v>2012</v>
      </c>
      <c r="H292" s="61">
        <v>10</v>
      </c>
      <c r="I292" s="48">
        <f t="shared" si="43"/>
        <v>15</v>
      </c>
      <c r="J292" s="48">
        <f t="shared" si="43"/>
        <v>288</v>
      </c>
      <c r="K292" s="138">
        <v>28.5</v>
      </c>
      <c r="L292" s="138">
        <v>16.600000000000001</v>
      </c>
      <c r="M292" s="56">
        <f t="shared" si="37"/>
        <v>22.55</v>
      </c>
      <c r="N292" s="36">
        <v>36.5</v>
      </c>
      <c r="O292" s="57">
        <f t="shared" si="38"/>
        <v>24.391836764095085</v>
      </c>
      <c r="P292" s="58">
        <f t="shared" si="39"/>
        <v>23.221028599418521</v>
      </c>
      <c r="Q292" s="137">
        <v>13.4628798</v>
      </c>
      <c r="R292" s="11">
        <f t="shared" si="40"/>
        <v>3.1860275275894496</v>
      </c>
      <c r="S292" s="35">
        <f t="shared" si="41"/>
        <v>5.6207792440264939</v>
      </c>
      <c r="AF292" s="34"/>
    </row>
    <row r="293" spans="7:32" ht="18.5">
      <c r="G293" s="61">
        <v>2012</v>
      </c>
      <c r="H293" s="61">
        <v>10</v>
      </c>
      <c r="I293" s="48">
        <f t="shared" si="43"/>
        <v>16</v>
      </c>
      <c r="J293" s="48">
        <f t="shared" si="43"/>
        <v>289</v>
      </c>
      <c r="K293" s="138">
        <v>30.2</v>
      </c>
      <c r="L293" s="138">
        <v>17.899999999999999</v>
      </c>
      <c r="M293" s="56">
        <f t="shared" si="37"/>
        <v>24.049999999999997</v>
      </c>
      <c r="N293" s="36">
        <v>33.5</v>
      </c>
      <c r="O293" s="57">
        <f t="shared" si="38"/>
        <v>23.571856907235226</v>
      </c>
      <c r="P293" s="58">
        <f t="shared" si="39"/>
        <v>23.194707196719463</v>
      </c>
      <c r="Q293" s="137">
        <v>13.2271517</v>
      </c>
      <c r="R293" s="11">
        <f t="shared" si="40"/>
        <v>3.2466076915529252</v>
      </c>
      <c r="S293" s="35">
        <f t="shared" si="41"/>
        <v>5.9652923485256188</v>
      </c>
      <c r="AF293" s="34"/>
    </row>
    <row r="294" spans="7:32" ht="18.5">
      <c r="G294" s="61">
        <v>2012</v>
      </c>
      <c r="H294" s="61">
        <v>10</v>
      </c>
      <c r="I294" s="48">
        <f t="shared" si="43"/>
        <v>17</v>
      </c>
      <c r="J294" s="48">
        <f t="shared" si="43"/>
        <v>290</v>
      </c>
      <c r="K294" s="138">
        <v>31.2</v>
      </c>
      <c r="L294" s="138">
        <v>19</v>
      </c>
      <c r="M294" s="56">
        <f t="shared" si="37"/>
        <v>25.1</v>
      </c>
      <c r="N294" s="36">
        <v>31.5</v>
      </c>
      <c r="O294" s="57">
        <f t="shared" si="38"/>
        <v>22.680808084937745</v>
      </c>
      <c r="P294" s="58">
        <f t="shared" si="39"/>
        <v>22.136468690899239</v>
      </c>
      <c r="Q294" s="137">
        <v>12.675305099999999</v>
      </c>
      <c r="R294" s="11">
        <f t="shared" si="40"/>
        <v>3.1892145032533499</v>
      </c>
      <c r="S294" s="35">
        <f t="shared" si="41"/>
        <v>5.9432826969091543</v>
      </c>
      <c r="AF294" s="34"/>
    </row>
    <row r="295" spans="7:32" ht="18.5">
      <c r="G295" s="61">
        <v>2012</v>
      </c>
      <c r="H295" s="61">
        <v>10</v>
      </c>
      <c r="I295" s="48">
        <f t="shared" ref="I295:J310" si="44">I294+1</f>
        <v>18</v>
      </c>
      <c r="J295" s="48">
        <f t="shared" si="44"/>
        <v>291</v>
      </c>
      <c r="K295" s="138">
        <v>31.5</v>
      </c>
      <c r="L295" s="138">
        <v>17.7</v>
      </c>
      <c r="M295" s="56">
        <f t="shared" si="37"/>
        <v>24.6</v>
      </c>
      <c r="N295" s="36">
        <v>26</v>
      </c>
      <c r="O295" s="57">
        <f t="shared" si="38"/>
        <v>16.812142844004995</v>
      </c>
      <c r="P295" s="58">
        <f t="shared" si="39"/>
        <v>18.560605699781515</v>
      </c>
      <c r="Q295" s="137">
        <v>9.992694199999999</v>
      </c>
      <c r="R295" s="11">
        <f t="shared" si="40"/>
        <v>2.4849432228792003</v>
      </c>
      <c r="S295" s="35">
        <f t="shared" si="41"/>
        <v>5.3402823925880885</v>
      </c>
      <c r="AF295" s="34"/>
    </row>
    <row r="296" spans="7:32" ht="18.5">
      <c r="G296" s="61">
        <v>2012</v>
      </c>
      <c r="H296" s="61">
        <v>10</v>
      </c>
      <c r="I296" s="48">
        <f t="shared" si="44"/>
        <v>19</v>
      </c>
      <c r="J296" s="48">
        <f t="shared" si="44"/>
        <v>292</v>
      </c>
      <c r="K296" s="138">
        <v>30.3</v>
      </c>
      <c r="L296" s="138">
        <v>19.7</v>
      </c>
      <c r="M296" s="56">
        <f t="shared" si="37"/>
        <v>25</v>
      </c>
      <c r="N296" s="36">
        <v>22.5</v>
      </c>
      <c r="O296" s="57">
        <f t="shared" si="38"/>
        <v>2.8598021567455607</v>
      </c>
      <c r="P296" s="58">
        <f t="shared" si="39"/>
        <v>2.4251122289202356</v>
      </c>
      <c r="Q296" s="137">
        <v>1.4897345999999998</v>
      </c>
      <c r="R296" s="11">
        <f t="shared" si="40"/>
        <v>0.37395615876119992</v>
      </c>
      <c r="S296" s="35">
        <f t="shared" si="41"/>
        <v>1.2184755992778047</v>
      </c>
      <c r="AF296" s="34"/>
    </row>
    <row r="297" spans="7:32" ht="18.5">
      <c r="G297" s="61">
        <v>2012</v>
      </c>
      <c r="H297" s="61">
        <v>10</v>
      </c>
      <c r="I297" s="48">
        <f t="shared" si="44"/>
        <v>20</v>
      </c>
      <c r="J297" s="48">
        <f t="shared" si="44"/>
        <v>293</v>
      </c>
      <c r="K297" s="138">
        <v>30.3</v>
      </c>
      <c r="L297" s="138">
        <v>20.7</v>
      </c>
      <c r="M297" s="56">
        <f t="shared" si="37"/>
        <v>25.5</v>
      </c>
      <c r="N297" s="36">
        <v>16.5</v>
      </c>
      <c r="O297" s="57">
        <f t="shared" si="38"/>
        <v>15.037129757356057</v>
      </c>
      <c r="P297" s="58">
        <f t="shared" si="39"/>
        <v>11.548515653649455</v>
      </c>
      <c r="Q297" s="137">
        <v>7.4545347999999994</v>
      </c>
      <c r="R297" s="11">
        <f t="shared" si="40"/>
        <v>1.8931126578665993</v>
      </c>
      <c r="S297" s="35">
        <f t="shared" si="41"/>
        <v>3.9360106723305961</v>
      </c>
      <c r="AF297" s="34"/>
    </row>
    <row r="298" spans="7:32" ht="18.5">
      <c r="G298" s="61">
        <v>2012</v>
      </c>
      <c r="H298" s="61">
        <v>10</v>
      </c>
      <c r="I298" s="48">
        <f t="shared" si="44"/>
        <v>21</v>
      </c>
      <c r="J298" s="48">
        <f t="shared" si="44"/>
        <v>294</v>
      </c>
      <c r="K298" s="138">
        <v>24.3</v>
      </c>
      <c r="L298" s="138">
        <v>17.399999999999999</v>
      </c>
      <c r="M298" s="56">
        <f t="shared" si="37"/>
        <v>20.85</v>
      </c>
      <c r="N298" s="36">
        <v>37</v>
      </c>
      <c r="O298" s="57">
        <f t="shared" si="38"/>
        <v>29.138651906437495</v>
      </c>
      <c r="P298" s="58">
        <f t="shared" si="39"/>
        <v>16.0845358523535</v>
      </c>
      <c r="Q298" s="137">
        <v>12.2465563</v>
      </c>
      <c r="R298" s="11">
        <f t="shared" si="40"/>
        <v>2.776076936835675</v>
      </c>
      <c r="S298" s="35">
        <f t="shared" si="41"/>
        <v>3.8852768822394932</v>
      </c>
      <c r="AF298" s="34"/>
    </row>
    <row r="299" spans="7:32" ht="18.5">
      <c r="G299" s="61">
        <v>2012</v>
      </c>
      <c r="H299" s="61">
        <v>10</v>
      </c>
      <c r="I299" s="48">
        <f t="shared" si="44"/>
        <v>22</v>
      </c>
      <c r="J299" s="48">
        <f t="shared" si="44"/>
        <v>295</v>
      </c>
      <c r="K299" s="138">
        <v>23.1</v>
      </c>
      <c r="L299" s="138">
        <v>15.7</v>
      </c>
      <c r="M299" s="56">
        <f t="shared" si="37"/>
        <v>19.399999999999999</v>
      </c>
      <c r="N299" s="36">
        <v>54.5</v>
      </c>
      <c r="O299" s="57">
        <f t="shared" si="38"/>
        <v>26.632482248324063</v>
      </c>
      <c r="P299" s="58">
        <f t="shared" si="39"/>
        <v>15.76642949100785</v>
      </c>
      <c r="Q299" s="137">
        <v>11.5917095</v>
      </c>
      <c r="R299" s="11">
        <f t="shared" si="40"/>
        <v>2.5290559952909999</v>
      </c>
      <c r="S299" s="35">
        <f t="shared" si="41"/>
        <v>3.1217606674105003</v>
      </c>
      <c r="AF299" s="34"/>
    </row>
    <row r="300" spans="7:32" ht="18.5">
      <c r="G300" s="61">
        <v>2012</v>
      </c>
      <c r="H300" s="61">
        <v>10</v>
      </c>
      <c r="I300" s="48">
        <f t="shared" si="44"/>
        <v>23</v>
      </c>
      <c r="J300" s="48">
        <f t="shared" si="44"/>
        <v>296</v>
      </c>
      <c r="K300" s="138">
        <v>20.6</v>
      </c>
      <c r="L300" s="138">
        <v>14.2</v>
      </c>
      <c r="M300" s="56">
        <f t="shared" si="37"/>
        <v>17.399999999999999</v>
      </c>
      <c r="N300" s="36">
        <v>69</v>
      </c>
      <c r="O300" s="57">
        <f t="shared" si="38"/>
        <v>7.405345979329053</v>
      </c>
      <c r="P300" s="58">
        <f t="shared" si="39"/>
        <v>3.7915371414164767</v>
      </c>
      <c r="Q300" s="137">
        <v>2.9974732999999998</v>
      </c>
      <c r="R300" s="11">
        <f t="shared" si="40"/>
        <v>0.61882236783839994</v>
      </c>
      <c r="S300" s="35">
        <f t="shared" si="41"/>
        <v>0.97916701669137263</v>
      </c>
      <c r="AF300" s="34"/>
    </row>
    <row r="301" spans="7:32" ht="18.5">
      <c r="G301" s="61">
        <v>2012</v>
      </c>
      <c r="H301" s="61">
        <v>10</v>
      </c>
      <c r="I301" s="48">
        <f t="shared" si="44"/>
        <v>24</v>
      </c>
      <c r="J301" s="48">
        <f t="shared" si="44"/>
        <v>297</v>
      </c>
      <c r="K301" s="138">
        <v>21.7</v>
      </c>
      <c r="L301" s="138">
        <v>14.2</v>
      </c>
      <c r="M301" s="56">
        <f t="shared" si="37"/>
        <v>17.95</v>
      </c>
      <c r="N301" s="36">
        <v>75</v>
      </c>
      <c r="O301" s="57">
        <f t="shared" si="38"/>
        <v>6.6697225628972614</v>
      </c>
      <c r="P301" s="58">
        <f t="shared" si="39"/>
        <v>4.0018335377383565</v>
      </c>
      <c r="Q301" s="137">
        <v>2.9225259999999995</v>
      </c>
      <c r="R301" s="11">
        <f t="shared" si="40"/>
        <v>0.61277698589249985</v>
      </c>
      <c r="S301" s="35">
        <f t="shared" si="41"/>
        <v>1.0287710992638872</v>
      </c>
      <c r="AF301" s="34"/>
    </row>
    <row r="302" spans="7:32" ht="18.5">
      <c r="G302" s="61">
        <v>2012</v>
      </c>
      <c r="H302" s="61">
        <v>10</v>
      </c>
      <c r="I302" s="48">
        <f t="shared" si="44"/>
        <v>25</v>
      </c>
      <c r="J302" s="48">
        <f t="shared" si="44"/>
        <v>298</v>
      </c>
      <c r="K302" s="138">
        <v>19.899999999999999</v>
      </c>
      <c r="L302" s="138">
        <v>13.7</v>
      </c>
      <c r="M302" s="56">
        <f t="shared" si="37"/>
        <v>16.799999999999997</v>
      </c>
      <c r="N302" s="36">
        <v>70</v>
      </c>
      <c r="O302" s="57">
        <f t="shared" si="38"/>
        <v>4.469742622180652</v>
      </c>
      <c r="P302" s="58">
        <f t="shared" si="39"/>
        <v>2.2169923406016032</v>
      </c>
      <c r="Q302" s="137">
        <v>1.7807310999999999</v>
      </c>
      <c r="R302" s="11">
        <f t="shared" si="40"/>
        <v>0.36136198139189984</v>
      </c>
      <c r="S302" s="35">
        <f t="shared" si="41"/>
        <v>0.70537157578154563</v>
      </c>
      <c r="AF302" s="34"/>
    </row>
    <row r="303" spans="7:32" ht="18.5">
      <c r="G303" s="61">
        <v>2012</v>
      </c>
      <c r="H303" s="61">
        <v>10</v>
      </c>
      <c r="I303" s="48">
        <f t="shared" si="44"/>
        <v>26</v>
      </c>
      <c r="J303" s="48">
        <f t="shared" si="44"/>
        <v>299</v>
      </c>
      <c r="K303" s="138">
        <v>17.5</v>
      </c>
      <c r="L303" s="138">
        <v>10.3</v>
      </c>
      <c r="M303" s="56">
        <f t="shared" si="37"/>
        <v>13.9</v>
      </c>
      <c r="N303" s="36">
        <v>79.5</v>
      </c>
      <c r="O303" s="57">
        <f t="shared" si="38"/>
        <v>17.924151572073765</v>
      </c>
      <c r="P303" s="58">
        <f t="shared" si="39"/>
        <v>10.324311305514488</v>
      </c>
      <c r="Q303" s="137">
        <v>7.6952872999999995</v>
      </c>
      <c r="R303" s="11">
        <f t="shared" si="40"/>
        <v>1.4307116624596499</v>
      </c>
      <c r="S303" s="35">
        <f t="shared" si="41"/>
        <v>1.8509781112616586</v>
      </c>
      <c r="AF303" s="34"/>
    </row>
    <row r="304" spans="7:32" ht="18.5">
      <c r="G304" s="61">
        <v>2012</v>
      </c>
      <c r="H304" s="61">
        <v>10</v>
      </c>
      <c r="I304" s="48">
        <f t="shared" si="44"/>
        <v>27</v>
      </c>
      <c r="J304" s="48">
        <f t="shared" si="44"/>
        <v>300</v>
      </c>
      <c r="K304" s="138">
        <v>19.399999999999999</v>
      </c>
      <c r="L304" s="138">
        <v>11</v>
      </c>
      <c r="M304" s="56">
        <f t="shared" si="37"/>
        <v>15.2</v>
      </c>
      <c r="N304" s="36">
        <v>75.5</v>
      </c>
      <c r="O304" s="57">
        <f t="shared" si="38"/>
        <v>21.45037716700989</v>
      </c>
      <c r="P304" s="58">
        <f t="shared" si="39"/>
        <v>14.414653456230644</v>
      </c>
      <c r="Q304" s="137">
        <v>9.9470558999999987</v>
      </c>
      <c r="R304" s="11">
        <f t="shared" si="40"/>
        <v>1.9252029341654997</v>
      </c>
      <c r="S304" s="35">
        <f t="shared" si="41"/>
        <v>2.5751631485350592</v>
      </c>
      <c r="AF304" s="34"/>
    </row>
    <row r="305" spans="7:32" ht="18.5">
      <c r="G305" s="61">
        <v>2012</v>
      </c>
      <c r="H305" s="61">
        <v>10</v>
      </c>
      <c r="I305" s="48">
        <f t="shared" si="44"/>
        <v>28</v>
      </c>
      <c r="J305" s="48">
        <f t="shared" si="44"/>
        <v>301</v>
      </c>
      <c r="K305" s="138">
        <v>20.2</v>
      </c>
      <c r="L305" s="138">
        <v>11.4</v>
      </c>
      <c r="M305" s="56">
        <f t="shared" si="37"/>
        <v>15.8</v>
      </c>
      <c r="N305" s="36">
        <v>74.5</v>
      </c>
      <c r="O305" s="57">
        <f t="shared" si="38"/>
        <v>25.50996692634228</v>
      </c>
      <c r="P305" s="58">
        <f t="shared" si="39"/>
        <v>17.959016716144962</v>
      </c>
      <c r="Q305" s="137">
        <v>12.107966599999999</v>
      </c>
      <c r="R305" s="11">
        <f t="shared" si="40"/>
        <v>2.3860443300623997</v>
      </c>
      <c r="S305" s="35">
        <f t="shared" si="41"/>
        <v>3.1883144115479878</v>
      </c>
      <c r="AF305" s="34"/>
    </row>
    <row r="306" spans="7:32" ht="18.5">
      <c r="G306" s="61">
        <v>2012</v>
      </c>
      <c r="H306" s="61">
        <v>10</v>
      </c>
      <c r="I306" s="48">
        <f t="shared" si="44"/>
        <v>29</v>
      </c>
      <c r="J306" s="48">
        <f t="shared" si="44"/>
        <v>302</v>
      </c>
      <c r="K306" s="138">
        <v>22.2</v>
      </c>
      <c r="L306" s="138">
        <v>11.7</v>
      </c>
      <c r="M306" s="56">
        <f t="shared" si="37"/>
        <v>16.95</v>
      </c>
      <c r="N306" s="36">
        <v>70</v>
      </c>
      <c r="O306" s="57">
        <f t="shared" si="38"/>
        <v>22.723831171979999</v>
      </c>
      <c r="P306" s="58">
        <f t="shared" si="39"/>
        <v>19.088018184463198</v>
      </c>
      <c r="Q306" s="137">
        <v>11.781380599999999</v>
      </c>
      <c r="R306" s="11">
        <f t="shared" si="40"/>
        <v>2.4011484533602494</v>
      </c>
      <c r="S306" s="35">
        <f t="shared" si="41"/>
        <v>3.4829388591631263</v>
      </c>
      <c r="AF306" s="34"/>
    </row>
    <row r="307" spans="7:32" ht="18.5">
      <c r="G307" s="61">
        <v>2012</v>
      </c>
      <c r="H307" s="61">
        <v>10</v>
      </c>
      <c r="I307" s="48">
        <f t="shared" si="44"/>
        <v>30</v>
      </c>
      <c r="J307" s="48">
        <f t="shared" si="44"/>
        <v>303</v>
      </c>
      <c r="K307" s="138">
        <v>23.9</v>
      </c>
      <c r="L307" s="138">
        <v>12.1</v>
      </c>
      <c r="M307" s="56">
        <f t="shared" si="37"/>
        <v>18</v>
      </c>
      <c r="N307" s="36">
        <v>59.5</v>
      </c>
      <c r="O307" s="57">
        <f t="shared" si="38"/>
        <v>19.310912943200105</v>
      </c>
      <c r="P307" s="58">
        <f t="shared" si="39"/>
        <v>18.229501818380896</v>
      </c>
      <c r="Q307" s="137">
        <v>10.6136263</v>
      </c>
      <c r="R307" s="11">
        <f t="shared" si="40"/>
        <v>2.2285112733320998</v>
      </c>
      <c r="S307" s="35">
        <f t="shared" si="41"/>
        <v>3.4358430347444058</v>
      </c>
      <c r="AF307" s="34"/>
    </row>
    <row r="308" spans="7:32" ht="18.5">
      <c r="G308" s="61">
        <v>2012</v>
      </c>
      <c r="H308" s="63">
        <v>10</v>
      </c>
      <c r="I308" s="62">
        <f t="shared" si="44"/>
        <v>31</v>
      </c>
      <c r="J308" s="48">
        <f t="shared" si="44"/>
        <v>304</v>
      </c>
      <c r="K308" s="138">
        <v>21.4</v>
      </c>
      <c r="L308" s="138">
        <v>12.8</v>
      </c>
      <c r="M308" s="56">
        <f t="shared" si="37"/>
        <v>17.100000000000001</v>
      </c>
      <c r="N308" s="36">
        <v>59</v>
      </c>
      <c r="O308" s="57">
        <f t="shared" si="38"/>
        <v>17.067920467473019</v>
      </c>
      <c r="P308" s="58">
        <f t="shared" si="39"/>
        <v>11.742729281621434</v>
      </c>
      <c r="Q308" s="137">
        <v>8.0084748999999995</v>
      </c>
      <c r="R308" s="51">
        <f t="shared" si="40"/>
        <v>1.6392427145686499</v>
      </c>
      <c r="S308" s="50">
        <f t="shared" si="41"/>
        <v>2.2843394991238388</v>
      </c>
      <c r="AF308" s="34"/>
    </row>
    <row r="309" spans="7:32" ht="18.5">
      <c r="G309" s="61">
        <v>2012</v>
      </c>
      <c r="H309" s="61">
        <v>11</v>
      </c>
      <c r="I309" s="48">
        <v>1</v>
      </c>
      <c r="J309" s="48">
        <f t="shared" si="44"/>
        <v>305</v>
      </c>
      <c r="K309" s="138">
        <v>21.6</v>
      </c>
      <c r="L309" s="138">
        <v>14.8</v>
      </c>
      <c r="M309" s="56">
        <f t="shared" si="37"/>
        <v>18.200000000000003</v>
      </c>
      <c r="N309" s="36">
        <v>57</v>
      </c>
      <c r="O309" s="57">
        <f t="shared" si="38"/>
        <v>23.35003721138002</v>
      </c>
      <c r="P309" s="58">
        <f t="shared" si="39"/>
        <v>12.702420242990732</v>
      </c>
      <c r="Q309" s="137">
        <v>9.742311599999999</v>
      </c>
      <c r="R309" s="11">
        <f t="shared" si="40"/>
        <v>2.0569916712239995</v>
      </c>
      <c r="S309" s="35">
        <f t="shared" si="41"/>
        <v>2.5138203316552321</v>
      </c>
      <c r="AF309" s="34"/>
    </row>
    <row r="310" spans="7:32" ht="18.5">
      <c r="G310" s="61">
        <v>2012</v>
      </c>
      <c r="H310" s="61">
        <v>11</v>
      </c>
      <c r="I310" s="48">
        <f t="shared" ref="I310:J325" si="45">I309+1</f>
        <v>2</v>
      </c>
      <c r="J310" s="48">
        <f t="shared" si="44"/>
        <v>306</v>
      </c>
      <c r="K310" s="138">
        <v>24.6</v>
      </c>
      <c r="L310" s="138">
        <v>15.8</v>
      </c>
      <c r="M310" s="56">
        <f t="shared" si="37"/>
        <v>20.200000000000003</v>
      </c>
      <c r="N310" s="36">
        <v>48</v>
      </c>
      <c r="O310" s="57">
        <f t="shared" si="38"/>
        <v>22.722378037510349</v>
      </c>
      <c r="P310" s="58">
        <f t="shared" si="39"/>
        <v>15.996554138407287</v>
      </c>
      <c r="Q310" s="137">
        <v>10.784874599999998</v>
      </c>
      <c r="R310" s="11">
        <f t="shared" si="40"/>
        <v>2.4036250021019994</v>
      </c>
      <c r="S310" s="35">
        <f t="shared" si="41"/>
        <v>3.3094870718583049</v>
      </c>
      <c r="AF310" s="34"/>
    </row>
    <row r="311" spans="7:32" ht="18.5">
      <c r="G311" s="61">
        <v>2012</v>
      </c>
      <c r="H311" s="61">
        <v>11</v>
      </c>
      <c r="I311" s="48">
        <f t="shared" si="45"/>
        <v>3</v>
      </c>
      <c r="J311" s="48">
        <f t="shared" si="45"/>
        <v>307</v>
      </c>
      <c r="K311" s="138">
        <v>22.8</v>
      </c>
      <c r="L311" s="138">
        <v>15.9</v>
      </c>
      <c r="M311" s="56">
        <f t="shared" si="37"/>
        <v>19.350000000000001</v>
      </c>
      <c r="N311" s="36">
        <v>55.5</v>
      </c>
      <c r="O311" s="57">
        <f t="shared" si="38"/>
        <v>15.649734445561444</v>
      </c>
      <c r="P311" s="58">
        <f t="shared" si="39"/>
        <v>8.6386534139499176</v>
      </c>
      <c r="Q311" s="137">
        <v>6.5773582999999993</v>
      </c>
      <c r="R311" s="11">
        <f t="shared" si="40"/>
        <v>1.433106068855925</v>
      </c>
      <c r="S311" s="35">
        <f t="shared" si="41"/>
        <v>1.8735320961740487</v>
      </c>
      <c r="AF311" s="34"/>
    </row>
    <row r="312" spans="7:32" ht="18.5">
      <c r="G312" s="61">
        <v>2012</v>
      </c>
      <c r="H312" s="61">
        <v>11</v>
      </c>
      <c r="I312" s="48">
        <f t="shared" si="45"/>
        <v>4</v>
      </c>
      <c r="J312" s="48">
        <f t="shared" si="45"/>
        <v>308</v>
      </c>
      <c r="K312" s="138">
        <v>25.6</v>
      </c>
      <c r="L312" s="138">
        <v>15.6</v>
      </c>
      <c r="M312" s="56">
        <f t="shared" si="37"/>
        <v>20.6</v>
      </c>
      <c r="N312" s="36">
        <v>56</v>
      </c>
      <c r="O312" s="57">
        <f t="shared" si="38"/>
        <v>3.1892949746427344</v>
      </c>
      <c r="P312" s="58">
        <f t="shared" si="39"/>
        <v>2.5514359797141881</v>
      </c>
      <c r="Q312" s="137">
        <v>1.6136697999999998</v>
      </c>
      <c r="R312" s="11">
        <f t="shared" si="40"/>
        <v>0.36342425767679998</v>
      </c>
      <c r="S312" s="35">
        <f t="shared" si="41"/>
        <v>0.8325901732150226</v>
      </c>
      <c r="AF312" s="34"/>
    </row>
    <row r="313" spans="7:32" ht="18.5">
      <c r="G313" s="61">
        <v>2012</v>
      </c>
      <c r="H313" s="61">
        <v>11</v>
      </c>
      <c r="I313" s="48">
        <f t="shared" si="45"/>
        <v>5</v>
      </c>
      <c r="J313" s="48">
        <f t="shared" si="45"/>
        <v>309</v>
      </c>
      <c r="K313" s="138">
        <v>25.1</v>
      </c>
      <c r="L313" s="138">
        <v>15.1</v>
      </c>
      <c r="M313" s="56">
        <f t="shared" si="37"/>
        <v>20.100000000000001</v>
      </c>
      <c r="N313" s="36">
        <v>54</v>
      </c>
      <c r="O313" s="57">
        <f t="shared" si="38"/>
        <v>22.584908782550471</v>
      </c>
      <c r="P313" s="58">
        <f t="shared" si="39"/>
        <v>18.06792702604038</v>
      </c>
      <c r="Q313" s="137">
        <v>11.4271604</v>
      </c>
      <c r="R313" s="11">
        <f t="shared" si="40"/>
        <v>2.5400692087733994</v>
      </c>
      <c r="S313" s="35">
        <f t="shared" si="41"/>
        <v>3.5784627720586211</v>
      </c>
      <c r="AF313" s="34"/>
    </row>
    <row r="314" spans="7:32" ht="18.5">
      <c r="G314" s="61">
        <v>2012</v>
      </c>
      <c r="H314" s="61">
        <v>11</v>
      </c>
      <c r="I314" s="48">
        <f t="shared" si="45"/>
        <v>6</v>
      </c>
      <c r="J314" s="48">
        <f t="shared" si="45"/>
        <v>310</v>
      </c>
      <c r="K314" s="138">
        <v>25.3</v>
      </c>
      <c r="L314" s="138">
        <v>15.8</v>
      </c>
      <c r="M314" s="56">
        <f t="shared" si="37"/>
        <v>20.55</v>
      </c>
      <c r="N314" s="36">
        <v>49</v>
      </c>
      <c r="O314" s="57">
        <f t="shared" si="38"/>
        <v>4.3775799268191706</v>
      </c>
      <c r="P314" s="58">
        <f t="shared" si="39"/>
        <v>3.3269607443825695</v>
      </c>
      <c r="Q314" s="137">
        <v>2.1588172000000001</v>
      </c>
      <c r="R314" s="11">
        <f t="shared" si="40"/>
        <v>0.48556710137129994</v>
      </c>
      <c r="S314" s="35">
        <f t="shared" si="41"/>
        <v>0.98457751174134223</v>
      </c>
      <c r="AF314" s="34"/>
    </row>
    <row r="315" spans="7:32" ht="18.5">
      <c r="G315" s="61">
        <v>2012</v>
      </c>
      <c r="H315" s="61">
        <v>11</v>
      </c>
      <c r="I315" s="48">
        <f t="shared" si="45"/>
        <v>7</v>
      </c>
      <c r="J315" s="48">
        <f t="shared" si="45"/>
        <v>311</v>
      </c>
      <c r="K315" s="138">
        <v>25</v>
      </c>
      <c r="L315" s="138">
        <v>14.4</v>
      </c>
      <c r="M315" s="56">
        <f t="shared" si="37"/>
        <v>19.7</v>
      </c>
      <c r="N315" s="36">
        <v>46</v>
      </c>
      <c r="O315" s="57">
        <f t="shared" si="38"/>
        <v>2.4788167092195925</v>
      </c>
      <c r="P315" s="58">
        <f t="shared" si="39"/>
        <v>2.1020365694182144</v>
      </c>
      <c r="Q315" s="137">
        <v>1.2912707999999999</v>
      </c>
      <c r="R315" s="11">
        <f t="shared" si="40"/>
        <v>0.28399887157499998</v>
      </c>
      <c r="S315" s="35">
        <f t="shared" si="41"/>
        <v>0.77993280460203396</v>
      </c>
      <c r="AF315" s="34"/>
    </row>
    <row r="316" spans="7:32" ht="18.5">
      <c r="G316" s="61">
        <v>2012</v>
      </c>
      <c r="H316" s="61">
        <v>11</v>
      </c>
      <c r="I316" s="48">
        <f t="shared" si="45"/>
        <v>8</v>
      </c>
      <c r="J316" s="48">
        <f t="shared" si="45"/>
        <v>312</v>
      </c>
      <c r="K316" s="138">
        <v>24.6</v>
      </c>
      <c r="L316" s="138">
        <v>13.9</v>
      </c>
      <c r="M316" s="56">
        <f t="shared" si="37"/>
        <v>19.25</v>
      </c>
      <c r="N316" s="36">
        <v>46.5</v>
      </c>
      <c r="O316" s="57">
        <f t="shared" si="38"/>
        <v>19.514449534860649</v>
      </c>
      <c r="P316" s="58">
        <f t="shared" si="39"/>
        <v>16.704368801840719</v>
      </c>
      <c r="Q316" s="137">
        <v>10.2133491</v>
      </c>
      <c r="R316" s="11">
        <f t="shared" si="40"/>
        <v>2.2193428860690751</v>
      </c>
      <c r="S316" s="35">
        <f t="shared" si="41"/>
        <v>3.438340601933831</v>
      </c>
      <c r="AF316" s="34"/>
    </row>
    <row r="317" spans="7:32" ht="18.5">
      <c r="G317" s="61">
        <v>2012</v>
      </c>
      <c r="H317" s="61">
        <v>11</v>
      </c>
      <c r="I317" s="48">
        <f t="shared" si="45"/>
        <v>9</v>
      </c>
      <c r="J317" s="48">
        <f t="shared" si="45"/>
        <v>313</v>
      </c>
      <c r="K317" s="138">
        <v>22.4</v>
      </c>
      <c r="L317" s="138">
        <v>14.4</v>
      </c>
      <c r="M317" s="56">
        <f t="shared" si="37"/>
        <v>18.399999999999999</v>
      </c>
      <c r="N317" s="36">
        <v>51.5</v>
      </c>
      <c r="O317" s="57">
        <f t="shared" si="38"/>
        <v>13.013008733008398</v>
      </c>
      <c r="P317" s="58">
        <f t="shared" si="39"/>
        <v>8.3283255891253738</v>
      </c>
      <c r="Q317" s="137">
        <v>5.8890155000000002</v>
      </c>
      <c r="R317" s="11">
        <f t="shared" si="40"/>
        <v>1.2503145478515001</v>
      </c>
      <c r="S317" s="35">
        <f t="shared" si="41"/>
        <v>1.7792254239632075</v>
      </c>
      <c r="AF317" s="34"/>
    </row>
    <row r="318" spans="7:32" ht="18.5">
      <c r="G318" s="61">
        <v>2012</v>
      </c>
      <c r="H318" s="61">
        <v>11</v>
      </c>
      <c r="I318" s="48">
        <f t="shared" si="45"/>
        <v>10</v>
      </c>
      <c r="J318" s="48">
        <f t="shared" si="45"/>
        <v>314</v>
      </c>
      <c r="K318" s="138">
        <v>17.8</v>
      </c>
      <c r="L318" s="138">
        <v>12</v>
      </c>
      <c r="M318" s="56">
        <f t="shared" si="37"/>
        <v>14.9</v>
      </c>
      <c r="N318" s="36">
        <v>70.5</v>
      </c>
      <c r="O318" s="57">
        <f t="shared" si="38"/>
        <v>9.5381590036491062</v>
      </c>
      <c r="P318" s="58">
        <f t="shared" si="39"/>
        <v>4.4257057776931861</v>
      </c>
      <c r="Q318" s="137">
        <v>3.6753486</v>
      </c>
      <c r="R318" s="11">
        <f t="shared" si="40"/>
        <v>0.70487856892529999</v>
      </c>
      <c r="S318" s="35">
        <f t="shared" si="41"/>
        <v>1.0065566885339408</v>
      </c>
      <c r="AF318" s="34"/>
    </row>
    <row r="319" spans="7:32" ht="18.5">
      <c r="G319" s="61">
        <v>2012</v>
      </c>
      <c r="H319" s="61">
        <v>11</v>
      </c>
      <c r="I319" s="48">
        <f t="shared" si="45"/>
        <v>11</v>
      </c>
      <c r="J319" s="48">
        <f t="shared" si="45"/>
        <v>315</v>
      </c>
      <c r="K319" s="138">
        <v>17.2</v>
      </c>
      <c r="L319" s="138">
        <v>11.5</v>
      </c>
      <c r="M319" s="56">
        <f t="shared" si="37"/>
        <v>14.35</v>
      </c>
      <c r="N319" s="36">
        <v>82</v>
      </c>
      <c r="O319" s="57">
        <f t="shared" si="38"/>
        <v>5.2875300617622472</v>
      </c>
      <c r="P319" s="58">
        <f t="shared" si="39"/>
        <v>2.4111137081635845</v>
      </c>
      <c r="Q319" s="137">
        <v>2.0198087999999998</v>
      </c>
      <c r="R319" s="11">
        <f t="shared" si="40"/>
        <v>0.38085464237579997</v>
      </c>
      <c r="S319" s="35">
        <f t="shared" si="41"/>
        <v>0.68222161263256242</v>
      </c>
      <c r="AF319" s="34"/>
    </row>
    <row r="320" spans="7:32" ht="18.5">
      <c r="G320" s="61">
        <v>2012</v>
      </c>
      <c r="H320" s="61">
        <v>11</v>
      </c>
      <c r="I320" s="48">
        <f t="shared" si="45"/>
        <v>12</v>
      </c>
      <c r="J320" s="48">
        <f t="shared" si="45"/>
        <v>316</v>
      </c>
      <c r="K320" s="138">
        <v>13.5</v>
      </c>
      <c r="L320" s="138">
        <v>10.4</v>
      </c>
      <c r="M320" s="56">
        <f t="shared" si="37"/>
        <v>11.95</v>
      </c>
      <c r="N320" s="36">
        <v>83</v>
      </c>
      <c r="O320" s="57">
        <f t="shared" si="38"/>
        <v>19.754215596312367</v>
      </c>
      <c r="P320" s="58">
        <f t="shared" si="39"/>
        <v>4.8990454678854665</v>
      </c>
      <c r="Q320" s="137">
        <v>5.5649416999999994</v>
      </c>
      <c r="R320" s="11">
        <f t="shared" si="40"/>
        <v>0.97099189634737459</v>
      </c>
      <c r="S320" s="35">
        <f t="shared" si="41"/>
        <v>0.96070200132770722</v>
      </c>
      <c r="AF320" s="34"/>
    </row>
    <row r="321" spans="7:32" ht="18.5">
      <c r="G321" s="61">
        <v>2012</v>
      </c>
      <c r="H321" s="61">
        <v>11</v>
      </c>
      <c r="I321" s="48">
        <f t="shared" si="45"/>
        <v>13</v>
      </c>
      <c r="J321" s="48">
        <f t="shared" si="45"/>
        <v>317</v>
      </c>
      <c r="K321" s="138">
        <v>15.7</v>
      </c>
      <c r="L321" s="138">
        <v>9.3000000000000007</v>
      </c>
      <c r="M321" s="56">
        <f t="shared" si="37"/>
        <v>12.5</v>
      </c>
      <c r="N321" s="36">
        <v>78</v>
      </c>
      <c r="O321" s="57">
        <f t="shared" si="38"/>
        <v>12.092260720541509</v>
      </c>
      <c r="P321" s="58">
        <f t="shared" si="39"/>
        <v>6.1912374889172517</v>
      </c>
      <c r="Q321" s="137">
        <v>4.894603</v>
      </c>
      <c r="R321" s="11">
        <f t="shared" si="40"/>
        <v>0.86981745182850001</v>
      </c>
      <c r="S321" s="35">
        <f t="shared" si="41"/>
        <v>1.166901646165613</v>
      </c>
      <c r="AF321" s="34"/>
    </row>
    <row r="322" spans="7:32" ht="18.5">
      <c r="G322" s="61">
        <v>2012</v>
      </c>
      <c r="H322" s="61">
        <v>11</v>
      </c>
      <c r="I322" s="48">
        <f t="shared" si="45"/>
        <v>14</v>
      </c>
      <c r="J322" s="48">
        <f t="shared" si="45"/>
        <v>318</v>
      </c>
      <c r="K322" s="138">
        <v>19.7</v>
      </c>
      <c r="L322" s="138">
        <v>11.4</v>
      </c>
      <c r="M322" s="56">
        <f t="shared" si="37"/>
        <v>15.55</v>
      </c>
      <c r="N322" s="36">
        <v>62</v>
      </c>
      <c r="O322" s="57">
        <f t="shared" si="38"/>
        <v>21.884408491931865</v>
      </c>
      <c r="P322" s="58">
        <f t="shared" si="39"/>
        <v>14.531247238642756</v>
      </c>
      <c r="Q322" s="137">
        <v>10.0877391</v>
      </c>
      <c r="R322" s="11">
        <f t="shared" si="40"/>
        <v>1.9731390705470249</v>
      </c>
      <c r="S322" s="35">
        <f t="shared" si="41"/>
        <v>2.6226750348241374</v>
      </c>
      <c r="AF322" s="34"/>
    </row>
    <row r="323" spans="7:32" ht="18.5">
      <c r="G323" s="61">
        <v>2012</v>
      </c>
      <c r="H323" s="61">
        <v>11</v>
      </c>
      <c r="I323" s="48">
        <f t="shared" si="45"/>
        <v>15</v>
      </c>
      <c r="J323" s="48">
        <f t="shared" si="45"/>
        <v>319</v>
      </c>
      <c r="K323" s="138">
        <v>20.8</v>
      </c>
      <c r="L323" s="138">
        <v>12.1</v>
      </c>
      <c r="M323" s="56">
        <f t="shared" si="37"/>
        <v>16.45</v>
      </c>
      <c r="N323" s="36">
        <v>65</v>
      </c>
      <c r="O323" s="57">
        <f t="shared" si="38"/>
        <v>22.014185793169325</v>
      </c>
      <c r="P323" s="58">
        <f t="shared" si="39"/>
        <v>15.321873312045852</v>
      </c>
      <c r="Q323" s="137">
        <v>10.3892031</v>
      </c>
      <c r="R323" s="11">
        <f t="shared" si="40"/>
        <v>2.0869441592163747</v>
      </c>
      <c r="S323" s="35">
        <f t="shared" si="41"/>
        <v>2.8232702052393583</v>
      </c>
      <c r="AF323" s="34"/>
    </row>
    <row r="324" spans="7:32" ht="18.5">
      <c r="G324" s="61">
        <v>2012</v>
      </c>
      <c r="H324" s="61">
        <v>11</v>
      </c>
      <c r="I324" s="48">
        <f t="shared" si="45"/>
        <v>16</v>
      </c>
      <c r="J324" s="48">
        <f t="shared" si="45"/>
        <v>320</v>
      </c>
      <c r="K324" s="138">
        <v>20.100000000000001</v>
      </c>
      <c r="L324" s="138">
        <v>11.7</v>
      </c>
      <c r="M324" s="56">
        <f t="shared" si="37"/>
        <v>15.9</v>
      </c>
      <c r="N324" s="36">
        <v>60</v>
      </c>
      <c r="O324" s="57">
        <f t="shared" si="38"/>
        <v>14.801365193365873</v>
      </c>
      <c r="P324" s="58">
        <f t="shared" si="39"/>
        <v>9.9465174099418689</v>
      </c>
      <c r="Q324" s="137">
        <v>6.8637490999999997</v>
      </c>
      <c r="R324" s="11">
        <f t="shared" si="40"/>
        <v>1.3566234414895497</v>
      </c>
      <c r="S324" s="35">
        <f t="shared" si="41"/>
        <v>1.9199998159742224</v>
      </c>
      <c r="AF324" s="34"/>
    </row>
    <row r="325" spans="7:32" ht="18.5">
      <c r="G325" s="61">
        <v>2012</v>
      </c>
      <c r="H325" s="61">
        <v>11</v>
      </c>
      <c r="I325" s="48">
        <f t="shared" si="45"/>
        <v>17</v>
      </c>
      <c r="J325" s="48">
        <f t="shared" si="45"/>
        <v>321</v>
      </c>
      <c r="K325" s="138">
        <v>20.6</v>
      </c>
      <c r="L325" s="138">
        <v>10.6</v>
      </c>
      <c r="M325" s="56">
        <f t="shared" si="37"/>
        <v>15.600000000000001</v>
      </c>
      <c r="N325" s="36">
        <v>65.5</v>
      </c>
      <c r="O325" s="57">
        <f t="shared" si="38"/>
        <v>2.4974811192194535</v>
      </c>
      <c r="P325" s="58">
        <f t="shared" si="39"/>
        <v>1.9979848953755632</v>
      </c>
      <c r="Q325" s="137">
        <v>1.2636365999999999</v>
      </c>
      <c r="R325" s="11">
        <f t="shared" si="40"/>
        <v>0.2475350372106</v>
      </c>
      <c r="S325" s="35">
        <f t="shared" si="41"/>
        <v>0.64606192660249095</v>
      </c>
      <c r="AF325" s="34"/>
    </row>
    <row r="326" spans="7:32" ht="18.5">
      <c r="G326" s="61">
        <v>2012</v>
      </c>
      <c r="H326" s="61">
        <v>11</v>
      </c>
      <c r="I326" s="48">
        <f t="shared" ref="I326:J341" si="46">I325+1</f>
        <v>18</v>
      </c>
      <c r="J326" s="48">
        <f t="shared" si="46"/>
        <v>322</v>
      </c>
      <c r="K326" s="138">
        <v>17.7</v>
      </c>
      <c r="L326" s="138">
        <v>12.3</v>
      </c>
      <c r="M326" s="56">
        <f t="shared" ref="M326:M369" si="47">(K326+L326)/2</f>
        <v>15</v>
      </c>
      <c r="N326" s="36">
        <v>65</v>
      </c>
      <c r="O326" s="57">
        <f t="shared" ref="O326:O369" si="48">((Q326)/(0.16*(K326-(L326))^0.5))</f>
        <v>2.2150853166119506</v>
      </c>
      <c r="P326" s="58">
        <f t="shared" ref="P326:P369" si="49">0.16*((K326-L326)^1/2)*O326</f>
        <v>0.9569168567763624</v>
      </c>
      <c r="Q326" s="137">
        <v>0.82358290000000001</v>
      </c>
      <c r="R326" s="11">
        <f t="shared" ref="R326:R369" si="50">0.0023*0.408*O326*(K326-L326)^0.5*(M326+17.8)</f>
        <v>0.15843428963879996</v>
      </c>
      <c r="S326" s="35">
        <f t="shared" ref="S326:S369" si="51">0.31*(IF(N326&gt;50,1,(1+(50-N326)/70)))*(P326+2.09)*((M326/(M326+15)))</f>
        <v>0.47227211280033615</v>
      </c>
      <c r="AF326" s="34"/>
    </row>
    <row r="327" spans="7:32" ht="18.5">
      <c r="G327" s="61">
        <v>2012</v>
      </c>
      <c r="H327" s="61">
        <v>11</v>
      </c>
      <c r="I327" s="48">
        <f t="shared" si="46"/>
        <v>19</v>
      </c>
      <c r="J327" s="48">
        <f t="shared" si="46"/>
        <v>323</v>
      </c>
      <c r="K327" s="138">
        <v>14.5</v>
      </c>
      <c r="L327" s="138">
        <v>11</v>
      </c>
      <c r="M327" s="56">
        <f t="shared" si="47"/>
        <v>12.75</v>
      </c>
      <c r="N327" s="36">
        <v>66.5</v>
      </c>
      <c r="O327" s="57">
        <f t="shared" si="48"/>
        <v>4.3753792257594242</v>
      </c>
      <c r="P327" s="58">
        <f t="shared" si="49"/>
        <v>1.2251061832126389</v>
      </c>
      <c r="Q327" s="137">
        <v>1.3096935999999999</v>
      </c>
      <c r="R327" s="11">
        <f t="shared" si="50"/>
        <v>0.23466533305019993</v>
      </c>
      <c r="S327" s="35">
        <f t="shared" si="51"/>
        <v>0.47217863744677319</v>
      </c>
      <c r="AF327" s="34"/>
    </row>
    <row r="328" spans="7:32" ht="18.5">
      <c r="G328" s="61">
        <v>2012</v>
      </c>
      <c r="H328" s="61">
        <v>11</v>
      </c>
      <c r="I328" s="48">
        <f t="shared" si="46"/>
        <v>20</v>
      </c>
      <c r="J328" s="48">
        <f t="shared" si="46"/>
        <v>324</v>
      </c>
      <c r="K328" s="138">
        <v>17.3</v>
      </c>
      <c r="L328" s="138">
        <v>10.9</v>
      </c>
      <c r="M328" s="56">
        <f t="shared" si="47"/>
        <v>14.100000000000001</v>
      </c>
      <c r="N328" s="36">
        <v>59.5</v>
      </c>
      <c r="O328" s="57">
        <f t="shared" si="48"/>
        <v>3.1580557724391118</v>
      </c>
      <c r="P328" s="58">
        <f t="shared" si="49"/>
        <v>1.6169245554888252</v>
      </c>
      <c r="Q328" s="137">
        <v>1.2782910999999999</v>
      </c>
      <c r="R328" s="11">
        <f t="shared" si="50"/>
        <v>0.23915995591784997</v>
      </c>
      <c r="S328" s="35">
        <f t="shared" si="51"/>
        <v>0.55680299766466157</v>
      </c>
      <c r="AF328" s="34"/>
    </row>
    <row r="329" spans="7:32" ht="18.5">
      <c r="G329" s="61">
        <v>2012</v>
      </c>
      <c r="H329" s="61">
        <v>11</v>
      </c>
      <c r="I329" s="48">
        <f t="shared" si="46"/>
        <v>21</v>
      </c>
      <c r="J329" s="48">
        <f t="shared" si="46"/>
        <v>325</v>
      </c>
      <c r="K329" s="138">
        <v>19</v>
      </c>
      <c r="L329" s="138">
        <v>8.1999999999999993</v>
      </c>
      <c r="M329" s="56">
        <f t="shared" si="47"/>
        <v>13.6</v>
      </c>
      <c r="N329" s="36">
        <v>64</v>
      </c>
      <c r="O329" s="57">
        <f t="shared" si="48"/>
        <v>5.7523968235876097</v>
      </c>
      <c r="P329" s="58">
        <f t="shared" si="49"/>
        <v>4.9700708555796957</v>
      </c>
      <c r="Q329" s="137">
        <v>3.0246887999999994</v>
      </c>
      <c r="R329" s="11">
        <f t="shared" si="50"/>
        <v>0.5570297140967998</v>
      </c>
      <c r="S329" s="35">
        <f t="shared" si="51"/>
        <v>1.0407433121372025</v>
      </c>
      <c r="AF329" s="34"/>
    </row>
    <row r="330" spans="7:32" ht="18.5">
      <c r="G330" s="61">
        <v>2012</v>
      </c>
      <c r="H330" s="61">
        <v>11</v>
      </c>
      <c r="I330" s="48">
        <f t="shared" si="46"/>
        <v>22</v>
      </c>
      <c r="J330" s="48">
        <f t="shared" si="46"/>
        <v>326</v>
      </c>
      <c r="K330" s="138">
        <v>19.100000000000001</v>
      </c>
      <c r="L330" s="138">
        <v>9.3000000000000007</v>
      </c>
      <c r="M330" s="56">
        <f t="shared" si="47"/>
        <v>14.200000000000001</v>
      </c>
      <c r="N330" s="36">
        <v>64.5</v>
      </c>
      <c r="O330" s="57">
        <f t="shared" si="48"/>
        <v>3.0895974851912342</v>
      </c>
      <c r="P330" s="58">
        <f t="shared" si="49"/>
        <v>2.4222444283899276</v>
      </c>
      <c r="Q330" s="137">
        <v>1.5475151999999999</v>
      </c>
      <c r="R330" s="11">
        <f t="shared" si="50"/>
        <v>0.29043765273599992</v>
      </c>
      <c r="S330" s="35">
        <f t="shared" si="51"/>
        <v>0.68023630047165951</v>
      </c>
      <c r="AF330" s="34"/>
    </row>
    <row r="331" spans="7:32" ht="18.5">
      <c r="G331" s="61">
        <v>2012</v>
      </c>
      <c r="H331" s="61">
        <v>11</v>
      </c>
      <c r="I331" s="48">
        <f t="shared" si="46"/>
        <v>23</v>
      </c>
      <c r="J331" s="48">
        <f t="shared" si="46"/>
        <v>327</v>
      </c>
      <c r="K331" s="138">
        <v>14.9</v>
      </c>
      <c r="L331" s="138">
        <v>11.1</v>
      </c>
      <c r="M331" s="56">
        <f t="shared" si="47"/>
        <v>13</v>
      </c>
      <c r="N331" s="36">
        <v>79.5</v>
      </c>
      <c r="O331" s="57">
        <f t="shared" si="48"/>
        <v>12.087226664707995</v>
      </c>
      <c r="P331" s="58">
        <f t="shared" si="49"/>
        <v>3.674516906071231</v>
      </c>
      <c r="Q331" s="137">
        <v>3.7699748</v>
      </c>
      <c r="R331" s="11">
        <f t="shared" si="50"/>
        <v>0.68101578782159999</v>
      </c>
      <c r="S331" s="35">
        <f t="shared" si="51"/>
        <v>0.82967868326668071</v>
      </c>
      <c r="AF331" s="34"/>
    </row>
    <row r="332" spans="7:32" ht="18.5">
      <c r="G332" s="61">
        <v>2012</v>
      </c>
      <c r="H332" s="61">
        <v>11</v>
      </c>
      <c r="I332" s="48">
        <f t="shared" si="46"/>
        <v>24</v>
      </c>
      <c r="J332" s="48">
        <f t="shared" si="46"/>
        <v>328</v>
      </c>
      <c r="K332" s="138">
        <v>13</v>
      </c>
      <c r="L332" s="138">
        <v>10.3</v>
      </c>
      <c r="M332" s="56">
        <f t="shared" si="47"/>
        <v>11.65</v>
      </c>
      <c r="N332" s="36">
        <v>89.5</v>
      </c>
      <c r="O332" s="57">
        <f t="shared" si="48"/>
        <v>29.453163581237337</v>
      </c>
      <c r="P332" s="58">
        <f t="shared" si="49"/>
        <v>6.3618833335472633</v>
      </c>
      <c r="Q332" s="137">
        <v>7.7434377999999997</v>
      </c>
      <c r="R332" s="11">
        <f t="shared" si="50"/>
        <v>1.3374794864266499</v>
      </c>
      <c r="S332" s="35">
        <f t="shared" si="51"/>
        <v>1.1453649778276151</v>
      </c>
      <c r="AF332" s="34"/>
    </row>
    <row r="333" spans="7:32" ht="18.5">
      <c r="G333" s="61">
        <v>2012</v>
      </c>
      <c r="H333" s="61">
        <v>11</v>
      </c>
      <c r="I333" s="48">
        <f t="shared" si="46"/>
        <v>25</v>
      </c>
      <c r="J333" s="48">
        <f t="shared" si="46"/>
        <v>329</v>
      </c>
      <c r="K333" s="138">
        <v>12.1</v>
      </c>
      <c r="L333" s="138">
        <v>10.199999999999999</v>
      </c>
      <c r="M333" s="56">
        <f t="shared" si="47"/>
        <v>11.149999999999999</v>
      </c>
      <c r="N333" s="36">
        <v>83.5</v>
      </c>
      <c r="O333" s="57">
        <f t="shared" si="48"/>
        <v>36.98050481522727</v>
      </c>
      <c r="P333" s="58">
        <f t="shared" si="49"/>
        <v>5.621036731914546</v>
      </c>
      <c r="Q333" s="137">
        <v>8.1558572999999992</v>
      </c>
      <c r="R333" s="11">
        <f t="shared" si="50"/>
        <v>1.3847972837172748</v>
      </c>
      <c r="S333" s="35">
        <f t="shared" si="51"/>
        <v>1.0192427710846128</v>
      </c>
      <c r="AF333" s="34"/>
    </row>
    <row r="334" spans="7:32" ht="18.5">
      <c r="G334" s="61">
        <v>2012</v>
      </c>
      <c r="H334" s="61">
        <v>11</v>
      </c>
      <c r="I334" s="48">
        <f t="shared" si="46"/>
        <v>26</v>
      </c>
      <c r="J334" s="48">
        <f t="shared" si="46"/>
        <v>330</v>
      </c>
      <c r="K334" s="138">
        <v>15.6</v>
      </c>
      <c r="L334" s="138">
        <v>8.8000000000000007</v>
      </c>
      <c r="M334" s="56">
        <f t="shared" si="47"/>
        <v>12.2</v>
      </c>
      <c r="N334" s="36">
        <v>79</v>
      </c>
      <c r="O334" s="57">
        <f t="shared" si="48"/>
        <v>26.076616681180585</v>
      </c>
      <c r="P334" s="58">
        <f t="shared" si="49"/>
        <v>14.185679474562237</v>
      </c>
      <c r="Q334" s="137">
        <v>10.8799195</v>
      </c>
      <c r="R334" s="11">
        <f t="shared" si="50"/>
        <v>1.9143218360249996</v>
      </c>
      <c r="S334" s="35">
        <f t="shared" si="51"/>
        <v>2.2630374916468523</v>
      </c>
    </row>
    <row r="335" spans="7:32" ht="18.5">
      <c r="G335" s="61">
        <v>2012</v>
      </c>
      <c r="H335" s="61">
        <v>11</v>
      </c>
      <c r="I335" s="48">
        <f t="shared" si="46"/>
        <v>27</v>
      </c>
      <c r="J335" s="48">
        <f t="shared" si="46"/>
        <v>331</v>
      </c>
      <c r="K335" s="138">
        <v>16.7</v>
      </c>
      <c r="L335" s="138">
        <v>9.3000000000000007</v>
      </c>
      <c r="M335" s="56">
        <f t="shared" si="47"/>
        <v>13</v>
      </c>
      <c r="N335" s="36">
        <v>68.5</v>
      </c>
      <c r="O335" s="57">
        <f t="shared" si="48"/>
        <v>24.532474708208788</v>
      </c>
      <c r="P335" s="58">
        <f t="shared" si="49"/>
        <v>14.523225027259599</v>
      </c>
      <c r="Q335" s="137">
        <v>10.6776874</v>
      </c>
      <c r="R335" s="11">
        <f t="shared" si="50"/>
        <v>1.9288388073107996</v>
      </c>
      <c r="S335" s="35">
        <f t="shared" si="51"/>
        <v>2.391117744994864</v>
      </c>
    </row>
    <row r="336" spans="7:32" ht="18.5">
      <c r="G336" s="61">
        <v>2012</v>
      </c>
      <c r="H336" s="61">
        <v>11</v>
      </c>
      <c r="I336" s="48">
        <f t="shared" si="46"/>
        <v>28</v>
      </c>
      <c r="J336" s="48">
        <f t="shared" si="46"/>
        <v>332</v>
      </c>
      <c r="K336" s="138">
        <v>16.7</v>
      </c>
      <c r="L336" s="138">
        <v>9</v>
      </c>
      <c r="M336" s="56">
        <f t="shared" si="47"/>
        <v>12.85</v>
      </c>
      <c r="N336" s="36">
        <v>59.5</v>
      </c>
      <c r="O336" s="57">
        <f t="shared" si="48"/>
        <v>18.901677201961821</v>
      </c>
      <c r="P336" s="58">
        <f t="shared" si="49"/>
        <v>11.643433156408481</v>
      </c>
      <c r="Q336" s="137">
        <v>8.3920040999999994</v>
      </c>
      <c r="R336" s="11">
        <f t="shared" si="50"/>
        <v>1.5085655390252248</v>
      </c>
      <c r="S336" s="35">
        <f t="shared" si="51"/>
        <v>1.9643494067703116</v>
      </c>
    </row>
    <row r="337" spans="7:19" ht="18.5">
      <c r="G337" s="61">
        <v>2012</v>
      </c>
      <c r="H337" s="61">
        <v>11</v>
      </c>
      <c r="I337" s="48">
        <f t="shared" si="46"/>
        <v>29</v>
      </c>
      <c r="J337" s="48">
        <f t="shared" si="46"/>
        <v>333</v>
      </c>
      <c r="K337" s="138">
        <v>15.4</v>
      </c>
      <c r="L337" s="138">
        <v>6.8</v>
      </c>
      <c r="M337" s="56">
        <f t="shared" si="47"/>
        <v>11.1</v>
      </c>
      <c r="N337" s="36">
        <v>67</v>
      </c>
      <c r="O337" s="57">
        <f t="shared" si="48"/>
        <v>22.284580845621566</v>
      </c>
      <c r="P337" s="58">
        <f t="shared" si="49"/>
        <v>15.331791621787641</v>
      </c>
      <c r="Q337" s="137">
        <v>10.456195099999999</v>
      </c>
      <c r="R337" s="53">
        <f t="shared" si="50"/>
        <v>1.7723093851573497</v>
      </c>
      <c r="S337" s="52">
        <f t="shared" si="51"/>
        <v>2.2968729873782094</v>
      </c>
    </row>
    <row r="338" spans="7:19" ht="18.5">
      <c r="G338" s="61">
        <v>2012</v>
      </c>
      <c r="H338" s="62">
        <v>11</v>
      </c>
      <c r="I338" s="62">
        <f t="shared" si="46"/>
        <v>30</v>
      </c>
      <c r="J338" s="48">
        <f t="shared" si="46"/>
        <v>334</v>
      </c>
      <c r="K338" s="138">
        <v>14.6</v>
      </c>
      <c r="L338" s="138">
        <v>7.5</v>
      </c>
      <c r="M338" s="56">
        <f t="shared" si="47"/>
        <v>11.05</v>
      </c>
      <c r="N338" s="36">
        <v>70.5</v>
      </c>
      <c r="O338" s="57">
        <f t="shared" si="48"/>
        <v>23.628240138388676</v>
      </c>
      <c r="P338" s="58">
        <f t="shared" si="49"/>
        <v>13.420840398604767</v>
      </c>
      <c r="Q338" s="137">
        <v>10.073503299999999</v>
      </c>
      <c r="R338" s="51">
        <f t="shared" si="50"/>
        <v>1.7044896442523247</v>
      </c>
      <c r="S338" s="50">
        <f t="shared" si="51"/>
        <v>2.0396308554863967</v>
      </c>
    </row>
    <row r="339" spans="7:19" ht="18.5">
      <c r="G339" s="61">
        <v>2012</v>
      </c>
      <c r="H339" s="61">
        <v>12</v>
      </c>
      <c r="I339" s="48">
        <v>1</v>
      </c>
      <c r="J339" s="48">
        <f t="shared" si="46"/>
        <v>335</v>
      </c>
      <c r="K339" s="138">
        <v>14.4</v>
      </c>
      <c r="L339" s="138">
        <v>8.6</v>
      </c>
      <c r="M339" s="56">
        <f t="shared" si="47"/>
        <v>11.5</v>
      </c>
      <c r="N339" s="36">
        <v>70.5</v>
      </c>
      <c r="O339" s="57">
        <f t="shared" si="48"/>
        <v>28.246120220990942</v>
      </c>
      <c r="P339" s="58">
        <f t="shared" si="49"/>
        <v>13.1061997825398</v>
      </c>
      <c r="Q339" s="137">
        <v>10.8841065</v>
      </c>
      <c r="R339" s="11">
        <f t="shared" si="50"/>
        <v>1.8703738394392497</v>
      </c>
      <c r="S339" s="35">
        <f t="shared" si="51"/>
        <v>2.044318951877524</v>
      </c>
    </row>
    <row r="340" spans="7:19" ht="18.5">
      <c r="G340" s="61">
        <v>2012</v>
      </c>
      <c r="H340" s="61">
        <v>12</v>
      </c>
      <c r="I340" s="48">
        <f t="shared" ref="I340:J355" si="52">I339+1</f>
        <v>2</v>
      </c>
      <c r="J340" s="48">
        <f t="shared" si="46"/>
        <v>336</v>
      </c>
      <c r="K340" s="138">
        <v>16.100000000000001</v>
      </c>
      <c r="L340" s="138">
        <v>8.4</v>
      </c>
      <c r="M340" s="56">
        <f t="shared" si="47"/>
        <v>12.25</v>
      </c>
      <c r="N340" s="36">
        <v>66</v>
      </c>
      <c r="O340" s="57">
        <f t="shared" si="48"/>
        <v>22.404188259592221</v>
      </c>
      <c r="P340" s="58">
        <f t="shared" si="49"/>
        <v>13.800979967908811</v>
      </c>
      <c r="Q340" s="137">
        <v>9.9470558999999987</v>
      </c>
      <c r="R340" s="11">
        <f t="shared" si="50"/>
        <v>1.7531014597476748</v>
      </c>
      <c r="S340" s="35">
        <f t="shared" si="51"/>
        <v>2.2145319790140814</v>
      </c>
    </row>
    <row r="341" spans="7:19" ht="18.5">
      <c r="G341" s="61">
        <v>2012</v>
      </c>
      <c r="H341" s="61">
        <v>12</v>
      </c>
      <c r="I341" s="48">
        <f t="shared" si="52"/>
        <v>3</v>
      </c>
      <c r="J341" s="48">
        <f t="shared" si="46"/>
        <v>337</v>
      </c>
      <c r="K341" s="138">
        <v>18</v>
      </c>
      <c r="L341" s="138">
        <v>8.1999999999999993</v>
      </c>
      <c r="M341" s="56">
        <f t="shared" si="47"/>
        <v>13.1</v>
      </c>
      <c r="N341" s="36">
        <v>67</v>
      </c>
      <c r="O341" s="57">
        <f t="shared" si="48"/>
        <v>24.173425345443754</v>
      </c>
      <c r="P341" s="58">
        <f t="shared" si="49"/>
        <v>18.951965470827904</v>
      </c>
      <c r="Q341" s="137">
        <v>12.107966599999999</v>
      </c>
      <c r="R341" s="11">
        <f t="shared" si="50"/>
        <v>2.1943086249680994</v>
      </c>
      <c r="S341" s="35">
        <f t="shared" si="51"/>
        <v>3.0409758639513207</v>
      </c>
    </row>
    <row r="342" spans="7:19" ht="18.5">
      <c r="G342" s="61">
        <v>2012</v>
      </c>
      <c r="H342" s="61">
        <v>12</v>
      </c>
      <c r="I342" s="48">
        <f t="shared" si="52"/>
        <v>4</v>
      </c>
      <c r="J342" s="48">
        <f t="shared" si="52"/>
        <v>338</v>
      </c>
      <c r="K342" s="138">
        <v>14.9</v>
      </c>
      <c r="L342" s="138">
        <v>6.8</v>
      </c>
      <c r="M342" s="56">
        <f t="shared" si="47"/>
        <v>10.85</v>
      </c>
      <c r="N342" s="36">
        <v>75</v>
      </c>
      <c r="O342" s="57">
        <f t="shared" si="48"/>
        <v>25.87221991480634</v>
      </c>
      <c r="P342" s="58">
        <f t="shared" si="49"/>
        <v>16.765198504794512</v>
      </c>
      <c r="Q342" s="137">
        <v>11.781380599999999</v>
      </c>
      <c r="R342" s="11">
        <f t="shared" si="50"/>
        <v>1.9796518903243496</v>
      </c>
      <c r="S342" s="35">
        <f t="shared" si="51"/>
        <v>2.4533640298211346</v>
      </c>
    </row>
    <row r="343" spans="7:19" ht="18.5">
      <c r="G343" s="61">
        <v>2012</v>
      </c>
      <c r="H343" s="61">
        <v>12</v>
      </c>
      <c r="I343" s="48">
        <f t="shared" si="52"/>
        <v>5</v>
      </c>
      <c r="J343" s="48">
        <f t="shared" si="52"/>
        <v>339</v>
      </c>
      <c r="K343" s="138">
        <v>12.3</v>
      </c>
      <c r="L343" s="138">
        <v>8</v>
      </c>
      <c r="M343" s="56">
        <f t="shared" si="47"/>
        <v>10.15</v>
      </c>
      <c r="N343" s="36">
        <v>89</v>
      </c>
      <c r="O343" s="57">
        <f t="shared" si="48"/>
        <v>31.989656877338181</v>
      </c>
      <c r="P343" s="58">
        <f t="shared" si="49"/>
        <v>11.004441965804338</v>
      </c>
      <c r="Q343" s="137">
        <v>10.6136263</v>
      </c>
      <c r="R343" s="11">
        <f t="shared" si="50"/>
        <v>1.7398572650735251</v>
      </c>
      <c r="S343" s="35">
        <f t="shared" si="51"/>
        <v>1.638237043554805</v>
      </c>
    </row>
    <row r="344" spans="7:19" ht="18.5">
      <c r="G344" s="61">
        <v>2012</v>
      </c>
      <c r="H344" s="61">
        <v>12</v>
      </c>
      <c r="I344" s="48">
        <f t="shared" si="52"/>
        <v>6</v>
      </c>
      <c r="J344" s="48">
        <f t="shared" si="52"/>
        <v>340</v>
      </c>
      <c r="K344" s="138">
        <v>13.2</v>
      </c>
      <c r="L344" s="138">
        <v>3.5</v>
      </c>
      <c r="M344" s="56">
        <f t="shared" si="47"/>
        <v>8.35</v>
      </c>
      <c r="N344" s="36">
        <v>65</v>
      </c>
      <c r="O344" s="57">
        <f t="shared" si="48"/>
        <v>16.071039516677985</v>
      </c>
      <c r="P344" s="58">
        <f t="shared" si="49"/>
        <v>12.471126664942116</v>
      </c>
      <c r="Q344" s="137">
        <v>8.0084748999999995</v>
      </c>
      <c r="R344" s="11">
        <f t="shared" si="50"/>
        <v>1.2282577932942749</v>
      </c>
      <c r="S344" s="35">
        <f t="shared" si="51"/>
        <v>1.6141959902442256</v>
      </c>
    </row>
    <row r="345" spans="7:19" ht="18.5">
      <c r="G345" s="61">
        <v>2012</v>
      </c>
      <c r="H345" s="61">
        <v>12</v>
      </c>
      <c r="I345" s="48">
        <f t="shared" si="52"/>
        <v>7</v>
      </c>
      <c r="J345" s="48">
        <f t="shared" si="52"/>
        <v>341</v>
      </c>
      <c r="K345" s="138">
        <v>8.6</v>
      </c>
      <c r="L345" s="138">
        <v>4.4000000000000004</v>
      </c>
      <c r="M345" s="56">
        <f t="shared" si="47"/>
        <v>6.5</v>
      </c>
      <c r="N345" s="36">
        <v>80.5</v>
      </c>
      <c r="O345" s="57">
        <f t="shared" si="48"/>
        <v>29.711008128522941</v>
      </c>
      <c r="P345" s="58">
        <f t="shared" si="49"/>
        <v>9.9828987311837079</v>
      </c>
      <c r="Q345" s="137">
        <v>9.742311599999999</v>
      </c>
      <c r="R345" s="11">
        <f t="shared" si="50"/>
        <v>1.3884693780761999</v>
      </c>
      <c r="S345" s="35">
        <f t="shared" si="51"/>
        <v>1.1314832996900079</v>
      </c>
    </row>
    <row r="346" spans="7:19" ht="18.5">
      <c r="G346" s="61">
        <v>2012</v>
      </c>
      <c r="H346" s="61">
        <v>12</v>
      </c>
      <c r="I346" s="48">
        <f t="shared" si="52"/>
        <v>8</v>
      </c>
      <c r="J346" s="48">
        <f t="shared" si="52"/>
        <v>342</v>
      </c>
      <c r="K346" s="138">
        <v>8.5</v>
      </c>
      <c r="L346" s="138">
        <v>6.5</v>
      </c>
      <c r="M346" s="56">
        <f t="shared" si="47"/>
        <v>7.5</v>
      </c>
      <c r="N346" s="36">
        <v>95.5</v>
      </c>
      <c r="O346" s="57">
        <f t="shared" si="48"/>
        <v>47.66286227441595</v>
      </c>
      <c r="P346" s="58">
        <f t="shared" si="49"/>
        <v>7.6260579639065522</v>
      </c>
      <c r="Q346" s="137">
        <v>10.784874599999998</v>
      </c>
      <c r="R346" s="11">
        <f t="shared" si="50"/>
        <v>1.6003082250836997</v>
      </c>
      <c r="S346" s="35">
        <f t="shared" si="51"/>
        <v>1.0039926562703436</v>
      </c>
    </row>
    <row r="347" spans="7:19" ht="18.5">
      <c r="G347" s="61">
        <v>2012</v>
      </c>
      <c r="H347" s="61">
        <v>12</v>
      </c>
      <c r="I347" s="48">
        <f t="shared" si="52"/>
        <v>9</v>
      </c>
      <c r="J347" s="48">
        <f t="shared" si="52"/>
        <v>343</v>
      </c>
      <c r="K347" s="138">
        <v>13.4</v>
      </c>
      <c r="L347" s="138">
        <v>5</v>
      </c>
      <c r="M347" s="56">
        <f t="shared" si="47"/>
        <v>9.1999999999999993</v>
      </c>
      <c r="N347" s="36">
        <v>77.5</v>
      </c>
      <c r="O347" s="57">
        <f t="shared" si="48"/>
        <v>14.183776357139298</v>
      </c>
      <c r="P347" s="58">
        <f t="shared" si="49"/>
        <v>9.5314977119976092</v>
      </c>
      <c r="Q347" s="137">
        <v>6.5773582999999993</v>
      </c>
      <c r="R347" s="11">
        <f t="shared" si="50"/>
        <v>1.0415575735964997</v>
      </c>
      <c r="S347" s="35">
        <f t="shared" si="51"/>
        <v>1.3696079121742635</v>
      </c>
    </row>
    <row r="348" spans="7:19" ht="18.5">
      <c r="G348" s="61">
        <v>2012</v>
      </c>
      <c r="H348" s="61">
        <v>12</v>
      </c>
      <c r="I348" s="48">
        <f t="shared" si="52"/>
        <v>10</v>
      </c>
      <c r="J348" s="48">
        <f t="shared" si="52"/>
        <v>344</v>
      </c>
      <c r="K348" s="138">
        <v>11.3</v>
      </c>
      <c r="L348" s="138">
        <v>7.2</v>
      </c>
      <c r="M348" s="56">
        <f t="shared" si="47"/>
        <v>9.25</v>
      </c>
      <c r="N348" s="36">
        <v>87</v>
      </c>
      <c r="O348" s="57">
        <f t="shared" si="48"/>
        <v>4.9808419396238239</v>
      </c>
      <c r="P348" s="58">
        <f t="shared" si="49"/>
        <v>1.6337161561966147</v>
      </c>
      <c r="Q348" s="137">
        <v>1.6136697999999998</v>
      </c>
      <c r="R348" s="11">
        <f t="shared" si="50"/>
        <v>0.25600588984784994</v>
      </c>
      <c r="S348" s="35">
        <f t="shared" si="51"/>
        <v>0.4403198382636615</v>
      </c>
    </row>
    <row r="349" spans="7:19" ht="18.5">
      <c r="G349" s="61">
        <v>2012</v>
      </c>
      <c r="H349" s="61">
        <v>12</v>
      </c>
      <c r="I349" s="48">
        <f t="shared" si="52"/>
        <v>11</v>
      </c>
      <c r="J349" s="48">
        <f t="shared" si="52"/>
        <v>345</v>
      </c>
      <c r="K349" s="138">
        <v>9.5</v>
      </c>
      <c r="L349" s="138">
        <v>7.4</v>
      </c>
      <c r="M349" s="56">
        <f t="shared" si="47"/>
        <v>8.4499999999999993</v>
      </c>
      <c r="N349" s="36">
        <v>91</v>
      </c>
      <c r="O349" s="57">
        <f t="shared" si="48"/>
        <v>49.284311457005003</v>
      </c>
      <c r="P349" s="58">
        <f t="shared" si="49"/>
        <v>8.2797643247768402</v>
      </c>
      <c r="Q349" s="137">
        <v>11.4271604</v>
      </c>
      <c r="R349" s="11">
        <f t="shared" si="50"/>
        <v>1.7592827633324997</v>
      </c>
      <c r="S349" s="35">
        <f t="shared" si="51"/>
        <v>1.1583623730811483</v>
      </c>
    </row>
    <row r="350" spans="7:19" ht="18.5">
      <c r="G350" s="61">
        <v>2012</v>
      </c>
      <c r="H350" s="61">
        <v>12</v>
      </c>
      <c r="I350" s="48">
        <f t="shared" si="52"/>
        <v>12</v>
      </c>
      <c r="J350" s="48">
        <f t="shared" si="52"/>
        <v>346</v>
      </c>
      <c r="K350" s="138">
        <v>10.1</v>
      </c>
      <c r="L350" s="138">
        <v>7</v>
      </c>
      <c r="M350" s="56">
        <f t="shared" si="47"/>
        <v>8.5500000000000007</v>
      </c>
      <c r="N350" s="36">
        <v>90.5</v>
      </c>
      <c r="O350" s="57">
        <f t="shared" si="48"/>
        <v>7.6632861044757039</v>
      </c>
      <c r="P350" s="58">
        <f t="shared" si="49"/>
        <v>1.9004949539099742</v>
      </c>
      <c r="Q350" s="137">
        <v>2.1588172000000001</v>
      </c>
      <c r="R350" s="11">
        <f t="shared" si="50"/>
        <v>0.33362954683529994</v>
      </c>
      <c r="S350" s="35">
        <f t="shared" si="51"/>
        <v>0.44912131105470859</v>
      </c>
    </row>
    <row r="351" spans="7:19" ht="18.5">
      <c r="G351" s="61">
        <v>2012</v>
      </c>
      <c r="H351" s="61">
        <v>12</v>
      </c>
      <c r="I351" s="48">
        <f t="shared" si="52"/>
        <v>13</v>
      </c>
      <c r="J351" s="48">
        <f t="shared" si="52"/>
        <v>347</v>
      </c>
      <c r="K351" s="138">
        <v>10.8</v>
      </c>
      <c r="L351" s="138">
        <v>4.5</v>
      </c>
      <c r="M351" s="56">
        <f t="shared" si="47"/>
        <v>7.65</v>
      </c>
      <c r="N351" s="36">
        <v>87</v>
      </c>
      <c r="O351" s="57">
        <f t="shared" si="48"/>
        <v>3.2153412553293954</v>
      </c>
      <c r="P351" s="58">
        <f t="shared" si="49"/>
        <v>1.6205319926860156</v>
      </c>
      <c r="Q351" s="137">
        <v>1.2912707999999999</v>
      </c>
      <c r="R351" s="11">
        <f t="shared" si="50"/>
        <v>0.19274056750889998</v>
      </c>
      <c r="S351" s="35">
        <f t="shared" si="51"/>
        <v>0.38850007155209221</v>
      </c>
    </row>
    <row r="352" spans="7:19" ht="18.5">
      <c r="G352" s="61">
        <v>2012</v>
      </c>
      <c r="H352" s="61">
        <v>12</v>
      </c>
      <c r="I352" s="48">
        <f t="shared" si="52"/>
        <v>14</v>
      </c>
      <c r="J352" s="48">
        <f t="shared" si="52"/>
        <v>348</v>
      </c>
      <c r="K352" s="138">
        <v>11</v>
      </c>
      <c r="L352" s="138">
        <v>5.8</v>
      </c>
      <c r="M352" s="56">
        <f t="shared" si="47"/>
        <v>8.4</v>
      </c>
      <c r="N352" s="36">
        <v>85</v>
      </c>
      <c r="O352" s="57">
        <f t="shared" si="48"/>
        <v>27.99281166292884</v>
      </c>
      <c r="P352" s="58">
        <f t="shared" si="49"/>
        <v>11.645009651778398</v>
      </c>
      <c r="Q352" s="137">
        <v>10.2133491</v>
      </c>
      <c r="R352" s="11">
        <f t="shared" si="50"/>
        <v>1.5694138627533001</v>
      </c>
      <c r="S352" s="35">
        <f t="shared" si="51"/>
        <v>1.5284600484286732</v>
      </c>
    </row>
    <row r="353" spans="7:19" ht="18.5">
      <c r="G353" s="61">
        <v>2012</v>
      </c>
      <c r="H353" s="61">
        <v>12</v>
      </c>
      <c r="I353" s="48">
        <f t="shared" si="52"/>
        <v>15</v>
      </c>
      <c r="J353" s="48">
        <f t="shared" si="52"/>
        <v>349</v>
      </c>
      <c r="K353" s="138">
        <v>13.2</v>
      </c>
      <c r="L353" s="138">
        <v>5.9</v>
      </c>
      <c r="M353" s="56">
        <f t="shared" si="47"/>
        <v>9.5500000000000007</v>
      </c>
      <c r="N353" s="36">
        <v>63.5</v>
      </c>
      <c r="O353" s="57">
        <f t="shared" si="48"/>
        <v>13.622640151463923</v>
      </c>
      <c r="P353" s="58">
        <f t="shared" si="49"/>
        <v>7.9556218484549301</v>
      </c>
      <c r="Q353" s="137">
        <v>5.8890155000000002</v>
      </c>
      <c r="R353" s="11">
        <f t="shared" si="50"/>
        <v>0.94464372607012503</v>
      </c>
      <c r="S353" s="35">
        <f t="shared" si="51"/>
        <v>1.2114078811548197</v>
      </c>
    </row>
    <row r="354" spans="7:19" ht="18.5">
      <c r="G354" s="61">
        <v>2012</v>
      </c>
      <c r="H354" s="61">
        <v>12</v>
      </c>
      <c r="I354" s="48">
        <f t="shared" si="52"/>
        <v>16</v>
      </c>
      <c r="J354" s="48">
        <f t="shared" si="52"/>
        <v>350</v>
      </c>
      <c r="K354" s="138">
        <v>13.7</v>
      </c>
      <c r="L354" s="138">
        <v>2.2999999999999998</v>
      </c>
      <c r="M354" s="56">
        <f t="shared" si="47"/>
        <v>8</v>
      </c>
      <c r="N354" s="36">
        <v>44</v>
      </c>
      <c r="O354" s="57">
        <f t="shared" si="48"/>
        <v>6.8034019330732853</v>
      </c>
      <c r="P354" s="58">
        <f t="shared" si="49"/>
        <v>6.2047025629628356</v>
      </c>
      <c r="Q354" s="137">
        <v>3.6753486</v>
      </c>
      <c r="R354" s="11">
        <f t="shared" si="50"/>
        <v>0.55614272410619991</v>
      </c>
      <c r="S354" s="35">
        <f t="shared" si="51"/>
        <v>0.97104691867530124</v>
      </c>
    </row>
    <row r="355" spans="7:19" ht="18.5">
      <c r="G355" s="61">
        <v>2012</v>
      </c>
      <c r="H355" s="61">
        <v>12</v>
      </c>
      <c r="I355" s="48">
        <f t="shared" si="52"/>
        <v>17</v>
      </c>
      <c r="J355" s="48">
        <f t="shared" si="52"/>
        <v>351</v>
      </c>
      <c r="K355" s="138">
        <v>8.6999999999999993</v>
      </c>
      <c r="L355" s="138">
        <v>0.1</v>
      </c>
      <c r="M355" s="56">
        <f t="shared" si="47"/>
        <v>4.3999999999999995</v>
      </c>
      <c r="N355" s="36">
        <v>59.5</v>
      </c>
      <c r="O355" s="57">
        <f t="shared" si="48"/>
        <v>4.30468177628953</v>
      </c>
      <c r="P355" s="58">
        <f t="shared" si="49"/>
        <v>2.9616210620871963</v>
      </c>
      <c r="Q355" s="137">
        <v>2.0198087999999998</v>
      </c>
      <c r="R355" s="11">
        <f t="shared" si="50"/>
        <v>0.26298516518639997</v>
      </c>
      <c r="S355" s="35">
        <f t="shared" si="51"/>
        <v>0.35517583137561526</v>
      </c>
    </row>
    <row r="356" spans="7:19" ht="18.5">
      <c r="G356" s="61">
        <v>2012</v>
      </c>
      <c r="H356" s="61">
        <v>12</v>
      </c>
      <c r="I356" s="48">
        <f t="shared" ref="I356:J369" si="53">I355+1</f>
        <v>18</v>
      </c>
      <c r="J356" s="48">
        <f t="shared" si="53"/>
        <v>352</v>
      </c>
      <c r="K356" s="138">
        <v>6</v>
      </c>
      <c r="L356" s="138">
        <v>3.2</v>
      </c>
      <c r="M356" s="56">
        <f t="shared" si="47"/>
        <v>4.5999999999999996</v>
      </c>
      <c r="N356" s="36">
        <v>83</v>
      </c>
      <c r="O356" s="57">
        <f t="shared" si="48"/>
        <v>20.785554778493673</v>
      </c>
      <c r="P356" s="58">
        <f t="shared" si="49"/>
        <v>4.6559642703825821</v>
      </c>
      <c r="Q356" s="137">
        <v>5.5649416999999994</v>
      </c>
      <c r="R356" s="11">
        <f t="shared" si="50"/>
        <v>0.73109978077919968</v>
      </c>
      <c r="S356" s="35">
        <f t="shared" si="51"/>
        <v>0.49080331885538575</v>
      </c>
    </row>
    <row r="357" spans="7:19" ht="18.5">
      <c r="G357" s="61">
        <v>2012</v>
      </c>
      <c r="H357" s="61">
        <v>12</v>
      </c>
      <c r="I357" s="48">
        <f t="shared" si="53"/>
        <v>19</v>
      </c>
      <c r="J357" s="48">
        <f t="shared" si="53"/>
        <v>353</v>
      </c>
      <c r="K357" s="138">
        <v>7.1</v>
      </c>
      <c r="L357" s="138">
        <v>3.1</v>
      </c>
      <c r="M357" s="56">
        <f t="shared" si="47"/>
        <v>5.0999999999999996</v>
      </c>
      <c r="N357" s="36">
        <v>94.5</v>
      </c>
      <c r="O357" s="57">
        <f t="shared" si="48"/>
        <v>15.295634375000001</v>
      </c>
      <c r="P357" s="58">
        <f t="shared" si="49"/>
        <v>4.8946029999999991</v>
      </c>
      <c r="Q357" s="137">
        <v>4.894603</v>
      </c>
      <c r="R357" s="11">
        <f t="shared" si="50"/>
        <v>0.65738678702549991</v>
      </c>
      <c r="S357" s="35">
        <f t="shared" si="51"/>
        <v>0.54938593746268638</v>
      </c>
    </row>
    <row r="358" spans="7:19" ht="18.5">
      <c r="G358" s="61">
        <v>2012</v>
      </c>
      <c r="H358" s="61">
        <v>12</v>
      </c>
      <c r="I358" s="48">
        <f t="shared" si="53"/>
        <v>20</v>
      </c>
      <c r="J358" s="48">
        <f t="shared" si="53"/>
        <v>354</v>
      </c>
      <c r="K358" s="138">
        <v>8.4</v>
      </c>
      <c r="L358" s="138">
        <v>6.9</v>
      </c>
      <c r="M358" s="56">
        <f t="shared" si="47"/>
        <v>7.65</v>
      </c>
      <c r="N358" s="36">
        <v>92.5</v>
      </c>
      <c r="O358" s="57">
        <f t="shared" si="48"/>
        <v>51.478778027755858</v>
      </c>
      <c r="P358" s="58">
        <f t="shared" si="49"/>
        <v>6.1774533633307032</v>
      </c>
      <c r="Q358" s="137">
        <v>10.0877391</v>
      </c>
      <c r="R358" s="11">
        <f t="shared" si="50"/>
        <v>1.505738810957175</v>
      </c>
      <c r="S358" s="35">
        <f t="shared" si="51"/>
        <v>0.86561879254475771</v>
      </c>
    </row>
    <row r="359" spans="7:19" ht="18.5">
      <c r="G359" s="61">
        <v>2012</v>
      </c>
      <c r="H359" s="61">
        <v>12</v>
      </c>
      <c r="I359" s="48">
        <f t="shared" si="53"/>
        <v>21</v>
      </c>
      <c r="J359" s="48">
        <f t="shared" si="53"/>
        <v>355</v>
      </c>
      <c r="K359" s="138">
        <v>8</v>
      </c>
      <c r="L359" s="138">
        <v>6.8</v>
      </c>
      <c r="M359" s="56">
        <f t="shared" si="47"/>
        <v>7.4</v>
      </c>
      <c r="N359" s="36">
        <v>98.5</v>
      </c>
      <c r="O359" s="57">
        <f t="shared" si="48"/>
        <v>59.275009295547903</v>
      </c>
      <c r="P359" s="58">
        <f t="shared" si="49"/>
        <v>5.6904008923725993</v>
      </c>
      <c r="Q359" s="137">
        <v>10.3892031</v>
      </c>
      <c r="R359" s="11">
        <f t="shared" si="50"/>
        <v>1.5355034397738001</v>
      </c>
      <c r="S359" s="35">
        <f t="shared" si="51"/>
        <v>0.7967964128170868</v>
      </c>
    </row>
    <row r="360" spans="7:19" ht="18.5">
      <c r="G360" s="61">
        <v>2012</v>
      </c>
      <c r="H360" s="61">
        <v>12</v>
      </c>
      <c r="I360" s="48">
        <f t="shared" si="53"/>
        <v>22</v>
      </c>
      <c r="J360" s="48">
        <f t="shared" si="53"/>
        <v>356</v>
      </c>
      <c r="K360" s="138">
        <v>8</v>
      </c>
      <c r="L360" s="138">
        <v>5.5</v>
      </c>
      <c r="M360" s="56">
        <f t="shared" si="47"/>
        <v>6.75</v>
      </c>
      <c r="N360" s="36">
        <v>94.5</v>
      </c>
      <c r="O360" s="57">
        <f t="shared" si="48"/>
        <v>27.131350554913517</v>
      </c>
      <c r="P360" s="58">
        <f t="shared" si="49"/>
        <v>5.4262701109827036</v>
      </c>
      <c r="Q360" s="137">
        <v>6.8637490999999997</v>
      </c>
      <c r="R360" s="11">
        <f t="shared" si="50"/>
        <v>0.98828206197532475</v>
      </c>
      <c r="S360" s="35">
        <f t="shared" si="51"/>
        <v>0.72311702102212905</v>
      </c>
    </row>
    <row r="361" spans="7:19" ht="18.5">
      <c r="G361" s="61">
        <v>2012</v>
      </c>
      <c r="H361" s="61">
        <v>12</v>
      </c>
      <c r="I361" s="48">
        <f t="shared" si="53"/>
        <v>23</v>
      </c>
      <c r="J361" s="48">
        <f t="shared" si="53"/>
        <v>357</v>
      </c>
      <c r="K361" s="138">
        <v>7.2</v>
      </c>
      <c r="L361" s="138">
        <v>3.7</v>
      </c>
      <c r="M361" s="56">
        <f t="shared" si="47"/>
        <v>5.45</v>
      </c>
      <c r="N361" s="36">
        <v>96</v>
      </c>
      <c r="O361" s="57">
        <f t="shared" si="48"/>
        <v>4.2215135880249175</v>
      </c>
      <c r="P361" s="58">
        <f t="shared" si="49"/>
        <v>1.1820238046469771</v>
      </c>
      <c r="Q361" s="137">
        <v>1.2636365999999999</v>
      </c>
      <c r="R361" s="11">
        <f t="shared" si="50"/>
        <v>0.17231106632174997</v>
      </c>
      <c r="S361" s="35">
        <f t="shared" si="51"/>
        <v>0.27032196664797398</v>
      </c>
    </row>
    <row r="362" spans="7:19" ht="18.5">
      <c r="G362" s="61">
        <v>2012</v>
      </c>
      <c r="H362" s="61">
        <v>12</v>
      </c>
      <c r="I362" s="48">
        <f t="shared" si="53"/>
        <v>24</v>
      </c>
      <c r="J362" s="48">
        <f t="shared" si="53"/>
        <v>358</v>
      </c>
      <c r="K362" s="138">
        <v>9.6</v>
      </c>
      <c r="L362" s="138">
        <v>7.1</v>
      </c>
      <c r="M362" s="56">
        <f t="shared" si="47"/>
        <v>8.35</v>
      </c>
      <c r="N362" s="36">
        <v>92</v>
      </c>
      <c r="O362" s="57">
        <f t="shared" si="48"/>
        <v>3.25549725745836</v>
      </c>
      <c r="P362" s="58">
        <f t="shared" si="49"/>
        <v>0.65109945149167203</v>
      </c>
      <c r="Q362" s="137">
        <v>0.82358290000000001</v>
      </c>
      <c r="R362" s="11">
        <f t="shared" si="50"/>
        <v>0.12631270347727497</v>
      </c>
      <c r="S362" s="35">
        <f t="shared" si="51"/>
        <v>0.30386877645337013</v>
      </c>
    </row>
    <row r="363" spans="7:19" ht="18.5">
      <c r="G363" s="61">
        <v>2012</v>
      </c>
      <c r="H363" s="61">
        <v>12</v>
      </c>
      <c r="I363" s="48">
        <f t="shared" si="53"/>
        <v>25</v>
      </c>
      <c r="J363" s="48">
        <f t="shared" si="53"/>
        <v>359</v>
      </c>
      <c r="K363" s="138">
        <v>12</v>
      </c>
      <c r="L363" s="138">
        <v>8.4</v>
      </c>
      <c r="M363" s="56">
        <f t="shared" si="47"/>
        <v>10.199999999999999</v>
      </c>
      <c r="N363" s="36">
        <v>80</v>
      </c>
      <c r="O363" s="57">
        <f t="shared" si="48"/>
        <v>4.3141820968182305</v>
      </c>
      <c r="P363" s="58">
        <f t="shared" si="49"/>
        <v>1.2424844438836502</v>
      </c>
      <c r="Q363" s="137">
        <v>1.3096935999999999</v>
      </c>
      <c r="R363" s="11">
        <f t="shared" si="50"/>
        <v>0.21507788299199998</v>
      </c>
      <c r="S363" s="35">
        <f t="shared" si="51"/>
        <v>0.41814745283968657</v>
      </c>
    </row>
    <row r="364" spans="7:19" ht="18.5">
      <c r="G364" s="61">
        <v>2012</v>
      </c>
      <c r="H364" s="61">
        <v>12</v>
      </c>
      <c r="I364" s="48">
        <f t="shared" si="53"/>
        <v>26</v>
      </c>
      <c r="J364" s="48">
        <f t="shared" si="53"/>
        <v>360</v>
      </c>
      <c r="K364" s="138">
        <v>14.5</v>
      </c>
      <c r="L364" s="138">
        <v>7.9</v>
      </c>
      <c r="M364" s="56">
        <f t="shared" si="47"/>
        <v>11.2</v>
      </c>
      <c r="N364" s="36">
        <v>71.5</v>
      </c>
      <c r="O364" s="57">
        <f t="shared" si="48"/>
        <v>3.1098383490033488</v>
      </c>
      <c r="P364" s="58">
        <f t="shared" si="49"/>
        <v>1.6419946482737682</v>
      </c>
      <c r="Q364" s="137">
        <v>1.2782910999999999</v>
      </c>
      <c r="R364" s="11">
        <f t="shared" si="50"/>
        <v>0.21741814174349997</v>
      </c>
      <c r="S364" s="35">
        <f t="shared" si="51"/>
        <v>0.49456051216818792</v>
      </c>
    </row>
    <row r="365" spans="7:19" ht="18.5">
      <c r="G365" s="61">
        <v>2012</v>
      </c>
      <c r="H365" s="61">
        <v>12</v>
      </c>
      <c r="I365" s="48">
        <f t="shared" si="53"/>
        <v>27</v>
      </c>
      <c r="J365" s="48">
        <f t="shared" si="53"/>
        <v>361</v>
      </c>
      <c r="K365" s="138">
        <v>16.2</v>
      </c>
      <c r="L365" s="138">
        <v>5.8</v>
      </c>
      <c r="M365" s="56">
        <f t="shared" si="47"/>
        <v>11</v>
      </c>
      <c r="N365" s="36">
        <v>63</v>
      </c>
      <c r="O365" s="57">
        <f t="shared" si="48"/>
        <v>5.8619761331711144</v>
      </c>
      <c r="P365" s="58">
        <f t="shared" si="49"/>
        <v>4.8771641427983665</v>
      </c>
      <c r="Q365" s="137">
        <v>3.0246887999999994</v>
      </c>
      <c r="R365" s="11">
        <f t="shared" si="50"/>
        <v>0.51090623458559981</v>
      </c>
      <c r="S365" s="35">
        <f t="shared" si="51"/>
        <v>0.91377037411317041</v>
      </c>
    </row>
    <row r="366" spans="7:19" ht="18.5">
      <c r="G366" s="61">
        <v>2012</v>
      </c>
      <c r="H366" s="61">
        <v>12</v>
      </c>
      <c r="I366" s="48">
        <f t="shared" si="53"/>
        <v>28</v>
      </c>
      <c r="J366" s="48">
        <f t="shared" si="53"/>
        <v>362</v>
      </c>
      <c r="K366" s="138">
        <v>13.6</v>
      </c>
      <c r="L366" s="138">
        <v>5.5</v>
      </c>
      <c r="M366" s="56">
        <f t="shared" si="47"/>
        <v>9.5500000000000007</v>
      </c>
      <c r="N366" s="36">
        <v>58.5</v>
      </c>
      <c r="O366" s="57">
        <f t="shared" si="48"/>
        <v>3.3983838512020839</v>
      </c>
      <c r="P366" s="58">
        <f t="shared" si="49"/>
        <v>2.2021527355789505</v>
      </c>
      <c r="Q366" s="137">
        <v>1.5475151999999999</v>
      </c>
      <c r="R366" s="11">
        <f t="shared" si="50"/>
        <v>0.24823343132279993</v>
      </c>
      <c r="S366" s="35">
        <f t="shared" si="51"/>
        <v>0.51759340829659806</v>
      </c>
    </row>
    <row r="367" spans="7:19" ht="18.5">
      <c r="G367" s="61">
        <v>2012</v>
      </c>
      <c r="H367" s="61">
        <v>12</v>
      </c>
      <c r="I367" s="48">
        <f t="shared" si="53"/>
        <v>29</v>
      </c>
      <c r="J367" s="48">
        <f t="shared" si="53"/>
        <v>363</v>
      </c>
      <c r="K367" s="138">
        <v>12.1</v>
      </c>
      <c r="L367" s="138">
        <v>4.3</v>
      </c>
      <c r="M367" s="56">
        <f t="shared" si="47"/>
        <v>8.1999999999999993</v>
      </c>
      <c r="N367" s="36">
        <v>58</v>
      </c>
      <c r="O367" s="57">
        <f t="shared" si="48"/>
        <v>8.4366719657307385</v>
      </c>
      <c r="P367" s="58">
        <f t="shared" si="49"/>
        <v>5.2644833066159809</v>
      </c>
      <c r="Q367" s="137">
        <v>3.7699748</v>
      </c>
      <c r="R367" s="11">
        <f t="shared" si="50"/>
        <v>0.57488345725199996</v>
      </c>
      <c r="S367" s="35">
        <f t="shared" si="51"/>
        <v>0.80582312781973375</v>
      </c>
    </row>
    <row r="368" spans="7:19" ht="18.5">
      <c r="G368" s="61">
        <v>2012</v>
      </c>
      <c r="H368" s="61">
        <v>12</v>
      </c>
      <c r="I368" s="48">
        <f t="shared" si="53"/>
        <v>30</v>
      </c>
      <c r="J368" s="48">
        <f t="shared" si="53"/>
        <v>364</v>
      </c>
      <c r="K368" s="138">
        <v>10.4</v>
      </c>
      <c r="L368" s="138">
        <v>3.6</v>
      </c>
      <c r="M368" s="56">
        <f t="shared" si="47"/>
        <v>7</v>
      </c>
      <c r="N368" s="36">
        <v>53</v>
      </c>
      <c r="O368" s="57">
        <f t="shared" si="48"/>
        <v>18.559205268491581</v>
      </c>
      <c r="P368" s="58">
        <f t="shared" si="49"/>
        <v>10.096207666059421</v>
      </c>
      <c r="Q368" s="137">
        <v>7.7434377999999997</v>
      </c>
      <c r="R368" s="11">
        <f t="shared" si="50"/>
        <v>1.1262985148855997</v>
      </c>
      <c r="S368" s="35">
        <f t="shared" si="51"/>
        <v>1.2020032106976792</v>
      </c>
    </row>
    <row r="369" spans="1:20" ht="18.5">
      <c r="G369" s="61">
        <v>2012</v>
      </c>
      <c r="H369" s="61">
        <v>12</v>
      </c>
      <c r="I369" s="48">
        <f t="shared" si="53"/>
        <v>31</v>
      </c>
      <c r="J369" s="48">
        <f t="shared" si="53"/>
        <v>365</v>
      </c>
      <c r="K369" s="138">
        <v>11.4</v>
      </c>
      <c r="L369" s="138">
        <v>4.5</v>
      </c>
      <c r="M369" s="56">
        <f t="shared" si="47"/>
        <v>7.95</v>
      </c>
      <c r="N369" s="36">
        <v>59.5</v>
      </c>
      <c r="O369" s="57">
        <f t="shared" si="48"/>
        <v>19.405511316130333</v>
      </c>
      <c r="P369" s="58">
        <f t="shared" si="49"/>
        <v>10.711842246503945</v>
      </c>
      <c r="Q369" s="137">
        <v>8.1558572999999992</v>
      </c>
      <c r="R369" s="51">
        <f t="shared" si="50"/>
        <v>1.2317281539108749</v>
      </c>
      <c r="S369" s="50">
        <f t="shared" si="51"/>
        <v>1.3747337784971232</v>
      </c>
    </row>
    <row r="370" spans="1:20" ht="18.5">
      <c r="A370" s="37"/>
      <c r="B370" s="37"/>
      <c r="C370" s="37"/>
      <c r="D370" s="37"/>
      <c r="E370" s="37"/>
      <c r="F370" s="37"/>
      <c r="G370" s="6"/>
      <c r="H370" s="6"/>
      <c r="I370" s="38"/>
      <c r="J370" s="38"/>
      <c r="K370" s="138">
        <v>10.8</v>
      </c>
      <c r="L370" s="138">
        <v>3.2</v>
      </c>
      <c r="M370" s="37"/>
      <c r="N370" s="37"/>
      <c r="O370" s="39"/>
      <c r="P370" s="40"/>
      <c r="Q370" s="137"/>
      <c r="R370" s="36"/>
      <c r="S370" s="38"/>
      <c r="T370" s="2"/>
    </row>
    <row r="371" spans="1:20">
      <c r="Q371" s="137"/>
      <c r="R371" s="41">
        <f>SUM(R60:R370)</f>
        <v>1336.1058268591621</v>
      </c>
      <c r="S371" s="42">
        <f>SUM(S60:S370)</f>
        <v>2094.2911302472226</v>
      </c>
    </row>
    <row r="372" spans="1:20">
      <c r="Q372" s="137"/>
    </row>
    <row r="373" spans="1:20" ht="15" customHeight="1">
      <c r="Q373" s="137"/>
      <c r="R373" s="150" t="s">
        <v>8</v>
      </c>
      <c r="S373" s="152" t="s">
        <v>34</v>
      </c>
    </row>
    <row r="374" spans="1:20" ht="15" customHeight="1">
      <c r="Q374" s="137"/>
      <c r="R374" s="151"/>
      <c r="S374" s="153"/>
    </row>
    <row r="375" spans="1:20">
      <c r="Q375" s="137"/>
    </row>
  </sheetData>
  <mergeCells count="10">
    <mergeCell ref="S3:S4"/>
    <mergeCell ref="R373:R374"/>
    <mergeCell ref="S373:S374"/>
    <mergeCell ref="A2:C2"/>
    <mergeCell ref="E2:J2"/>
    <mergeCell ref="P2:R2"/>
    <mergeCell ref="G3:G4"/>
    <mergeCell ref="P3:P4"/>
    <mergeCell ref="Q3:Q4"/>
    <mergeCell ref="R3:R4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4"/>
  <sheetViews>
    <sheetView topLeftCell="M1" zoomScale="91" zoomScaleNormal="91" workbookViewId="0">
      <selection activeCell="P10" sqref="P10"/>
    </sheetView>
  </sheetViews>
  <sheetFormatPr defaultRowHeight="14.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1:23" ht="14.25" customHeight="1"/>
    <row r="2" spans="1:23">
      <c r="A2" s="148"/>
      <c r="B2" s="148"/>
      <c r="C2" s="148"/>
      <c r="E2" s="148"/>
      <c r="F2" s="148"/>
      <c r="G2" s="148"/>
      <c r="H2" s="148"/>
      <c r="I2" s="148"/>
      <c r="J2" s="148"/>
      <c r="O2" s="69"/>
      <c r="P2" s="147"/>
      <c r="Q2" s="147"/>
      <c r="R2" s="147"/>
    </row>
    <row r="3" spans="1:23" ht="15.75" customHeight="1">
      <c r="B3" s="70" t="s">
        <v>52</v>
      </c>
      <c r="G3" s="149" t="s">
        <v>3</v>
      </c>
      <c r="H3" s="59" t="s">
        <v>4</v>
      </c>
      <c r="I3" s="59" t="s">
        <v>5</v>
      </c>
      <c r="J3" s="59" t="s">
        <v>9</v>
      </c>
      <c r="K3" s="31" t="s">
        <v>0</v>
      </c>
      <c r="L3" s="31" t="s">
        <v>1</v>
      </c>
      <c r="M3" s="29" t="s">
        <v>63</v>
      </c>
      <c r="N3" s="29" t="s">
        <v>64</v>
      </c>
      <c r="O3" s="49" t="s">
        <v>7</v>
      </c>
      <c r="P3" s="154" t="s">
        <v>33</v>
      </c>
      <c r="Q3" s="156" t="s">
        <v>53</v>
      </c>
      <c r="R3" s="150" t="s">
        <v>8</v>
      </c>
      <c r="S3" s="152" t="s">
        <v>34</v>
      </c>
    </row>
    <row r="4" spans="1:23" ht="27" customHeight="1">
      <c r="B4" s="26" t="s">
        <v>9</v>
      </c>
      <c r="C4" s="16">
        <v>246</v>
      </c>
      <c r="G4" s="149"/>
      <c r="H4" s="60" t="s">
        <v>6</v>
      </c>
      <c r="I4" s="60" t="s">
        <v>6</v>
      </c>
      <c r="J4" s="60"/>
      <c r="K4" s="30" t="s">
        <v>2</v>
      </c>
      <c r="L4" s="30" t="s">
        <v>2</v>
      </c>
      <c r="M4" s="30" t="s">
        <v>2</v>
      </c>
      <c r="N4" s="30" t="s">
        <v>32</v>
      </c>
      <c r="O4" s="28" t="s">
        <v>31</v>
      </c>
      <c r="P4" s="155"/>
      <c r="Q4" s="157"/>
      <c r="R4" s="151"/>
      <c r="S4" s="153"/>
    </row>
    <row r="5" spans="1:23" ht="18.5">
      <c r="B5" s="27" t="s">
        <v>30</v>
      </c>
      <c r="C5" s="19">
        <v>36.71</v>
      </c>
      <c r="D5" s="18">
        <f>RADIANS(C5)</f>
        <v>0.64071036840711837</v>
      </c>
      <c r="G5" s="61">
        <v>2013</v>
      </c>
      <c r="H5" s="48">
        <v>1</v>
      </c>
      <c r="I5" s="48">
        <v>1</v>
      </c>
      <c r="J5" s="48">
        <v>1</v>
      </c>
      <c r="K5" s="139">
        <v>10.199999999999999</v>
      </c>
      <c r="L5" s="139">
        <v>4.4000000000000004</v>
      </c>
      <c r="M5" s="56">
        <f>(K5+L5)/2</f>
        <v>7.3</v>
      </c>
      <c r="N5" s="36">
        <v>57.5</v>
      </c>
      <c r="O5" s="57">
        <f>((Q5)/(0.16*(K5-(L5))^0.5))</f>
        <v>20.246584269195012</v>
      </c>
      <c r="P5" s="58">
        <f>0.16*((K5-(L5))^1/2)*O5</f>
        <v>9.3944151009064836</v>
      </c>
      <c r="Q5" s="140">
        <v>7.8016370999999998</v>
      </c>
      <c r="R5" s="11">
        <f>0.0023*0.408*O5*SQRT(K5-L5)*(M5+17.8)</f>
        <v>1.14849069994665</v>
      </c>
      <c r="S5" s="35">
        <f>0.31*(IF(N5&gt;50,1,(1+(50-N5)/70)))*(P5+2.09)*((M5/(M5+15)))</f>
        <v>1.1654363844552185</v>
      </c>
    </row>
    <row r="6" spans="1:23" ht="18.5">
      <c r="B6" s="26" t="s">
        <v>29</v>
      </c>
      <c r="C6" s="17"/>
      <c r="D6" s="17">
        <f>TAN(D5)</f>
        <v>0.74564856464473495</v>
      </c>
      <c r="G6" s="61">
        <v>2013</v>
      </c>
      <c r="H6" s="48">
        <v>1</v>
      </c>
      <c r="I6" s="48">
        <f t="shared" ref="I6:J21" si="0">I5+1</f>
        <v>2</v>
      </c>
      <c r="J6" s="48">
        <f>J5+1</f>
        <v>2</v>
      </c>
      <c r="K6" s="139">
        <v>10.9</v>
      </c>
      <c r="L6" s="139">
        <v>5.6</v>
      </c>
      <c r="M6" s="56">
        <f t="shared" ref="M6:M69" si="1">(K6+L6)/2</f>
        <v>8.25</v>
      </c>
      <c r="N6" s="36">
        <v>73</v>
      </c>
      <c r="O6" s="57">
        <f t="shared" ref="O6:O69" si="2">((Q6)/(0.16*(K6-(L6))^0.5))</f>
        <v>3.5078496045409531</v>
      </c>
      <c r="P6" s="58">
        <f t="shared" ref="P6:P69" si="3">0.16*((K6-L6)^1/2)*O6</f>
        <v>1.4873282323253643</v>
      </c>
      <c r="Q6" s="140">
        <v>1.2921081999999999</v>
      </c>
      <c r="R6" s="11">
        <f t="shared" ref="R6:R69" si="4">0.0023*0.408*O6*(K6-L6)^0.5*(M6+17.8)</f>
        <v>0.19741249014764997</v>
      </c>
      <c r="S6" s="35">
        <f t="shared" ref="S6:S69" si="5">0.31*(IF(N6&gt;50,1,(1+(50-N6)/70)))*(P6+2.09)*((M6/(M6+15)))</f>
        <v>0.39350610555579008</v>
      </c>
      <c r="U6" s="10"/>
      <c r="V6" s="9"/>
      <c r="W6" s="10"/>
    </row>
    <row r="7" spans="1:23" ht="18.5">
      <c r="B7" s="26" t="s">
        <v>20</v>
      </c>
      <c r="C7" s="15"/>
      <c r="D7" s="17">
        <f>SIN(D5)</f>
        <v>0.59776507412100266</v>
      </c>
      <c r="G7" s="61">
        <v>2013</v>
      </c>
      <c r="H7" s="48">
        <v>1</v>
      </c>
      <c r="I7" s="48">
        <f t="shared" si="0"/>
        <v>3</v>
      </c>
      <c r="J7" s="48">
        <f t="shared" si="0"/>
        <v>3</v>
      </c>
      <c r="K7" s="139">
        <v>13.7</v>
      </c>
      <c r="L7" s="139">
        <v>4.5</v>
      </c>
      <c r="M7" s="56">
        <f t="shared" si="1"/>
        <v>9.1</v>
      </c>
      <c r="N7" s="36">
        <v>69</v>
      </c>
      <c r="O7" s="57">
        <f t="shared" si="2"/>
        <v>3.6537807151025183</v>
      </c>
      <c r="P7" s="58">
        <f t="shared" si="3"/>
        <v>2.6891826063154536</v>
      </c>
      <c r="Q7" s="140">
        <v>1.7731945</v>
      </c>
      <c r="R7" s="11">
        <f t="shared" si="4"/>
        <v>0.27975423647324993</v>
      </c>
      <c r="S7" s="35">
        <f t="shared" si="5"/>
        <v>0.55942216317078386</v>
      </c>
    </row>
    <row r="8" spans="1:23" ht="18.5">
      <c r="B8" s="26" t="s">
        <v>21</v>
      </c>
      <c r="C8" s="15"/>
      <c r="D8" s="17">
        <f>COS(D5)</f>
        <v>0.80167132676746777</v>
      </c>
      <c r="G8" s="61">
        <v>2013</v>
      </c>
      <c r="H8" s="48">
        <v>1</v>
      </c>
      <c r="I8" s="48">
        <f t="shared" si="0"/>
        <v>4</v>
      </c>
      <c r="J8" s="48">
        <f t="shared" si="0"/>
        <v>4</v>
      </c>
      <c r="K8" s="139">
        <v>11.9</v>
      </c>
      <c r="L8" s="139">
        <v>3.5</v>
      </c>
      <c r="M8" s="56">
        <f t="shared" si="1"/>
        <v>7.7</v>
      </c>
      <c r="N8" s="36">
        <v>62</v>
      </c>
      <c r="O8" s="57">
        <f t="shared" si="2"/>
        <v>6.5316339784547504</v>
      </c>
      <c r="P8" s="58">
        <f t="shared" si="3"/>
        <v>4.3892580335215925</v>
      </c>
      <c r="Q8" s="140">
        <v>3.0288757999999998</v>
      </c>
      <c r="R8" s="11">
        <f t="shared" si="4"/>
        <v>0.45299109245849994</v>
      </c>
      <c r="S8" s="35">
        <f t="shared" si="5"/>
        <v>0.68132109806238073</v>
      </c>
    </row>
    <row r="9" spans="1:23" ht="18.5">
      <c r="B9" s="26" t="s">
        <v>10</v>
      </c>
      <c r="C9" s="18">
        <f>1+0.033*COS(2*3.14/365*C4)</f>
        <v>0.98476594043228627</v>
      </c>
      <c r="D9" s="20"/>
      <c r="E9" t="s">
        <v>19</v>
      </c>
      <c r="G9" s="61">
        <v>2013</v>
      </c>
      <c r="H9" s="48">
        <v>1</v>
      </c>
      <c r="I9" s="48">
        <f t="shared" si="0"/>
        <v>5</v>
      </c>
      <c r="J9" s="48">
        <f t="shared" si="0"/>
        <v>5</v>
      </c>
      <c r="K9" s="139">
        <v>6.8</v>
      </c>
      <c r="L9" s="139">
        <v>4</v>
      </c>
      <c r="M9" s="56">
        <f t="shared" si="1"/>
        <v>5.4</v>
      </c>
      <c r="N9" s="36">
        <v>77.5</v>
      </c>
      <c r="O9" s="57">
        <f t="shared" si="2"/>
        <v>22.144568178727742</v>
      </c>
      <c r="P9" s="58">
        <f t="shared" si="3"/>
        <v>4.9603832720350134</v>
      </c>
      <c r="Q9" s="140">
        <v>5.9287919999999996</v>
      </c>
      <c r="R9" s="11">
        <f t="shared" si="4"/>
        <v>0.80671886985599994</v>
      </c>
      <c r="S9" s="35">
        <f t="shared" si="5"/>
        <v>0.57854615673463794</v>
      </c>
    </row>
    <row r="10" spans="1:23" ht="18.5">
      <c r="B10" s="25" t="s">
        <v>11</v>
      </c>
      <c r="C10" s="18">
        <f>0.409*SIN(2*3.14/365*C4-1.39)</f>
        <v>0.12049444583065447</v>
      </c>
      <c r="D10" s="21"/>
      <c r="E10" t="s">
        <v>15</v>
      </c>
      <c r="G10" s="61">
        <v>2013</v>
      </c>
      <c r="H10" s="48">
        <v>1</v>
      </c>
      <c r="I10" s="48">
        <f t="shared" si="0"/>
        <v>6</v>
      </c>
      <c r="J10" s="48">
        <f t="shared" si="0"/>
        <v>6</v>
      </c>
      <c r="K10" s="139">
        <v>7.1</v>
      </c>
      <c r="L10" s="139">
        <v>3.7</v>
      </c>
      <c r="M10" s="56">
        <f t="shared" si="1"/>
        <v>5.4</v>
      </c>
      <c r="N10" s="36">
        <v>95</v>
      </c>
      <c r="O10" s="57">
        <f t="shared" si="2"/>
        <v>16.895572779822377</v>
      </c>
      <c r="P10" s="58">
        <f t="shared" si="3"/>
        <v>4.5955957961116862</v>
      </c>
      <c r="Q10" s="140">
        <v>4.9846234999999997</v>
      </c>
      <c r="R10" s="11">
        <f t="shared" si="4"/>
        <v>0.67824775039799989</v>
      </c>
      <c r="S10" s="35">
        <f t="shared" si="5"/>
        <v>0.54861212562210604</v>
      </c>
    </row>
    <row r="11" spans="1:23" ht="18.5">
      <c r="B11" s="26" t="s">
        <v>22</v>
      </c>
      <c r="C11" s="18">
        <f>TAN(C10)</f>
        <v>0.12108100192618861</v>
      </c>
      <c r="D11" s="21"/>
      <c r="G11" s="61">
        <v>2013</v>
      </c>
      <c r="H11" s="48">
        <v>1</v>
      </c>
      <c r="I11" s="48">
        <f t="shared" si="0"/>
        <v>7</v>
      </c>
      <c r="J11" s="48">
        <f t="shared" si="0"/>
        <v>7</v>
      </c>
      <c r="K11" s="139">
        <v>8.1</v>
      </c>
      <c r="L11" s="139">
        <v>3.9</v>
      </c>
      <c r="M11" s="56">
        <f t="shared" si="1"/>
        <v>6</v>
      </c>
      <c r="N11" s="36">
        <v>54.5</v>
      </c>
      <c r="O11" s="57">
        <f t="shared" si="2"/>
        <v>8.1364338918234562</v>
      </c>
      <c r="P11" s="58">
        <f t="shared" si="3"/>
        <v>2.7338417876526808</v>
      </c>
      <c r="Q11" s="140">
        <v>2.6679564</v>
      </c>
      <c r="R11" s="11">
        <f t="shared" si="4"/>
        <v>0.37241203000679995</v>
      </c>
      <c r="S11" s="35">
        <f t="shared" si="5"/>
        <v>0.42725455833495168</v>
      </c>
    </row>
    <row r="12" spans="1:23" ht="18.5">
      <c r="B12" s="26" t="s">
        <v>23</v>
      </c>
      <c r="C12" s="18">
        <f>SIN(C10)</f>
        <v>0.12020308272613202</v>
      </c>
      <c r="D12" s="21"/>
      <c r="G12" s="61">
        <v>2013</v>
      </c>
      <c r="H12" s="48">
        <v>1</v>
      </c>
      <c r="I12" s="48">
        <f t="shared" si="0"/>
        <v>8</v>
      </c>
      <c r="J12" s="48">
        <f t="shared" si="0"/>
        <v>8</v>
      </c>
      <c r="K12" s="139">
        <v>6.1</v>
      </c>
      <c r="L12" s="139">
        <v>0.7</v>
      </c>
      <c r="M12" s="56">
        <f t="shared" si="1"/>
        <v>3.4</v>
      </c>
      <c r="N12" s="36">
        <v>61</v>
      </c>
      <c r="O12" s="57">
        <f t="shared" si="2"/>
        <v>33.457135107545014</v>
      </c>
      <c r="P12" s="58">
        <f t="shared" si="3"/>
        <v>14.453482366459443</v>
      </c>
      <c r="Q12" s="140">
        <v>12.439577</v>
      </c>
      <c r="R12" s="11">
        <f t="shared" si="4"/>
        <v>1.5467121250259996</v>
      </c>
      <c r="S12" s="35">
        <f t="shared" si="5"/>
        <v>0.94765382686131827</v>
      </c>
    </row>
    <row r="13" spans="1:23" ht="18.5">
      <c r="B13" s="26" t="s">
        <v>24</v>
      </c>
      <c r="C13" s="18">
        <f>COS(C10)</f>
        <v>0.9927493232952288</v>
      </c>
      <c r="D13" s="21"/>
      <c r="G13" s="61">
        <v>2013</v>
      </c>
      <c r="H13" s="48">
        <v>1</v>
      </c>
      <c r="I13" s="48">
        <f t="shared" si="0"/>
        <v>9</v>
      </c>
      <c r="J13" s="48">
        <f t="shared" si="0"/>
        <v>9</v>
      </c>
      <c r="K13" s="139">
        <v>3.3</v>
      </c>
      <c r="L13" s="139">
        <v>-1.5</v>
      </c>
      <c r="M13" s="56">
        <f t="shared" si="1"/>
        <v>0.89999999999999991</v>
      </c>
      <c r="N13" s="36">
        <v>76.5</v>
      </c>
      <c r="O13" s="57">
        <f t="shared" si="2"/>
        <v>35.063820837466345</v>
      </c>
      <c r="P13" s="58">
        <f t="shared" si="3"/>
        <v>13.464507201587077</v>
      </c>
      <c r="Q13" s="140">
        <v>12.2913572</v>
      </c>
      <c r="R13" s="11">
        <f t="shared" si="4"/>
        <v>1.3480607465885999</v>
      </c>
      <c r="S13" s="35">
        <f t="shared" si="5"/>
        <v>0.27293757919765999</v>
      </c>
    </row>
    <row r="14" spans="1:23" ht="18.5">
      <c r="B14" s="26" t="s">
        <v>12</v>
      </c>
      <c r="C14" s="17">
        <f>1-(TAN(D5)^2*(TAN(C10)^2))</f>
        <v>0.99184882186225698</v>
      </c>
      <c r="D14" s="21"/>
      <c r="G14" s="61">
        <v>2013</v>
      </c>
      <c r="H14" s="48">
        <v>1</v>
      </c>
      <c r="I14" s="48">
        <f t="shared" si="0"/>
        <v>10</v>
      </c>
      <c r="J14" s="48">
        <f t="shared" si="0"/>
        <v>10</v>
      </c>
      <c r="K14" s="139">
        <v>5.7</v>
      </c>
      <c r="L14" s="139">
        <v>-3.8</v>
      </c>
      <c r="M14" s="56">
        <f t="shared" si="1"/>
        <v>0.95000000000000018</v>
      </c>
      <c r="N14" s="36">
        <v>59.5</v>
      </c>
      <c r="O14" s="57">
        <f t="shared" si="2"/>
        <v>18.494341261811865</v>
      </c>
      <c r="P14" s="58">
        <f t="shared" si="3"/>
        <v>14.055699358977018</v>
      </c>
      <c r="Q14" s="140">
        <v>9.1205420999999998</v>
      </c>
      <c r="R14" s="11">
        <f t="shared" si="4"/>
        <v>1.0029746140593747</v>
      </c>
      <c r="S14" s="35">
        <f t="shared" si="5"/>
        <v>0.29811338314850988</v>
      </c>
      <c r="U14" t="s">
        <v>18</v>
      </c>
    </row>
    <row r="15" spans="1:23" ht="18.5">
      <c r="B15" s="27" t="s">
        <v>14</v>
      </c>
      <c r="C15" s="18">
        <f>ACOS(-1*(-D5*C11))</f>
        <v>1.4931404471766589</v>
      </c>
      <c r="D15" s="21"/>
      <c r="E15" t="s">
        <v>28</v>
      </c>
      <c r="G15" s="61">
        <v>2013</v>
      </c>
      <c r="H15" s="48">
        <v>1</v>
      </c>
      <c r="I15" s="48">
        <f t="shared" si="0"/>
        <v>11</v>
      </c>
      <c r="J15" s="48">
        <f t="shared" si="0"/>
        <v>11</v>
      </c>
      <c r="K15" s="139">
        <v>3.3</v>
      </c>
      <c r="L15" s="139">
        <v>-3.4</v>
      </c>
      <c r="M15" s="56">
        <f t="shared" si="1"/>
        <v>-5.0000000000000044E-2</v>
      </c>
      <c r="N15" s="36">
        <v>51.5</v>
      </c>
      <c r="O15" s="57">
        <f t="shared" si="2"/>
        <v>27.592868555033633</v>
      </c>
      <c r="P15" s="58">
        <f t="shared" si="3"/>
        <v>14.789777545498024</v>
      </c>
      <c r="Q15" s="140">
        <v>11.427579099999999</v>
      </c>
      <c r="R15" s="11">
        <f t="shared" si="4"/>
        <v>1.1896538377316248</v>
      </c>
      <c r="S15" s="35">
        <f t="shared" si="5"/>
        <v>-1.7500772706034753E-2</v>
      </c>
    </row>
    <row r="16" spans="1:23" ht="18.5">
      <c r="B16" s="26" t="s">
        <v>25</v>
      </c>
      <c r="C16" s="18">
        <f>SIN(C15)</f>
        <v>0.99698629713221976</v>
      </c>
      <c r="D16" s="21"/>
      <c r="G16" s="61">
        <v>2013</v>
      </c>
      <c r="H16" s="48">
        <v>1</v>
      </c>
      <c r="I16" s="48">
        <f t="shared" si="0"/>
        <v>12</v>
      </c>
      <c r="J16" s="48">
        <f t="shared" si="0"/>
        <v>12</v>
      </c>
      <c r="K16" s="139">
        <v>2.2999999999999998</v>
      </c>
      <c r="L16" s="139">
        <v>0.1</v>
      </c>
      <c r="M16" s="56">
        <f t="shared" si="1"/>
        <v>1.2</v>
      </c>
      <c r="N16" s="36">
        <v>78</v>
      </c>
      <c r="O16" s="57">
        <f t="shared" si="2"/>
        <v>23.235788396149651</v>
      </c>
      <c r="P16" s="58">
        <f t="shared" si="3"/>
        <v>4.0894987577223381</v>
      </c>
      <c r="Q16" s="140">
        <v>5.5142789999999993</v>
      </c>
      <c r="R16" s="11">
        <f t="shared" si="4"/>
        <v>0.6144836803649999</v>
      </c>
      <c r="S16" s="35">
        <f t="shared" si="5"/>
        <v>0.14189960110325367</v>
      </c>
    </row>
    <row r="17" spans="2:22" ht="18.5">
      <c r="B17" s="26" t="s">
        <v>26</v>
      </c>
      <c r="C17" s="18">
        <f>-1*D7*C12</f>
        <v>-7.1853204655359326E-2</v>
      </c>
      <c r="D17" s="21"/>
      <c r="E17" t="s">
        <v>16</v>
      </c>
      <c r="G17" s="61">
        <v>2013</v>
      </c>
      <c r="H17" s="48">
        <v>1</v>
      </c>
      <c r="I17" s="48">
        <f t="shared" si="0"/>
        <v>13</v>
      </c>
      <c r="J17" s="48">
        <f t="shared" si="0"/>
        <v>13</v>
      </c>
      <c r="K17" s="139">
        <v>6.2</v>
      </c>
      <c r="L17" s="139">
        <v>0.9</v>
      </c>
      <c r="M17" s="56">
        <f t="shared" si="1"/>
        <v>3.5500000000000003</v>
      </c>
      <c r="N17" s="36">
        <v>67</v>
      </c>
      <c r="O17" s="57">
        <f t="shared" si="2"/>
        <v>30.291861345240399</v>
      </c>
      <c r="P17" s="58">
        <f t="shared" si="3"/>
        <v>12.84374921038193</v>
      </c>
      <c r="Q17" s="140">
        <v>11.157936299999999</v>
      </c>
      <c r="R17" s="11">
        <f t="shared" si="4"/>
        <v>1.3971716781293249</v>
      </c>
      <c r="S17" s="35">
        <f t="shared" si="5"/>
        <v>0.88596177930055597</v>
      </c>
    </row>
    <row r="18" spans="2:22" ht="18.5">
      <c r="B18" s="26" t="s">
        <v>27</v>
      </c>
      <c r="C18" s="18">
        <f>D8*C13</f>
        <v>0.79585866715359188</v>
      </c>
      <c r="D18" s="21"/>
      <c r="E18" t="s">
        <v>17</v>
      </c>
      <c r="G18" s="61">
        <v>2013</v>
      </c>
      <c r="H18" s="48">
        <v>1</v>
      </c>
      <c r="I18" s="48">
        <f t="shared" si="0"/>
        <v>14</v>
      </c>
      <c r="J18" s="48">
        <f t="shared" si="0"/>
        <v>14</v>
      </c>
      <c r="K18" s="139">
        <v>11.6</v>
      </c>
      <c r="L18" s="139">
        <v>0.7</v>
      </c>
      <c r="M18" s="56">
        <f t="shared" si="1"/>
        <v>6.1499999999999995</v>
      </c>
      <c r="N18" s="36">
        <v>66</v>
      </c>
      <c r="O18" s="57">
        <f t="shared" si="2"/>
        <v>9.3490541338974964</v>
      </c>
      <c r="P18" s="58">
        <f t="shared" si="3"/>
        <v>8.1523752047586164</v>
      </c>
      <c r="Q18" s="140">
        <v>4.9385664999999994</v>
      </c>
      <c r="R18" s="11">
        <f t="shared" si="4"/>
        <v>0.69370438591387484</v>
      </c>
      <c r="S18" s="35">
        <f t="shared" si="5"/>
        <v>0.92326658760625524</v>
      </c>
    </row>
    <row r="19" spans="2:22" ht="18.5">
      <c r="B19" s="26" t="s">
        <v>13</v>
      </c>
      <c r="C19" s="18">
        <v>8.2000000000000003E-2</v>
      </c>
      <c r="D19" s="22"/>
      <c r="G19" s="61">
        <v>2013</v>
      </c>
      <c r="H19" s="48">
        <v>1</v>
      </c>
      <c r="I19" s="48">
        <f t="shared" si="0"/>
        <v>15</v>
      </c>
      <c r="J19" s="48">
        <f t="shared" si="0"/>
        <v>15</v>
      </c>
      <c r="K19" s="139">
        <v>11.9</v>
      </c>
      <c r="L19" s="139">
        <v>1.9</v>
      </c>
      <c r="M19" s="56">
        <f t="shared" si="1"/>
        <v>6.9</v>
      </c>
      <c r="N19" s="36">
        <v>61</v>
      </c>
      <c r="O19" s="57">
        <f t="shared" si="2"/>
        <v>20.753588134163245</v>
      </c>
      <c r="P19" s="58">
        <f t="shared" si="3"/>
        <v>16.602870507330596</v>
      </c>
      <c r="Q19" s="140">
        <v>10.5005773</v>
      </c>
      <c r="R19" s="11">
        <f t="shared" si="4"/>
        <v>1.52117138085315</v>
      </c>
      <c r="S19" s="35">
        <f t="shared" si="5"/>
        <v>1.8257557084557146</v>
      </c>
    </row>
    <row r="20" spans="2:22" ht="18.5">
      <c r="G20" s="61">
        <v>2013</v>
      </c>
      <c r="H20" s="48">
        <v>1</v>
      </c>
      <c r="I20" s="48">
        <f t="shared" si="0"/>
        <v>16</v>
      </c>
      <c r="J20" s="48">
        <f t="shared" si="0"/>
        <v>16</v>
      </c>
      <c r="K20" s="139">
        <v>9.5</v>
      </c>
      <c r="L20" s="139">
        <v>2</v>
      </c>
      <c r="M20" s="56">
        <f t="shared" si="1"/>
        <v>5.75</v>
      </c>
      <c r="N20" s="36">
        <v>58.5</v>
      </c>
      <c r="O20" s="57">
        <f t="shared" si="2"/>
        <v>2.9067759364374601</v>
      </c>
      <c r="P20" s="58">
        <f t="shared" si="3"/>
        <v>1.7440655618624761</v>
      </c>
      <c r="Q20" s="140">
        <v>1.2736854</v>
      </c>
      <c r="R20" s="11">
        <f t="shared" si="4"/>
        <v>0.17592238271204999</v>
      </c>
      <c r="S20" s="35">
        <f t="shared" si="5"/>
        <v>0.32936008983228254</v>
      </c>
    </row>
    <row r="21" spans="2:22" ht="18.5">
      <c r="B21" s="12" t="s">
        <v>7</v>
      </c>
      <c r="C21" s="23">
        <f>(24*60/3.14)*C19*C9*((C15*C17+(C18*C16)))</f>
        <v>25.410517233804871</v>
      </c>
      <c r="G21" s="61">
        <v>2013</v>
      </c>
      <c r="H21" s="48">
        <v>1</v>
      </c>
      <c r="I21" s="48">
        <f t="shared" si="0"/>
        <v>17</v>
      </c>
      <c r="J21" s="48">
        <f t="shared" si="0"/>
        <v>17</v>
      </c>
      <c r="K21" s="139">
        <v>8.6</v>
      </c>
      <c r="L21" s="139">
        <v>2.2999999999999998</v>
      </c>
      <c r="M21" s="56">
        <f t="shared" si="1"/>
        <v>5.4499999999999993</v>
      </c>
      <c r="N21" s="36">
        <v>60.5</v>
      </c>
      <c r="O21" s="57">
        <f t="shared" si="2"/>
        <v>13.078223316099848</v>
      </c>
      <c r="P21" s="58">
        <f t="shared" si="3"/>
        <v>6.591424551314323</v>
      </c>
      <c r="Q21" s="140">
        <v>5.2521727999999994</v>
      </c>
      <c r="R21" s="11">
        <f t="shared" si="4"/>
        <v>0.71619284822399976</v>
      </c>
      <c r="S21" s="35">
        <f t="shared" si="5"/>
        <v>0.71722575938609023</v>
      </c>
    </row>
    <row r="22" spans="2:22" ht="18.5">
      <c r="B22" s="24"/>
      <c r="G22" s="61">
        <v>2013</v>
      </c>
      <c r="H22" s="48">
        <v>1</v>
      </c>
      <c r="I22" s="48">
        <f t="shared" ref="I22:J37" si="6">I21+1</f>
        <v>18</v>
      </c>
      <c r="J22" s="48">
        <f t="shared" si="6"/>
        <v>18</v>
      </c>
      <c r="K22" s="139">
        <v>8.3000000000000007</v>
      </c>
      <c r="L22" s="139">
        <v>2</v>
      </c>
      <c r="M22" s="56">
        <f t="shared" si="1"/>
        <v>5.15</v>
      </c>
      <c r="N22" s="36">
        <v>58.5</v>
      </c>
      <c r="O22" s="57">
        <f t="shared" si="2"/>
        <v>10.779316873816674</v>
      </c>
      <c r="P22" s="58">
        <f t="shared" si="3"/>
        <v>5.4327757044036051</v>
      </c>
      <c r="Q22" s="140">
        <v>4.3289393</v>
      </c>
      <c r="R22" s="11">
        <f t="shared" si="4"/>
        <v>0.58268280542377504</v>
      </c>
      <c r="S22" s="35">
        <f t="shared" si="5"/>
        <v>0.59603530581043951</v>
      </c>
    </row>
    <row r="23" spans="2:22" ht="18.5">
      <c r="C23" s="13"/>
      <c r="G23" s="61">
        <v>2013</v>
      </c>
      <c r="H23" s="48">
        <v>1</v>
      </c>
      <c r="I23" s="48">
        <f t="shared" si="6"/>
        <v>19</v>
      </c>
      <c r="J23" s="48">
        <f t="shared" si="6"/>
        <v>19</v>
      </c>
      <c r="K23" s="139">
        <v>10.6</v>
      </c>
      <c r="L23" s="139">
        <v>3.9</v>
      </c>
      <c r="M23" s="56">
        <f t="shared" si="1"/>
        <v>7.25</v>
      </c>
      <c r="N23" s="36">
        <v>57.5</v>
      </c>
      <c r="O23" s="57">
        <f t="shared" si="2"/>
        <v>10.643671276422308</v>
      </c>
      <c r="P23" s="58">
        <f t="shared" si="3"/>
        <v>5.7050078041623564</v>
      </c>
      <c r="Q23" s="140">
        <v>4.4080735999999998</v>
      </c>
      <c r="R23" s="11">
        <f t="shared" si="4"/>
        <v>0.64762645918319994</v>
      </c>
      <c r="S23" s="35">
        <f t="shared" si="5"/>
        <v>0.78738337257774815</v>
      </c>
    </row>
    <row r="24" spans="2:22" ht="18.5">
      <c r="B24" s="14"/>
      <c r="C24" s="14"/>
      <c r="D24" s="14"/>
      <c r="E24" s="14"/>
      <c r="G24" s="61">
        <v>2013</v>
      </c>
      <c r="H24" s="48">
        <v>1</v>
      </c>
      <c r="I24" s="48">
        <f t="shared" si="6"/>
        <v>20</v>
      </c>
      <c r="J24" s="48">
        <f t="shared" si="6"/>
        <v>20</v>
      </c>
      <c r="K24" s="139">
        <v>10.7</v>
      </c>
      <c r="L24" s="139">
        <v>3</v>
      </c>
      <c r="M24" s="56">
        <f t="shared" si="1"/>
        <v>6.85</v>
      </c>
      <c r="N24" s="36">
        <v>79.5</v>
      </c>
      <c r="O24" s="57">
        <f t="shared" si="2"/>
        <v>38.773759325383431</v>
      </c>
      <c r="P24" s="58">
        <f t="shared" si="3"/>
        <v>23.884635744436192</v>
      </c>
      <c r="Q24" s="140">
        <v>17.214850499999997</v>
      </c>
      <c r="R24" s="11">
        <f t="shared" si="4"/>
        <v>2.4887896701986238</v>
      </c>
      <c r="S24" s="35">
        <f t="shared" si="5"/>
        <v>2.5243541877945197</v>
      </c>
    </row>
    <row r="25" spans="2:22" ht="18.5">
      <c r="G25" s="61">
        <v>2013</v>
      </c>
      <c r="H25" s="48">
        <v>1</v>
      </c>
      <c r="I25" s="48">
        <f t="shared" si="6"/>
        <v>21</v>
      </c>
      <c r="J25" s="48">
        <f t="shared" si="6"/>
        <v>21</v>
      </c>
      <c r="K25" s="139">
        <v>10.5</v>
      </c>
      <c r="L25" s="139">
        <v>7</v>
      </c>
      <c r="M25" s="56">
        <f t="shared" si="1"/>
        <v>8.75</v>
      </c>
      <c r="N25" s="36">
        <v>89</v>
      </c>
      <c r="O25" s="57">
        <f t="shared" si="2"/>
        <v>57.155489304269771</v>
      </c>
      <c r="P25" s="58">
        <f t="shared" si="3"/>
        <v>16.003537005195536</v>
      </c>
      <c r="Q25" s="140">
        <v>17.1085007</v>
      </c>
      <c r="R25" s="11">
        <f t="shared" si="4"/>
        <v>2.6640630178760247</v>
      </c>
      <c r="S25" s="35">
        <f t="shared" si="5"/>
        <v>2.0664723842775952</v>
      </c>
      <c r="U25" s="14"/>
      <c r="V25" s="14"/>
    </row>
    <row r="26" spans="2:22" ht="18.5">
      <c r="G26" s="61">
        <v>2013</v>
      </c>
      <c r="H26" s="48">
        <v>1</v>
      </c>
      <c r="I26" s="48">
        <f t="shared" si="6"/>
        <v>22</v>
      </c>
      <c r="J26" s="48">
        <f t="shared" si="6"/>
        <v>22</v>
      </c>
      <c r="K26" s="139">
        <v>11.4</v>
      </c>
      <c r="L26" s="139">
        <v>7.7</v>
      </c>
      <c r="M26" s="56">
        <f t="shared" si="1"/>
        <v>9.5500000000000007</v>
      </c>
      <c r="N26" s="36">
        <v>80.5</v>
      </c>
      <c r="O26" s="57">
        <f t="shared" si="2"/>
        <v>43.060916919796099</v>
      </c>
      <c r="P26" s="58">
        <f t="shared" si="3"/>
        <v>12.746031408259647</v>
      </c>
      <c r="Q26" s="140">
        <v>13.252692399999999</v>
      </c>
      <c r="R26" s="11">
        <f t="shared" si="4"/>
        <v>2.1258345693260998</v>
      </c>
      <c r="S26" s="35">
        <f t="shared" si="5"/>
        <v>1.7890863944665045</v>
      </c>
    </row>
    <row r="27" spans="2:22" ht="18.5">
      <c r="G27" s="61">
        <v>2013</v>
      </c>
      <c r="H27" s="48">
        <v>1</v>
      </c>
      <c r="I27" s="48">
        <f t="shared" si="6"/>
        <v>23</v>
      </c>
      <c r="J27" s="48">
        <f t="shared" si="6"/>
        <v>23</v>
      </c>
      <c r="K27" s="139">
        <v>11.5</v>
      </c>
      <c r="L27" s="139">
        <v>5</v>
      </c>
      <c r="M27" s="56">
        <f t="shared" si="1"/>
        <v>8.25</v>
      </c>
      <c r="N27" s="36">
        <v>69.5</v>
      </c>
      <c r="O27" s="57">
        <f t="shared" si="2"/>
        <v>30.850164346431772</v>
      </c>
      <c r="P27" s="58">
        <f t="shared" si="3"/>
        <v>16.042085460144524</v>
      </c>
      <c r="Q27" s="140">
        <v>12.5844472</v>
      </c>
      <c r="R27" s="11">
        <f t="shared" si="4"/>
        <v>1.9226927426693998</v>
      </c>
      <c r="S27" s="35">
        <f t="shared" si="5"/>
        <v>1.9945294006158978</v>
      </c>
    </row>
    <row r="28" spans="2:22" ht="18.5">
      <c r="G28" s="61">
        <v>2013</v>
      </c>
      <c r="H28" s="48">
        <v>1</v>
      </c>
      <c r="I28" s="48">
        <f t="shared" si="6"/>
        <v>24</v>
      </c>
      <c r="J28" s="48">
        <f t="shared" si="6"/>
        <v>24</v>
      </c>
      <c r="K28" s="139">
        <v>12.4</v>
      </c>
      <c r="L28" s="139">
        <v>7.2</v>
      </c>
      <c r="M28" s="56">
        <f t="shared" si="1"/>
        <v>9.8000000000000007</v>
      </c>
      <c r="N28" s="36">
        <v>75.5</v>
      </c>
      <c r="O28" s="57">
        <f t="shared" si="2"/>
        <v>20.751609613444113</v>
      </c>
      <c r="P28" s="58">
        <f t="shared" si="3"/>
        <v>8.6326695991927522</v>
      </c>
      <c r="Q28" s="140">
        <v>7.5713521000000004</v>
      </c>
      <c r="R28" s="11">
        <f t="shared" si="4"/>
        <v>1.2256050498354001</v>
      </c>
      <c r="S28" s="35">
        <f t="shared" si="5"/>
        <v>1.3135270259011123</v>
      </c>
    </row>
    <row r="29" spans="2:22" ht="18.5">
      <c r="G29" s="61">
        <v>2013</v>
      </c>
      <c r="H29" s="48">
        <v>1</v>
      </c>
      <c r="I29" s="48">
        <f t="shared" si="6"/>
        <v>25</v>
      </c>
      <c r="J29" s="48">
        <f t="shared" si="6"/>
        <v>25</v>
      </c>
      <c r="K29" s="139">
        <v>11.2</v>
      </c>
      <c r="L29" s="139">
        <v>7.8</v>
      </c>
      <c r="M29" s="56">
        <f t="shared" si="1"/>
        <v>9.5</v>
      </c>
      <c r="N29" s="36">
        <v>74.5</v>
      </c>
      <c r="O29" s="57">
        <f t="shared" si="2"/>
        <v>59.353771087587695</v>
      </c>
      <c r="P29" s="58">
        <f t="shared" si="3"/>
        <v>16.144225735823852</v>
      </c>
      <c r="Q29" s="140">
        <v>17.510871399999999</v>
      </c>
      <c r="R29" s="11">
        <f t="shared" si="4"/>
        <v>2.8037444187752993</v>
      </c>
      <c r="S29" s="35">
        <f t="shared" si="5"/>
        <v>2.1918283588571934</v>
      </c>
    </row>
    <row r="30" spans="2:22" ht="18.5">
      <c r="G30" s="61">
        <v>2013</v>
      </c>
      <c r="H30" s="48">
        <v>1</v>
      </c>
      <c r="I30" s="48">
        <f t="shared" si="6"/>
        <v>26</v>
      </c>
      <c r="J30" s="48">
        <f t="shared" si="6"/>
        <v>26</v>
      </c>
      <c r="K30" s="139">
        <v>12.8</v>
      </c>
      <c r="L30" s="139">
        <v>5.0999999999999996</v>
      </c>
      <c r="M30" s="56">
        <f t="shared" si="1"/>
        <v>8.9499999999999993</v>
      </c>
      <c r="N30" s="36">
        <v>73.5</v>
      </c>
      <c r="O30" s="57">
        <f t="shared" si="2"/>
        <v>43.297600344083769</v>
      </c>
      <c r="P30" s="58">
        <f t="shared" si="3"/>
        <v>26.671321811955607</v>
      </c>
      <c r="Q30" s="140">
        <v>19.223354399999998</v>
      </c>
      <c r="R30" s="11">
        <f t="shared" si="4"/>
        <v>3.0159280426229995</v>
      </c>
      <c r="S30" s="35">
        <f t="shared" si="5"/>
        <v>3.3318700362117255</v>
      </c>
    </row>
    <row r="31" spans="2:22" ht="18.5">
      <c r="G31" s="61">
        <v>2013</v>
      </c>
      <c r="H31" s="48">
        <v>1</v>
      </c>
      <c r="I31" s="48">
        <f t="shared" si="6"/>
        <v>27</v>
      </c>
      <c r="J31" s="48">
        <f t="shared" si="6"/>
        <v>27</v>
      </c>
      <c r="K31" s="139">
        <v>13.8</v>
      </c>
      <c r="L31" s="139">
        <v>7.8</v>
      </c>
      <c r="M31" s="56">
        <f t="shared" si="1"/>
        <v>10.8</v>
      </c>
      <c r="N31" s="36">
        <v>72</v>
      </c>
      <c r="O31" s="57">
        <f t="shared" si="2"/>
        <v>16.718370426189164</v>
      </c>
      <c r="P31" s="58">
        <f t="shared" si="3"/>
        <v>8.0248178045707999</v>
      </c>
      <c r="Q31" s="140">
        <v>6.5522362999999997</v>
      </c>
      <c r="R31" s="11">
        <f t="shared" si="4"/>
        <v>1.0990655647256997</v>
      </c>
      <c r="S31" s="35">
        <f t="shared" si="5"/>
        <v>1.3125740313838388</v>
      </c>
    </row>
    <row r="32" spans="2:22" ht="18.5">
      <c r="G32" s="61">
        <v>2013</v>
      </c>
      <c r="H32" s="48">
        <v>1</v>
      </c>
      <c r="I32" s="48">
        <f t="shared" si="6"/>
        <v>28</v>
      </c>
      <c r="J32" s="48">
        <f t="shared" si="6"/>
        <v>28</v>
      </c>
      <c r="K32" s="139">
        <v>11</v>
      </c>
      <c r="L32" s="139">
        <v>5.4</v>
      </c>
      <c r="M32" s="56">
        <f t="shared" si="1"/>
        <v>8.1999999999999993</v>
      </c>
      <c r="N32" s="36">
        <v>74.5</v>
      </c>
      <c r="O32" s="57">
        <f t="shared" si="2"/>
        <v>48.603506974570884</v>
      </c>
      <c r="P32" s="58">
        <f t="shared" si="3"/>
        <v>21.774371124607754</v>
      </c>
      <c r="Q32" s="140">
        <v>18.402702399999999</v>
      </c>
      <c r="R32" s="11">
        <f t="shared" si="4"/>
        <v>2.8062280889759994</v>
      </c>
      <c r="S32" s="35">
        <f t="shared" si="5"/>
        <v>2.6147944568427977</v>
      </c>
    </row>
    <row r="33" spans="7:19" ht="18.5">
      <c r="G33" s="61">
        <v>2013</v>
      </c>
      <c r="H33" s="48">
        <v>1</v>
      </c>
      <c r="I33" s="48">
        <f t="shared" si="6"/>
        <v>29</v>
      </c>
      <c r="J33" s="48">
        <f t="shared" si="6"/>
        <v>29</v>
      </c>
      <c r="K33" s="139">
        <v>13</v>
      </c>
      <c r="L33" s="139">
        <v>4.8</v>
      </c>
      <c r="M33" s="56">
        <f t="shared" si="1"/>
        <v>8.9</v>
      </c>
      <c r="N33" s="36">
        <v>56.5</v>
      </c>
      <c r="O33" s="57">
        <f t="shared" si="2"/>
        <v>21.515740673008999</v>
      </c>
      <c r="P33" s="58">
        <f t="shared" si="3"/>
        <v>14.114325881493901</v>
      </c>
      <c r="Q33" s="140">
        <v>9.8578727999999991</v>
      </c>
      <c r="R33" s="11">
        <f t="shared" si="4"/>
        <v>1.5436985200523998</v>
      </c>
      <c r="S33" s="35">
        <f t="shared" si="5"/>
        <v>1.8706165316753838</v>
      </c>
    </row>
    <row r="34" spans="7:19" ht="18.5">
      <c r="G34" s="61">
        <v>2013</v>
      </c>
      <c r="H34" s="48">
        <v>1</v>
      </c>
      <c r="I34" s="48">
        <f t="shared" si="6"/>
        <v>30</v>
      </c>
      <c r="J34" s="48">
        <f t="shared" si="6"/>
        <v>30</v>
      </c>
      <c r="K34" s="139">
        <v>8.3000000000000007</v>
      </c>
      <c r="L34" s="139">
        <v>2.1</v>
      </c>
      <c r="M34" s="56">
        <f t="shared" si="1"/>
        <v>5.2</v>
      </c>
      <c r="N34" s="36">
        <v>57.5</v>
      </c>
      <c r="O34" s="57">
        <f t="shared" si="2"/>
        <v>40.567144419509319</v>
      </c>
      <c r="P34" s="58">
        <f t="shared" si="3"/>
        <v>20.121303632076625</v>
      </c>
      <c r="Q34" s="140">
        <v>16.161819999999999</v>
      </c>
      <c r="R34" s="11">
        <f t="shared" si="4"/>
        <v>2.1801487089</v>
      </c>
      <c r="S34" s="35">
        <f t="shared" si="5"/>
        <v>1.7725060126191841</v>
      </c>
    </row>
    <row r="35" spans="7:19" ht="18.5">
      <c r="G35" s="61">
        <v>2013</v>
      </c>
      <c r="H35" s="62">
        <v>1</v>
      </c>
      <c r="I35" s="62">
        <f t="shared" si="6"/>
        <v>31</v>
      </c>
      <c r="J35" s="48">
        <f t="shared" si="6"/>
        <v>31</v>
      </c>
      <c r="K35" s="139">
        <v>8.1999999999999993</v>
      </c>
      <c r="L35" s="139">
        <v>4.0999999999999996</v>
      </c>
      <c r="M35" s="56">
        <f t="shared" si="1"/>
        <v>6.1499999999999995</v>
      </c>
      <c r="N35" s="36">
        <v>69</v>
      </c>
      <c r="O35" s="57">
        <f t="shared" si="2"/>
        <v>58.975288072354431</v>
      </c>
      <c r="P35" s="58">
        <f t="shared" si="3"/>
        <v>19.34389448773225</v>
      </c>
      <c r="Q35" s="140">
        <v>19.106537099999997</v>
      </c>
      <c r="R35" s="51">
        <f t="shared" si="4"/>
        <v>2.683833170191424</v>
      </c>
      <c r="S35" s="50">
        <f t="shared" si="5"/>
        <v>1.9320907726175665</v>
      </c>
    </row>
    <row r="36" spans="7:19" ht="18.5">
      <c r="G36" s="61">
        <v>2013</v>
      </c>
      <c r="H36" s="48">
        <v>2</v>
      </c>
      <c r="I36" s="48">
        <v>1</v>
      </c>
      <c r="J36" s="48">
        <f t="shared" si="6"/>
        <v>32</v>
      </c>
      <c r="K36" s="139">
        <v>10.199999999999999</v>
      </c>
      <c r="L36" s="139">
        <v>3.9</v>
      </c>
      <c r="M36" s="56">
        <f t="shared" si="1"/>
        <v>7.05</v>
      </c>
      <c r="N36" s="36">
        <v>69</v>
      </c>
      <c r="O36" s="57">
        <f t="shared" si="2"/>
        <v>56.342495713117984</v>
      </c>
      <c r="P36" s="58">
        <f t="shared" si="3"/>
        <v>28.396617839411459</v>
      </c>
      <c r="Q36" s="140">
        <v>22.626966699999997</v>
      </c>
      <c r="R36" s="11">
        <f t="shared" si="4"/>
        <v>3.2977729184331741</v>
      </c>
      <c r="S36" s="35">
        <f t="shared" si="5"/>
        <v>3.0217008293892849</v>
      </c>
    </row>
    <row r="37" spans="7:19" ht="18.5">
      <c r="G37" s="61">
        <v>2013</v>
      </c>
      <c r="H37" s="48">
        <v>2</v>
      </c>
      <c r="I37" s="48">
        <f t="shared" ref="I37:J52" si="7">I36+1</f>
        <v>2</v>
      </c>
      <c r="J37" s="48">
        <f t="shared" si="6"/>
        <v>33</v>
      </c>
      <c r="K37" s="139">
        <v>12</v>
      </c>
      <c r="L37" s="139">
        <v>2.9</v>
      </c>
      <c r="M37" s="56">
        <f t="shared" si="1"/>
        <v>7.45</v>
      </c>
      <c r="N37" s="36">
        <v>57.5</v>
      </c>
      <c r="O37" s="57">
        <f t="shared" si="2"/>
        <v>18.990127606720232</v>
      </c>
      <c r="P37" s="58">
        <f t="shared" si="3"/>
        <v>13.824812897692329</v>
      </c>
      <c r="Q37" s="140">
        <v>9.1657616999999991</v>
      </c>
      <c r="R37" s="11">
        <f t="shared" si="4"/>
        <v>1.3573691073551251</v>
      </c>
      <c r="S37" s="35">
        <f t="shared" si="5"/>
        <v>1.6372053624597078</v>
      </c>
    </row>
    <row r="38" spans="7:19" ht="18.5">
      <c r="G38" s="61">
        <v>2013</v>
      </c>
      <c r="H38" s="48">
        <v>2</v>
      </c>
      <c r="I38" s="48">
        <f t="shared" si="7"/>
        <v>3</v>
      </c>
      <c r="J38" s="48">
        <f t="shared" si="7"/>
        <v>34</v>
      </c>
      <c r="K38" s="139">
        <v>8.1999999999999993</v>
      </c>
      <c r="L38" s="139">
        <v>5.6</v>
      </c>
      <c r="M38" s="56">
        <f t="shared" si="1"/>
        <v>6.8999999999999995</v>
      </c>
      <c r="N38" s="36">
        <v>76.5</v>
      </c>
      <c r="O38" s="57">
        <f t="shared" si="2"/>
        <v>78.508608926398878</v>
      </c>
      <c r="P38" s="58">
        <f t="shared" si="3"/>
        <v>16.329790656690964</v>
      </c>
      <c r="Q38" s="140">
        <v>20.2546125</v>
      </c>
      <c r="R38" s="11">
        <f t="shared" si="4"/>
        <v>2.9341945671187495</v>
      </c>
      <c r="S38" s="35">
        <f t="shared" si="5"/>
        <v>1.7990836627699527</v>
      </c>
    </row>
    <row r="39" spans="7:19" ht="18.5">
      <c r="G39" s="61">
        <v>2013</v>
      </c>
      <c r="H39" s="48">
        <v>2</v>
      </c>
      <c r="I39" s="48">
        <f t="shared" si="7"/>
        <v>4</v>
      </c>
      <c r="J39" s="48">
        <f t="shared" si="7"/>
        <v>35</v>
      </c>
      <c r="K39" s="139">
        <v>11.3</v>
      </c>
      <c r="L39" s="139">
        <v>6.7</v>
      </c>
      <c r="M39" s="56">
        <f t="shared" si="1"/>
        <v>9</v>
      </c>
      <c r="N39" s="36">
        <v>70.5</v>
      </c>
      <c r="O39" s="57">
        <f t="shared" si="2"/>
        <v>44.023303426212259</v>
      </c>
      <c r="P39" s="58">
        <f t="shared" si="3"/>
        <v>16.200575660846113</v>
      </c>
      <c r="Q39" s="140">
        <v>15.107114699999999</v>
      </c>
      <c r="R39" s="11">
        <f t="shared" si="4"/>
        <v>2.3745665027753997</v>
      </c>
      <c r="S39" s="35">
        <f t="shared" si="5"/>
        <v>2.1262794205733604</v>
      </c>
    </row>
    <row r="40" spans="7:19" ht="18.5">
      <c r="G40" s="61">
        <v>2013</v>
      </c>
      <c r="H40" s="48">
        <v>2</v>
      </c>
      <c r="I40" s="48">
        <f t="shared" si="7"/>
        <v>5</v>
      </c>
      <c r="J40" s="48">
        <f t="shared" si="7"/>
        <v>36</v>
      </c>
      <c r="K40" s="139">
        <v>13.3</v>
      </c>
      <c r="L40" s="139">
        <v>7.8</v>
      </c>
      <c r="M40" s="56">
        <f t="shared" si="1"/>
        <v>10.55</v>
      </c>
      <c r="N40" s="36">
        <v>66.5</v>
      </c>
      <c r="O40" s="57">
        <f t="shared" si="2"/>
        <v>52.658685849481706</v>
      </c>
      <c r="P40" s="58">
        <f t="shared" si="3"/>
        <v>23.169821773771954</v>
      </c>
      <c r="Q40" s="140">
        <v>19.759290400000001</v>
      </c>
      <c r="R40" s="11">
        <f t="shared" si="4"/>
        <v>3.2854315528566</v>
      </c>
      <c r="S40" s="35">
        <f t="shared" si="5"/>
        <v>3.2333560513158974</v>
      </c>
    </row>
    <row r="41" spans="7:19" ht="18.5">
      <c r="G41" s="61">
        <v>2013</v>
      </c>
      <c r="H41" s="48">
        <v>2</v>
      </c>
      <c r="I41" s="48">
        <f t="shared" si="7"/>
        <v>6</v>
      </c>
      <c r="J41" s="48">
        <f t="shared" si="7"/>
        <v>37</v>
      </c>
      <c r="K41" s="139">
        <v>10</v>
      </c>
      <c r="L41" s="139">
        <v>7</v>
      </c>
      <c r="M41" s="56">
        <f t="shared" si="1"/>
        <v>8.5</v>
      </c>
      <c r="N41" s="36">
        <v>69.5</v>
      </c>
      <c r="O41" s="57">
        <f t="shared" si="2"/>
        <v>52.722743236484753</v>
      </c>
      <c r="P41" s="58">
        <f t="shared" si="3"/>
        <v>12.65345837675634</v>
      </c>
      <c r="Q41" s="140">
        <v>14.610955199999998</v>
      </c>
      <c r="R41" s="11">
        <f t="shared" si="4"/>
        <v>2.2537325341223995</v>
      </c>
      <c r="S41" s="35">
        <f t="shared" si="5"/>
        <v>1.6531494818192749</v>
      </c>
    </row>
    <row r="42" spans="7:19" ht="18.5">
      <c r="G42" s="61">
        <v>2013</v>
      </c>
      <c r="H42" s="48">
        <v>2</v>
      </c>
      <c r="I42" s="48">
        <f t="shared" si="7"/>
        <v>7</v>
      </c>
      <c r="J42" s="48">
        <f t="shared" si="7"/>
        <v>38</v>
      </c>
      <c r="K42" s="139">
        <v>11.2</v>
      </c>
      <c r="L42" s="139">
        <v>6.2</v>
      </c>
      <c r="M42" s="56">
        <f t="shared" si="1"/>
        <v>8.6999999999999993</v>
      </c>
      <c r="N42" s="36">
        <v>67</v>
      </c>
      <c r="O42" s="57">
        <f t="shared" si="2"/>
        <v>22.149137123003523</v>
      </c>
      <c r="P42" s="58">
        <f t="shared" si="3"/>
        <v>8.8596548492014069</v>
      </c>
      <c r="Q42" s="140">
        <v>7.9243161999999989</v>
      </c>
      <c r="R42" s="11">
        <f t="shared" si="4"/>
        <v>1.2316170345944997</v>
      </c>
      <c r="S42" s="35">
        <f t="shared" si="5"/>
        <v>1.2460430011939321</v>
      </c>
    </row>
    <row r="43" spans="7:19" ht="18.5">
      <c r="G43" s="61">
        <v>2013</v>
      </c>
      <c r="H43" s="48">
        <v>2</v>
      </c>
      <c r="I43" s="48">
        <f t="shared" si="7"/>
        <v>8</v>
      </c>
      <c r="J43" s="48">
        <f t="shared" si="7"/>
        <v>39</v>
      </c>
      <c r="K43" s="139">
        <v>11.5</v>
      </c>
      <c r="L43" s="139">
        <v>7.5</v>
      </c>
      <c r="M43" s="56">
        <f t="shared" si="1"/>
        <v>9.5</v>
      </c>
      <c r="N43" s="36">
        <v>73.5</v>
      </c>
      <c r="O43" s="57">
        <f t="shared" si="2"/>
        <v>76.756869062500002</v>
      </c>
      <c r="P43" s="58">
        <f t="shared" si="3"/>
        <v>24.5621981</v>
      </c>
      <c r="Q43" s="140">
        <v>24.5621981</v>
      </c>
      <c r="R43" s="11">
        <f t="shared" si="4"/>
        <v>3.9327640676824496</v>
      </c>
      <c r="S43" s="35">
        <f t="shared" si="5"/>
        <v>3.2037029961020407</v>
      </c>
    </row>
    <row r="44" spans="7:19" ht="18.5">
      <c r="G44" s="61">
        <v>2013</v>
      </c>
      <c r="H44" s="48">
        <v>2</v>
      </c>
      <c r="I44" s="48">
        <f t="shared" si="7"/>
        <v>9</v>
      </c>
      <c r="J44" s="48">
        <f t="shared" si="7"/>
        <v>40</v>
      </c>
      <c r="K44" s="139">
        <v>12.4</v>
      </c>
      <c r="L44" s="139">
        <v>8.6</v>
      </c>
      <c r="M44" s="56">
        <f t="shared" si="1"/>
        <v>10.5</v>
      </c>
      <c r="N44" s="36">
        <v>72</v>
      </c>
      <c r="O44" s="57">
        <f t="shared" si="2"/>
        <v>58.102992503541913</v>
      </c>
      <c r="P44" s="58">
        <f t="shared" si="3"/>
        <v>17.663309721076743</v>
      </c>
      <c r="Q44" s="140">
        <v>18.122173399999998</v>
      </c>
      <c r="R44" s="11">
        <f t="shared" si="4"/>
        <v>3.0079092798452995</v>
      </c>
      <c r="S44" s="35">
        <f t="shared" si="5"/>
        <v>2.5214518879256782</v>
      </c>
    </row>
    <row r="45" spans="7:19" ht="18.5">
      <c r="G45" s="61">
        <v>2013</v>
      </c>
      <c r="H45" s="48">
        <v>2</v>
      </c>
      <c r="I45" s="48">
        <f t="shared" si="7"/>
        <v>10</v>
      </c>
      <c r="J45" s="48">
        <f t="shared" si="7"/>
        <v>41</v>
      </c>
      <c r="K45" s="139">
        <v>15.4</v>
      </c>
      <c r="L45" s="139">
        <v>9.3000000000000007</v>
      </c>
      <c r="M45" s="56">
        <f t="shared" si="1"/>
        <v>12.350000000000001</v>
      </c>
      <c r="N45" s="36">
        <v>61.5</v>
      </c>
      <c r="O45" s="57">
        <f t="shared" si="2"/>
        <v>31.974849936183549</v>
      </c>
      <c r="P45" s="58">
        <f t="shared" si="3"/>
        <v>15.603726768857571</v>
      </c>
      <c r="Q45" s="140">
        <v>12.635528599999999</v>
      </c>
      <c r="R45" s="11">
        <f t="shared" si="4"/>
        <v>2.2343373634558499</v>
      </c>
      <c r="S45" s="35">
        <f t="shared" si="5"/>
        <v>2.476798279143372</v>
      </c>
    </row>
    <row r="46" spans="7:19" ht="18.5">
      <c r="G46" s="61">
        <v>2013</v>
      </c>
      <c r="H46" s="48">
        <v>2</v>
      </c>
      <c r="I46" s="48">
        <f t="shared" si="7"/>
        <v>11</v>
      </c>
      <c r="J46" s="48">
        <f t="shared" si="7"/>
        <v>42</v>
      </c>
      <c r="K46" s="139">
        <v>11.3</v>
      </c>
      <c r="L46" s="139">
        <v>7.1</v>
      </c>
      <c r="M46" s="56">
        <f t="shared" si="1"/>
        <v>9.1999999999999993</v>
      </c>
      <c r="N46" s="36">
        <v>81</v>
      </c>
      <c r="O46" s="57">
        <f t="shared" si="2"/>
        <v>52.33392075586697</v>
      </c>
      <c r="P46" s="58">
        <f t="shared" si="3"/>
        <v>17.584197373971307</v>
      </c>
      <c r="Q46" s="140">
        <v>17.1604195</v>
      </c>
      <c r="R46" s="11">
        <f t="shared" si="4"/>
        <v>2.7174382299224997</v>
      </c>
      <c r="S46" s="35">
        <f t="shared" si="5"/>
        <v>2.3186285500233947</v>
      </c>
    </row>
    <row r="47" spans="7:19" ht="18.5">
      <c r="G47" s="61">
        <v>2013</v>
      </c>
      <c r="H47" s="48">
        <v>2</v>
      </c>
      <c r="I47" s="48">
        <f t="shared" si="7"/>
        <v>12</v>
      </c>
      <c r="J47" s="48">
        <f t="shared" si="7"/>
        <v>43</v>
      </c>
      <c r="K47" s="139">
        <v>14.3</v>
      </c>
      <c r="L47" s="139">
        <v>4.5</v>
      </c>
      <c r="M47" s="56">
        <f t="shared" si="1"/>
        <v>9.4</v>
      </c>
      <c r="N47" s="36">
        <v>65</v>
      </c>
      <c r="O47" s="57">
        <f t="shared" si="2"/>
        <v>21.833657120051363</v>
      </c>
      <c r="P47" s="58">
        <f t="shared" si="3"/>
        <v>17.117587182120268</v>
      </c>
      <c r="Q47" s="140">
        <v>10.936025299999999</v>
      </c>
      <c r="R47" s="11">
        <f t="shared" si="4"/>
        <v>1.7446022440583995</v>
      </c>
      <c r="S47" s="35">
        <f t="shared" si="5"/>
        <v>2.2938897151105926</v>
      </c>
    </row>
    <row r="48" spans="7:19" ht="18.5">
      <c r="G48" s="61">
        <v>2013</v>
      </c>
      <c r="H48" s="48">
        <v>2</v>
      </c>
      <c r="I48" s="48">
        <f t="shared" si="7"/>
        <v>13</v>
      </c>
      <c r="J48" s="48">
        <f t="shared" si="7"/>
        <v>44</v>
      </c>
      <c r="K48" s="139">
        <v>15</v>
      </c>
      <c r="L48" s="139">
        <v>4.0999999999999996</v>
      </c>
      <c r="M48" s="56">
        <f t="shared" si="1"/>
        <v>9.5500000000000007</v>
      </c>
      <c r="N48" s="36">
        <v>58</v>
      </c>
      <c r="O48" s="57">
        <f t="shared" si="2"/>
        <v>17.00901675788948</v>
      </c>
      <c r="P48" s="58">
        <f t="shared" si="3"/>
        <v>14.831862612879627</v>
      </c>
      <c r="Q48" s="140">
        <v>8.9848832999999999</v>
      </c>
      <c r="R48" s="11">
        <f t="shared" si="4"/>
        <v>1.4412449141655748</v>
      </c>
      <c r="S48" s="35">
        <f t="shared" si="5"/>
        <v>2.0406180963515332</v>
      </c>
    </row>
    <row r="49" spans="7:19" ht="18.5">
      <c r="G49" s="61">
        <v>2013</v>
      </c>
      <c r="H49" s="48">
        <v>2</v>
      </c>
      <c r="I49" s="48">
        <f t="shared" si="7"/>
        <v>14</v>
      </c>
      <c r="J49" s="48">
        <f t="shared" si="7"/>
        <v>45</v>
      </c>
      <c r="K49" s="139">
        <v>13.2</v>
      </c>
      <c r="L49" s="139">
        <v>7.2</v>
      </c>
      <c r="M49" s="56">
        <f t="shared" si="1"/>
        <v>10.199999999999999</v>
      </c>
      <c r="N49" s="36">
        <v>58</v>
      </c>
      <c r="O49" s="57">
        <f t="shared" si="2"/>
        <v>23.974500014960135</v>
      </c>
      <c r="P49" s="58">
        <f t="shared" si="3"/>
        <v>11.507760007180863</v>
      </c>
      <c r="Q49" s="140">
        <v>9.3960466999999994</v>
      </c>
      <c r="R49" s="11">
        <f t="shared" si="4"/>
        <v>1.5430187890739999</v>
      </c>
      <c r="S49" s="35">
        <f t="shared" si="5"/>
        <v>1.7061951247105509</v>
      </c>
    </row>
    <row r="50" spans="7:19" ht="18.5">
      <c r="G50" s="61">
        <v>2013</v>
      </c>
      <c r="H50" s="48">
        <v>2</v>
      </c>
      <c r="I50" s="48">
        <f t="shared" si="7"/>
        <v>15</v>
      </c>
      <c r="J50" s="48">
        <f t="shared" si="7"/>
        <v>46</v>
      </c>
      <c r="K50" s="139">
        <v>12.2</v>
      </c>
      <c r="L50" s="139">
        <v>6.2</v>
      </c>
      <c r="M50" s="56">
        <f t="shared" si="1"/>
        <v>9.1999999999999993</v>
      </c>
      <c r="N50" s="36">
        <v>65.5</v>
      </c>
      <c r="O50" s="57">
        <f t="shared" si="2"/>
        <v>50.957430672143339</v>
      </c>
      <c r="P50" s="58">
        <f t="shared" si="3"/>
        <v>24.4595667226288</v>
      </c>
      <c r="Q50" s="140">
        <v>19.9711526</v>
      </c>
      <c r="R50" s="11">
        <f t="shared" si="4"/>
        <v>3.1625318699729998</v>
      </c>
      <c r="S50" s="35">
        <f t="shared" si="5"/>
        <v>3.1288993509478233</v>
      </c>
    </row>
    <row r="51" spans="7:19" ht="18.5">
      <c r="G51" s="61">
        <v>2013</v>
      </c>
      <c r="H51" s="48">
        <v>2</v>
      </c>
      <c r="I51" s="48">
        <f t="shared" si="7"/>
        <v>16</v>
      </c>
      <c r="J51" s="48">
        <f t="shared" si="7"/>
        <v>47</v>
      </c>
      <c r="K51" s="139">
        <v>11</v>
      </c>
      <c r="L51" s="139">
        <v>4.8</v>
      </c>
      <c r="M51" s="56">
        <f t="shared" si="1"/>
        <v>7.9</v>
      </c>
      <c r="N51" s="36">
        <v>68.5</v>
      </c>
      <c r="O51" s="57">
        <f t="shared" si="2"/>
        <v>40.508290531232319</v>
      </c>
      <c r="P51" s="58">
        <f t="shared" si="3"/>
        <v>20.092112103491232</v>
      </c>
      <c r="Q51" s="140">
        <v>16.138372799999999</v>
      </c>
      <c r="R51" s="11">
        <f t="shared" si="4"/>
        <v>2.4325450013303995</v>
      </c>
      <c r="S51" s="35">
        <f t="shared" si="5"/>
        <v>2.3722267485349358</v>
      </c>
    </row>
    <row r="52" spans="7:19" ht="18.5">
      <c r="G52" s="61">
        <v>2013</v>
      </c>
      <c r="H52" s="48">
        <v>2</v>
      </c>
      <c r="I52" s="48">
        <f t="shared" si="7"/>
        <v>17</v>
      </c>
      <c r="J52" s="48">
        <f t="shared" si="7"/>
        <v>48</v>
      </c>
      <c r="K52" s="139">
        <v>11.1</v>
      </c>
      <c r="L52" s="139">
        <v>5.3</v>
      </c>
      <c r="M52" s="56">
        <f t="shared" si="1"/>
        <v>8.1999999999999993</v>
      </c>
      <c r="N52" s="36">
        <v>62.5</v>
      </c>
      <c r="O52" s="57">
        <f t="shared" si="2"/>
        <v>53.079235494333005</v>
      </c>
      <c r="P52" s="58">
        <f t="shared" si="3"/>
        <v>24.628765269370511</v>
      </c>
      <c r="Q52" s="140">
        <v>20.453076299999999</v>
      </c>
      <c r="R52" s="11">
        <f t="shared" si="4"/>
        <v>3.1188896049869994</v>
      </c>
      <c r="S52" s="35">
        <f t="shared" si="5"/>
        <v>2.9275474704629239</v>
      </c>
    </row>
    <row r="53" spans="7:19" ht="18.5">
      <c r="G53" s="61">
        <v>2013</v>
      </c>
      <c r="H53" s="48">
        <v>2</v>
      </c>
      <c r="I53" s="48">
        <f t="shared" ref="I53:J64" si="8">I52+1</f>
        <v>18</v>
      </c>
      <c r="J53" s="48">
        <f t="shared" si="8"/>
        <v>49</v>
      </c>
      <c r="K53" s="139">
        <v>9.3000000000000007</v>
      </c>
      <c r="L53" s="139">
        <v>5.0999999999999996</v>
      </c>
      <c r="M53" s="56">
        <f t="shared" si="1"/>
        <v>7.2</v>
      </c>
      <c r="N53" s="36">
        <v>71</v>
      </c>
      <c r="O53" s="57">
        <f t="shared" si="2"/>
        <v>57.041866731879686</v>
      </c>
      <c r="P53" s="58">
        <f t="shared" si="3"/>
        <v>19.166067221911579</v>
      </c>
      <c r="Q53" s="140">
        <v>18.704166399999998</v>
      </c>
      <c r="R53" s="11">
        <f t="shared" si="4"/>
        <v>2.7424983983999991</v>
      </c>
      <c r="S53" s="35">
        <f t="shared" si="5"/>
        <v>2.1370964882570562</v>
      </c>
    </row>
    <row r="54" spans="7:19" ht="18.5">
      <c r="G54" s="61">
        <v>2013</v>
      </c>
      <c r="H54" s="48">
        <v>2</v>
      </c>
      <c r="I54" s="48">
        <f t="shared" si="8"/>
        <v>19</v>
      </c>
      <c r="J54" s="48">
        <f t="shared" si="8"/>
        <v>50</v>
      </c>
      <c r="K54" s="139">
        <v>11.7</v>
      </c>
      <c r="L54" s="139">
        <v>2.1</v>
      </c>
      <c r="M54" s="56">
        <f t="shared" si="1"/>
        <v>6.8999999999999995</v>
      </c>
      <c r="N54" s="36">
        <v>60</v>
      </c>
      <c r="O54" s="57">
        <f t="shared" si="2"/>
        <v>41.843659827493333</v>
      </c>
      <c r="P54" s="58">
        <f t="shared" si="3"/>
        <v>32.135930747514884</v>
      </c>
      <c r="Q54" s="140">
        <v>20.743654100000001</v>
      </c>
      <c r="R54" s="11">
        <f t="shared" si="4"/>
        <v>3.0050398230235498</v>
      </c>
      <c r="S54" s="35">
        <f t="shared" si="5"/>
        <v>3.3428888524627545</v>
      </c>
    </row>
    <row r="55" spans="7:19" ht="18.5">
      <c r="G55" s="61">
        <v>2013</v>
      </c>
      <c r="H55" s="48">
        <v>2</v>
      </c>
      <c r="I55" s="48">
        <f t="shared" si="8"/>
        <v>20</v>
      </c>
      <c r="J55" s="48">
        <f t="shared" si="8"/>
        <v>51</v>
      </c>
      <c r="K55" s="139">
        <v>11.6</v>
      </c>
      <c r="L55" s="139">
        <v>4.8</v>
      </c>
      <c r="M55" s="56">
        <f t="shared" si="1"/>
        <v>8.1999999999999993</v>
      </c>
      <c r="N55" s="36">
        <v>68</v>
      </c>
      <c r="O55" s="57">
        <f t="shared" si="2"/>
        <v>19.352994138794209</v>
      </c>
      <c r="P55" s="58">
        <f t="shared" si="3"/>
        <v>10.528028811504051</v>
      </c>
      <c r="Q55" s="140">
        <v>8.0746294999999986</v>
      </c>
      <c r="R55" s="11">
        <f t="shared" si="4"/>
        <v>1.2313002524549996</v>
      </c>
      <c r="S55" s="35">
        <f t="shared" si="5"/>
        <v>1.3825443637432455</v>
      </c>
    </row>
    <row r="56" spans="7:19" ht="18.5">
      <c r="G56" s="61">
        <v>2013</v>
      </c>
      <c r="H56" s="48">
        <v>2</v>
      </c>
      <c r="I56" s="48">
        <f t="shared" si="8"/>
        <v>21</v>
      </c>
      <c r="J56" s="48">
        <f t="shared" si="8"/>
        <v>52</v>
      </c>
      <c r="K56" s="139">
        <v>12.7</v>
      </c>
      <c r="L56" s="139">
        <v>3</v>
      </c>
      <c r="M56" s="56">
        <f t="shared" si="1"/>
        <v>7.85</v>
      </c>
      <c r="N56" s="36">
        <v>55.5</v>
      </c>
      <c r="O56" s="57">
        <f t="shared" si="2"/>
        <v>42.760879546336383</v>
      </c>
      <c r="P56" s="58">
        <f t="shared" si="3"/>
        <v>33.182442527957029</v>
      </c>
      <c r="Q56" s="140">
        <v>21.308480400000001</v>
      </c>
      <c r="R56" s="11">
        <f t="shared" si="4"/>
        <v>3.2055891930548994</v>
      </c>
      <c r="S56" s="35">
        <f t="shared" si="5"/>
        <v>3.7564765379336289</v>
      </c>
    </row>
    <row r="57" spans="7:19" ht="18.5">
      <c r="G57" s="61">
        <v>2013</v>
      </c>
      <c r="H57" s="48">
        <v>2</v>
      </c>
      <c r="I57" s="48">
        <f t="shared" si="8"/>
        <v>22</v>
      </c>
      <c r="J57" s="48">
        <f t="shared" si="8"/>
        <v>53</v>
      </c>
      <c r="K57" s="139">
        <v>10.1</v>
      </c>
      <c r="L57" s="139">
        <v>6.7</v>
      </c>
      <c r="M57" s="56">
        <f t="shared" si="1"/>
        <v>8.4</v>
      </c>
      <c r="N57" s="36">
        <v>62</v>
      </c>
      <c r="O57" s="57">
        <f t="shared" si="2"/>
        <v>78.984141746176775</v>
      </c>
      <c r="P57" s="58">
        <f t="shared" si="3"/>
        <v>21.48368655496008</v>
      </c>
      <c r="Q57" s="140">
        <v>23.302329799999995</v>
      </c>
      <c r="R57" s="11">
        <f t="shared" si="4"/>
        <v>3.5807059040573987</v>
      </c>
      <c r="S57" s="35">
        <f t="shared" si="5"/>
        <v>2.6233281961160708</v>
      </c>
    </row>
    <row r="58" spans="7:19" ht="18.5">
      <c r="G58" s="61">
        <v>2013</v>
      </c>
      <c r="H58" s="48">
        <v>2</v>
      </c>
      <c r="I58" s="48">
        <f t="shared" si="8"/>
        <v>23</v>
      </c>
      <c r="J58" s="48">
        <f t="shared" si="8"/>
        <v>54</v>
      </c>
      <c r="K58" s="139">
        <v>14</v>
      </c>
      <c r="L58" s="139">
        <v>7.3</v>
      </c>
      <c r="M58" s="56">
        <f t="shared" si="1"/>
        <v>10.65</v>
      </c>
      <c r="N58" s="36">
        <v>61.5</v>
      </c>
      <c r="O58" s="57">
        <f t="shared" si="2"/>
        <v>52.469215005228101</v>
      </c>
      <c r="P58" s="58">
        <f t="shared" si="3"/>
        <v>28.123499242802264</v>
      </c>
      <c r="Q58" s="140">
        <v>21.730111300000001</v>
      </c>
      <c r="R58" s="11">
        <f t="shared" si="4"/>
        <v>3.6258700739345255</v>
      </c>
      <c r="S58" s="35">
        <f t="shared" si="5"/>
        <v>3.8888837329478241</v>
      </c>
    </row>
    <row r="59" spans="7:19" ht="18.5">
      <c r="G59" s="61">
        <v>2013</v>
      </c>
      <c r="H59" s="48">
        <v>2</v>
      </c>
      <c r="I59" s="48">
        <f t="shared" si="8"/>
        <v>24</v>
      </c>
      <c r="J59" s="48">
        <f t="shared" si="8"/>
        <v>55</v>
      </c>
      <c r="K59" s="139">
        <v>17.100000000000001</v>
      </c>
      <c r="L59" s="139">
        <v>7.5</v>
      </c>
      <c r="M59" s="56">
        <f t="shared" si="1"/>
        <v>12.3</v>
      </c>
      <c r="N59" s="36">
        <v>70.5</v>
      </c>
      <c r="O59" s="57">
        <f t="shared" si="2"/>
        <v>38.761740793310437</v>
      </c>
      <c r="P59" s="58">
        <f t="shared" si="3"/>
        <v>29.76901692926242</v>
      </c>
      <c r="Q59" s="140">
        <v>19.2158178</v>
      </c>
      <c r="R59" s="11">
        <f t="shared" si="4"/>
        <v>3.3922932190497002</v>
      </c>
      <c r="S59" s="35">
        <f t="shared" si="5"/>
        <v>4.4497593974826968</v>
      </c>
    </row>
    <row r="60" spans="7:19" ht="18.5">
      <c r="G60" s="61">
        <v>2013</v>
      </c>
      <c r="H60" s="48">
        <v>2</v>
      </c>
      <c r="I60" s="48">
        <f t="shared" si="8"/>
        <v>25</v>
      </c>
      <c r="J60" s="48">
        <f t="shared" si="8"/>
        <v>56</v>
      </c>
      <c r="K60" s="139">
        <v>17.899999999999999</v>
      </c>
      <c r="L60" s="139">
        <v>8.8000000000000007</v>
      </c>
      <c r="M60" s="56">
        <f t="shared" si="1"/>
        <v>13.35</v>
      </c>
      <c r="N60" s="36">
        <v>65</v>
      </c>
      <c r="O60" s="57">
        <f t="shared" si="2"/>
        <v>39.759468210625762</v>
      </c>
      <c r="P60" s="58">
        <f t="shared" si="3"/>
        <v>28.94489285733555</v>
      </c>
      <c r="Q60" s="140">
        <v>19.190277099999999</v>
      </c>
      <c r="R60" s="11">
        <f t="shared" si="4"/>
        <v>3.5059628772152247</v>
      </c>
      <c r="S60" s="35">
        <f t="shared" si="5"/>
        <v>4.5304375340417335</v>
      </c>
    </row>
    <row r="61" spans="7:19" ht="18.5">
      <c r="G61" s="61">
        <v>2013</v>
      </c>
      <c r="H61" s="48">
        <v>2</v>
      </c>
      <c r="I61" s="48">
        <f t="shared" si="8"/>
        <v>26</v>
      </c>
      <c r="J61" s="48">
        <f t="shared" si="8"/>
        <v>57</v>
      </c>
      <c r="K61" s="139">
        <v>17.2</v>
      </c>
      <c r="L61" s="139">
        <v>9.1</v>
      </c>
      <c r="M61" s="56">
        <f t="shared" si="1"/>
        <v>13.149999999999999</v>
      </c>
      <c r="N61" s="36">
        <v>67.5</v>
      </c>
      <c r="O61" s="57">
        <f t="shared" si="2"/>
        <v>46.719502668676704</v>
      </c>
      <c r="P61" s="58">
        <f t="shared" si="3"/>
        <v>30.274237729302506</v>
      </c>
      <c r="Q61" s="140">
        <v>21.2745657</v>
      </c>
      <c r="R61" s="11">
        <f t="shared" si="4"/>
        <v>3.8617963963539745</v>
      </c>
      <c r="S61" s="35">
        <f t="shared" si="5"/>
        <v>4.6867785116696856</v>
      </c>
    </row>
    <row r="62" spans="7:19" ht="18.5">
      <c r="G62" s="61">
        <v>2013</v>
      </c>
      <c r="H62" s="48">
        <v>2</v>
      </c>
      <c r="I62" s="48">
        <f t="shared" si="8"/>
        <v>27</v>
      </c>
      <c r="J62" s="48">
        <f t="shared" si="8"/>
        <v>58</v>
      </c>
      <c r="K62" s="139">
        <v>17.3</v>
      </c>
      <c r="L62" s="139">
        <v>9.4</v>
      </c>
      <c r="M62" s="56">
        <f t="shared" si="1"/>
        <v>13.350000000000001</v>
      </c>
      <c r="N62" s="36">
        <v>53</v>
      </c>
      <c r="O62" s="57">
        <f t="shared" si="2"/>
        <v>38.497669824964682</v>
      </c>
      <c r="P62" s="58">
        <f t="shared" si="3"/>
        <v>24.330527329377681</v>
      </c>
      <c r="Q62" s="140">
        <v>17.312826300000001</v>
      </c>
      <c r="R62" s="11">
        <f t="shared" si="4"/>
        <v>3.1629624726719254</v>
      </c>
      <c r="S62" s="35">
        <f t="shared" si="5"/>
        <v>3.8568378254895777</v>
      </c>
    </row>
    <row r="63" spans="7:19" ht="18.5">
      <c r="G63" s="61">
        <v>2013</v>
      </c>
      <c r="H63" s="62">
        <v>2</v>
      </c>
      <c r="I63" s="62">
        <f t="shared" si="8"/>
        <v>28</v>
      </c>
      <c r="J63" s="62">
        <f t="shared" si="8"/>
        <v>59</v>
      </c>
      <c r="K63" s="139">
        <v>12.1</v>
      </c>
      <c r="L63" s="139">
        <v>5.5</v>
      </c>
      <c r="M63" s="56">
        <f t="shared" si="1"/>
        <v>8.8000000000000007</v>
      </c>
      <c r="N63" s="36">
        <v>62.5</v>
      </c>
      <c r="O63" s="57">
        <f t="shared" si="2"/>
        <v>54.369712321127665</v>
      </c>
      <c r="P63" s="58">
        <f t="shared" si="3"/>
        <v>28.707208105555409</v>
      </c>
      <c r="Q63" s="140">
        <v>22.3485312</v>
      </c>
      <c r="R63" s="51">
        <f t="shared" si="4"/>
        <v>3.4865720039807999</v>
      </c>
      <c r="S63" s="50">
        <f t="shared" si="5"/>
        <v>3.5300329290737467</v>
      </c>
    </row>
    <row r="64" spans="7:19" ht="18.5">
      <c r="G64" s="61">
        <v>2013</v>
      </c>
      <c r="H64" s="48">
        <v>3</v>
      </c>
      <c r="I64" s="48">
        <v>1</v>
      </c>
      <c r="J64" s="48">
        <f t="shared" si="8"/>
        <v>60</v>
      </c>
      <c r="K64" s="139">
        <v>14.4</v>
      </c>
      <c r="L64" s="139">
        <v>4.5</v>
      </c>
      <c r="M64" s="56">
        <f t="shared" si="1"/>
        <v>9.4499999999999993</v>
      </c>
      <c r="N64" s="36">
        <v>45.5</v>
      </c>
      <c r="O64" s="57">
        <f t="shared" si="2"/>
        <v>49.424453916242783</v>
      </c>
      <c r="P64" s="58">
        <f t="shared" si="3"/>
        <v>39.144167501664285</v>
      </c>
      <c r="Q64" s="140">
        <v>24.881666199999998</v>
      </c>
      <c r="R64" s="11">
        <f t="shared" si="4"/>
        <v>3.9766189941667491</v>
      </c>
      <c r="S64" s="35">
        <f t="shared" si="5"/>
        <v>5.258115267520509</v>
      </c>
    </row>
    <row r="65" spans="7:19" ht="18.5">
      <c r="G65" s="61">
        <v>2013</v>
      </c>
      <c r="H65" s="48">
        <v>3</v>
      </c>
      <c r="I65" s="48">
        <f t="shared" ref="I65:J80" si="9">I64+1</f>
        <v>2</v>
      </c>
      <c r="J65" s="48">
        <f>J64+1</f>
        <v>61</v>
      </c>
      <c r="K65" s="139">
        <v>14.6</v>
      </c>
      <c r="L65" s="139">
        <v>3.2</v>
      </c>
      <c r="M65" s="56">
        <f t="shared" si="1"/>
        <v>8.9</v>
      </c>
      <c r="N65" s="36">
        <v>47</v>
      </c>
      <c r="O65" s="57">
        <f t="shared" si="2"/>
        <v>42.702236603395505</v>
      </c>
      <c r="P65" s="58">
        <f t="shared" si="3"/>
        <v>38.944439782296698</v>
      </c>
      <c r="Q65" s="140">
        <v>23.068695200000001</v>
      </c>
      <c r="R65" s="11">
        <f t="shared" si="4"/>
        <v>3.6124538591916</v>
      </c>
      <c r="S65" s="35">
        <f t="shared" si="5"/>
        <v>4.9400020401871085</v>
      </c>
    </row>
    <row r="66" spans="7:19" ht="18.5">
      <c r="G66" s="61">
        <v>2013</v>
      </c>
      <c r="H66" s="48">
        <v>3</v>
      </c>
      <c r="I66" s="48">
        <f t="shared" si="9"/>
        <v>3</v>
      </c>
      <c r="J66" s="48">
        <f>J65+1</f>
        <v>62</v>
      </c>
      <c r="K66" s="139">
        <v>13.4</v>
      </c>
      <c r="L66" s="139">
        <v>7.3</v>
      </c>
      <c r="M66" s="56">
        <f t="shared" si="1"/>
        <v>10.35</v>
      </c>
      <c r="N66" s="36">
        <v>54</v>
      </c>
      <c r="O66" s="57">
        <f t="shared" si="2"/>
        <v>30.262630521481697</v>
      </c>
      <c r="P66" s="58">
        <f t="shared" si="3"/>
        <v>14.76816369448307</v>
      </c>
      <c r="Q66" s="140">
        <v>11.9589094</v>
      </c>
      <c r="R66" s="11">
        <f t="shared" si="4"/>
        <v>1.9744129522126501</v>
      </c>
      <c r="S66" s="35">
        <f t="shared" si="5"/>
        <v>2.1337048605029159</v>
      </c>
    </row>
    <row r="67" spans="7:19" ht="18.5">
      <c r="G67" s="61">
        <v>2013</v>
      </c>
      <c r="H67" s="48">
        <v>3</v>
      </c>
      <c r="I67" s="48">
        <f t="shared" si="9"/>
        <v>4</v>
      </c>
      <c r="J67" s="48">
        <f>J66+1</f>
        <v>63</v>
      </c>
      <c r="K67" s="139">
        <v>15.5</v>
      </c>
      <c r="L67" s="139">
        <v>6.6</v>
      </c>
      <c r="M67" s="56">
        <f t="shared" si="1"/>
        <v>11.05</v>
      </c>
      <c r="N67" s="36">
        <v>52</v>
      </c>
      <c r="O67" s="57">
        <f t="shared" si="2"/>
        <v>43.755417585421682</v>
      </c>
      <c r="P67" s="58">
        <f t="shared" si="3"/>
        <v>31.15385732082024</v>
      </c>
      <c r="Q67" s="140">
        <v>20.885593399999998</v>
      </c>
      <c r="R67" s="11">
        <f t="shared" si="4"/>
        <v>3.5339520526453492</v>
      </c>
      <c r="S67" s="35">
        <f t="shared" si="5"/>
        <v>4.3714715260065162</v>
      </c>
    </row>
    <row r="68" spans="7:19" ht="18.5">
      <c r="G68" s="61">
        <v>2013</v>
      </c>
      <c r="H68" s="48">
        <v>3</v>
      </c>
      <c r="I68" s="48">
        <f t="shared" si="9"/>
        <v>5</v>
      </c>
      <c r="J68" s="48">
        <f t="shared" si="9"/>
        <v>64</v>
      </c>
      <c r="K68" s="139">
        <v>15.1</v>
      </c>
      <c r="L68" s="139">
        <v>4.4000000000000004</v>
      </c>
      <c r="M68" s="56">
        <f t="shared" si="1"/>
        <v>9.75</v>
      </c>
      <c r="N68" s="36">
        <v>41.5</v>
      </c>
      <c r="O68" s="57">
        <f t="shared" si="2"/>
        <v>33.775285734115599</v>
      </c>
      <c r="P68" s="58">
        <f t="shared" si="3"/>
        <v>28.91164458840295</v>
      </c>
      <c r="Q68" s="140">
        <v>17.677095299999998</v>
      </c>
      <c r="R68" s="11">
        <f t="shared" si="4"/>
        <v>2.8562783163954748</v>
      </c>
      <c r="S68" s="35">
        <f t="shared" si="5"/>
        <v>4.2456819366944654</v>
      </c>
    </row>
    <row r="69" spans="7:19" ht="18.5">
      <c r="G69" s="61">
        <v>2013</v>
      </c>
      <c r="H69" s="48">
        <v>3</v>
      </c>
      <c r="I69" s="48">
        <f t="shared" si="9"/>
        <v>6</v>
      </c>
      <c r="J69" s="48">
        <f t="shared" si="9"/>
        <v>65</v>
      </c>
      <c r="K69" s="139">
        <v>11.9</v>
      </c>
      <c r="L69" s="139">
        <v>-0.1</v>
      </c>
      <c r="M69" s="56">
        <f t="shared" si="1"/>
        <v>5.9</v>
      </c>
      <c r="N69" s="36">
        <v>35.5</v>
      </c>
      <c r="O69" s="57">
        <f t="shared" si="2"/>
        <v>29.158716846989272</v>
      </c>
      <c r="P69" s="58">
        <f t="shared" si="3"/>
        <v>27.9923681731097</v>
      </c>
      <c r="Q69" s="140">
        <v>16.161401299999998</v>
      </c>
      <c r="R69" s="11">
        <f t="shared" si="4"/>
        <v>2.24644286140065</v>
      </c>
      <c r="S69" s="35">
        <f t="shared" si="5"/>
        <v>3.1778845128764122</v>
      </c>
    </row>
    <row r="70" spans="7:19" ht="18.5">
      <c r="G70" s="61">
        <v>2013</v>
      </c>
      <c r="H70" s="48">
        <v>3</v>
      </c>
      <c r="I70" s="48">
        <f t="shared" si="9"/>
        <v>7</v>
      </c>
      <c r="J70" s="48">
        <f t="shared" si="9"/>
        <v>66</v>
      </c>
      <c r="K70" s="139">
        <v>12.8</v>
      </c>
      <c r="L70" s="139">
        <v>-0.1</v>
      </c>
      <c r="M70" s="56">
        <f t="shared" ref="M70:M133" si="10">(K70+L70)/2</f>
        <v>6.3500000000000005</v>
      </c>
      <c r="N70" s="36">
        <v>37.5</v>
      </c>
      <c r="O70" s="57">
        <f t="shared" ref="O70:O133" si="11">((Q70)/(0.16*(K70-(L70))^0.5))</f>
        <v>27.124255607183724</v>
      </c>
      <c r="P70" s="58">
        <f t="shared" ref="P70:P133" si="12">0.16*((K70-L70)^1/2)*O70</f>
        <v>27.992231786613605</v>
      </c>
      <c r="Q70" s="140">
        <v>15.587363599999998</v>
      </c>
      <c r="R70" s="11">
        <f t="shared" ref="R70:R133" si="13">0.0023*0.408*O70*(K70-L70)^0.5*(M70+17.8)</f>
        <v>2.2077902834630998</v>
      </c>
      <c r="S70" s="35">
        <f t="shared" ref="S70:S133" si="14">0.31*(IF(N70&gt;50,1,(1+(50-N70)/70)))*(P70+2.09)*((M70/(M70+15)))</f>
        <v>3.2689140481336785</v>
      </c>
    </row>
    <row r="71" spans="7:19" ht="18.5">
      <c r="G71" s="61">
        <v>2013</v>
      </c>
      <c r="H71" s="48">
        <v>3</v>
      </c>
      <c r="I71" s="48">
        <f t="shared" si="9"/>
        <v>8</v>
      </c>
      <c r="J71" s="48">
        <f t="shared" si="9"/>
        <v>67</v>
      </c>
      <c r="K71" s="139">
        <v>10.8</v>
      </c>
      <c r="L71" s="139">
        <v>5.9</v>
      </c>
      <c r="M71" s="56">
        <f t="shared" si="10"/>
        <v>8.3500000000000014</v>
      </c>
      <c r="N71" s="36">
        <v>41.5</v>
      </c>
      <c r="O71" s="57">
        <f t="shared" si="11"/>
        <v>70.711131148817771</v>
      </c>
      <c r="P71" s="58">
        <f t="shared" si="12"/>
        <v>27.718763410336567</v>
      </c>
      <c r="Q71" s="140">
        <v>25.044121799999999</v>
      </c>
      <c r="R71" s="11">
        <f t="shared" si="13"/>
        <v>3.8410106994355497</v>
      </c>
      <c r="S71" s="35">
        <f t="shared" si="14"/>
        <v>3.7057563480458935</v>
      </c>
    </row>
    <row r="72" spans="7:19" ht="18.5">
      <c r="G72" s="61">
        <v>2013</v>
      </c>
      <c r="H72" s="48">
        <v>3</v>
      </c>
      <c r="I72" s="48">
        <f t="shared" si="9"/>
        <v>9</v>
      </c>
      <c r="J72" s="48">
        <f t="shared" si="9"/>
        <v>68</v>
      </c>
      <c r="K72" s="139">
        <v>14.4</v>
      </c>
      <c r="L72" s="139">
        <v>6.2</v>
      </c>
      <c r="M72" s="56">
        <f t="shared" si="10"/>
        <v>10.3</v>
      </c>
      <c r="N72" s="36">
        <v>42</v>
      </c>
      <c r="O72" s="57">
        <f t="shared" si="11"/>
        <v>55.288069602320945</v>
      </c>
      <c r="P72" s="58">
        <f t="shared" si="12"/>
        <v>36.268973659122537</v>
      </c>
      <c r="Q72" s="140">
        <v>25.331349999999997</v>
      </c>
      <c r="R72" s="11">
        <f t="shared" si="13"/>
        <v>4.1747711337749989</v>
      </c>
      <c r="S72" s="35">
        <f t="shared" si="14"/>
        <v>5.3943849947482247</v>
      </c>
    </row>
    <row r="73" spans="7:19" ht="18.5">
      <c r="G73" s="61">
        <v>2013</v>
      </c>
      <c r="H73" s="48">
        <v>3</v>
      </c>
      <c r="I73" s="48">
        <f t="shared" si="9"/>
        <v>10</v>
      </c>
      <c r="J73" s="48">
        <f t="shared" si="9"/>
        <v>69</v>
      </c>
      <c r="K73" s="139">
        <v>16.5</v>
      </c>
      <c r="L73" s="139">
        <v>7.4</v>
      </c>
      <c r="M73" s="56">
        <f t="shared" si="10"/>
        <v>11.95</v>
      </c>
      <c r="N73" s="36">
        <v>43.5</v>
      </c>
      <c r="O73" s="57">
        <f t="shared" si="11"/>
        <v>57.752854845251449</v>
      </c>
      <c r="P73" s="58">
        <f t="shared" si="12"/>
        <v>42.044078327343051</v>
      </c>
      <c r="Q73" s="140">
        <v>27.874952499999999</v>
      </c>
      <c r="R73" s="11">
        <f t="shared" si="13"/>
        <v>4.8637262432718744</v>
      </c>
      <c r="S73" s="35">
        <f t="shared" si="14"/>
        <v>6.6299199719155251</v>
      </c>
    </row>
    <row r="74" spans="7:19" ht="18.5">
      <c r="G74" s="61">
        <v>2013</v>
      </c>
      <c r="H74" s="48">
        <v>3</v>
      </c>
      <c r="I74" s="48">
        <f t="shared" si="9"/>
        <v>11</v>
      </c>
      <c r="J74" s="48">
        <f t="shared" si="9"/>
        <v>70</v>
      </c>
      <c r="K74" s="139">
        <v>17.2</v>
      </c>
      <c r="L74" s="139">
        <v>6.9</v>
      </c>
      <c r="M74" s="56">
        <f t="shared" si="10"/>
        <v>12.05</v>
      </c>
      <c r="N74" s="36">
        <v>56.5</v>
      </c>
      <c r="O74" s="57">
        <f t="shared" si="11"/>
        <v>53.891445312891982</v>
      </c>
      <c r="P74" s="58">
        <f t="shared" si="12"/>
        <v>44.406550937822992</v>
      </c>
      <c r="Q74" s="140">
        <v>27.673139099999997</v>
      </c>
      <c r="R74" s="11">
        <f t="shared" si="13"/>
        <v>4.8447433805217743</v>
      </c>
      <c r="S74" s="35">
        <f t="shared" si="14"/>
        <v>6.420993198825796</v>
      </c>
    </row>
    <row r="75" spans="7:19" ht="18.5">
      <c r="G75" s="61">
        <v>2013</v>
      </c>
      <c r="H75" s="48">
        <v>3</v>
      </c>
      <c r="I75" s="48">
        <f t="shared" si="9"/>
        <v>12</v>
      </c>
      <c r="J75" s="48">
        <f t="shared" si="9"/>
        <v>71</v>
      </c>
      <c r="K75" s="139">
        <v>20.2</v>
      </c>
      <c r="L75" s="139">
        <v>8.4</v>
      </c>
      <c r="M75" s="56">
        <f t="shared" si="10"/>
        <v>14.3</v>
      </c>
      <c r="N75" s="36">
        <v>64</v>
      </c>
      <c r="O75" s="57">
        <f t="shared" si="11"/>
        <v>51.276876808031844</v>
      </c>
      <c r="P75" s="58">
        <f t="shared" si="12"/>
        <v>48.405371706782056</v>
      </c>
      <c r="Q75" s="140">
        <v>28.182697000000001</v>
      </c>
      <c r="R75" s="11">
        <f t="shared" si="13"/>
        <v>5.305857724750501</v>
      </c>
      <c r="S75" s="35">
        <f t="shared" si="14"/>
        <v>7.6397946339987994</v>
      </c>
    </row>
    <row r="76" spans="7:19" ht="18.5">
      <c r="G76" s="61">
        <v>2013</v>
      </c>
      <c r="H76" s="48">
        <v>3</v>
      </c>
      <c r="I76" s="48">
        <f t="shared" si="9"/>
        <v>13</v>
      </c>
      <c r="J76" s="48">
        <f t="shared" si="9"/>
        <v>72</v>
      </c>
      <c r="K76" s="139">
        <v>21.9</v>
      </c>
      <c r="L76" s="139">
        <v>12.7</v>
      </c>
      <c r="M76" s="56">
        <f t="shared" si="10"/>
        <v>17.299999999999997</v>
      </c>
      <c r="N76" s="36">
        <v>57.5</v>
      </c>
      <c r="O76" s="57">
        <f t="shared" si="11"/>
        <v>54.009522206879048</v>
      </c>
      <c r="P76" s="58">
        <f t="shared" si="12"/>
        <v>39.751008344262978</v>
      </c>
      <c r="Q76" s="140">
        <v>26.2110387</v>
      </c>
      <c r="R76" s="11">
        <f t="shared" si="13"/>
        <v>5.3958437433400483</v>
      </c>
      <c r="S76" s="35">
        <f t="shared" si="14"/>
        <v>6.9471618498539414</v>
      </c>
    </row>
    <row r="77" spans="7:19" ht="18.5">
      <c r="G77" s="61">
        <v>2013</v>
      </c>
      <c r="H77" s="48">
        <v>3</v>
      </c>
      <c r="I77" s="48">
        <f t="shared" si="9"/>
        <v>14</v>
      </c>
      <c r="J77" s="48">
        <f t="shared" si="9"/>
        <v>73</v>
      </c>
      <c r="K77" s="139">
        <v>21.4</v>
      </c>
      <c r="L77" s="139">
        <v>9.9</v>
      </c>
      <c r="M77" s="56">
        <f t="shared" si="10"/>
        <v>15.649999999999999</v>
      </c>
      <c r="N77" s="36">
        <v>48</v>
      </c>
      <c r="O77" s="57">
        <f t="shared" si="11"/>
        <v>38.99501932345234</v>
      </c>
      <c r="P77" s="58">
        <f t="shared" si="12"/>
        <v>35.875417777576146</v>
      </c>
      <c r="Q77" s="140">
        <v>21.158167099999996</v>
      </c>
      <c r="R77" s="11">
        <f t="shared" si="13"/>
        <v>4.150899143888175</v>
      </c>
      <c r="S77" s="35">
        <f t="shared" si="14"/>
        <v>6.1811345388252468</v>
      </c>
    </row>
    <row r="78" spans="7:19" ht="18.5">
      <c r="G78" s="61">
        <v>2013</v>
      </c>
      <c r="H78" s="48">
        <v>3</v>
      </c>
      <c r="I78" s="48">
        <f t="shared" si="9"/>
        <v>15</v>
      </c>
      <c r="J78" s="48">
        <f t="shared" si="9"/>
        <v>74</v>
      </c>
      <c r="K78" s="139">
        <v>22.2</v>
      </c>
      <c r="L78" s="139">
        <v>13.8</v>
      </c>
      <c r="M78" s="56">
        <f t="shared" si="10"/>
        <v>18</v>
      </c>
      <c r="N78" s="36">
        <v>48</v>
      </c>
      <c r="O78" s="57">
        <f t="shared" si="11"/>
        <v>42.696697203921524</v>
      </c>
      <c r="P78" s="58">
        <f t="shared" si="12"/>
        <v>28.692180521035262</v>
      </c>
      <c r="Q78" s="140">
        <v>19.799485599999997</v>
      </c>
      <c r="R78" s="11">
        <f t="shared" si="13"/>
        <v>4.1572385929751992</v>
      </c>
      <c r="S78" s="35">
        <f t="shared" si="14"/>
        <v>5.353700799190964</v>
      </c>
    </row>
    <row r="79" spans="7:19" ht="18.5">
      <c r="G79" s="61">
        <v>2013</v>
      </c>
      <c r="H79" s="48">
        <v>3</v>
      </c>
      <c r="I79" s="48">
        <f t="shared" si="9"/>
        <v>16</v>
      </c>
      <c r="J79" s="48">
        <f t="shared" si="9"/>
        <v>75</v>
      </c>
      <c r="K79" s="139">
        <v>20.8</v>
      </c>
      <c r="L79" s="139">
        <v>10.1</v>
      </c>
      <c r="M79" s="56">
        <f t="shared" si="10"/>
        <v>15.45</v>
      </c>
      <c r="N79" s="36">
        <v>48.5</v>
      </c>
      <c r="O79" s="57">
        <f t="shared" si="11"/>
        <v>48.36972278017236</v>
      </c>
      <c r="P79" s="58">
        <f t="shared" si="12"/>
        <v>41.404482699827547</v>
      </c>
      <c r="Q79" s="140">
        <v>25.315439399999999</v>
      </c>
      <c r="R79" s="11">
        <f t="shared" si="13"/>
        <v>4.9367954816932498</v>
      </c>
      <c r="S79" s="35">
        <f t="shared" si="14"/>
        <v>6.987873788268316</v>
      </c>
    </row>
    <row r="80" spans="7:19" ht="18.5">
      <c r="G80" s="61">
        <v>2013</v>
      </c>
      <c r="H80" s="48">
        <v>3</v>
      </c>
      <c r="I80" s="48">
        <f t="shared" si="9"/>
        <v>17</v>
      </c>
      <c r="J80" s="48">
        <f t="shared" si="9"/>
        <v>76</v>
      </c>
      <c r="K80" s="139">
        <v>10.3</v>
      </c>
      <c r="L80" s="139">
        <v>4.4000000000000004</v>
      </c>
      <c r="M80" s="56">
        <f t="shared" si="10"/>
        <v>7.3500000000000005</v>
      </c>
      <c r="N80" s="36">
        <v>65.5</v>
      </c>
      <c r="O80" s="57">
        <f t="shared" si="11"/>
        <v>51.949835710630182</v>
      </c>
      <c r="P80" s="58">
        <f t="shared" si="12"/>
        <v>24.520322455417446</v>
      </c>
      <c r="Q80" s="140">
        <v>20.189713999999999</v>
      </c>
      <c r="R80" s="11">
        <f t="shared" si="13"/>
        <v>2.9780787161414999</v>
      </c>
      <c r="S80" s="35">
        <f t="shared" si="14"/>
        <v>2.7128241483073228</v>
      </c>
    </row>
    <row r="81" spans="7:19" ht="18.5">
      <c r="G81" s="61">
        <v>2013</v>
      </c>
      <c r="H81" s="48">
        <v>3</v>
      </c>
      <c r="I81" s="48">
        <f t="shared" ref="I81:J96" si="15">I80+1</f>
        <v>18</v>
      </c>
      <c r="J81" s="48">
        <f t="shared" si="15"/>
        <v>77</v>
      </c>
      <c r="K81" s="139">
        <v>14</v>
      </c>
      <c r="L81" s="139">
        <v>2.8</v>
      </c>
      <c r="M81" s="56">
        <f t="shared" si="10"/>
        <v>8.4</v>
      </c>
      <c r="N81" s="36">
        <v>43.5</v>
      </c>
      <c r="O81" s="57">
        <f t="shared" si="11"/>
        <v>34.019905640957191</v>
      </c>
      <c r="P81" s="58">
        <f t="shared" si="12"/>
        <v>30.481835454297642</v>
      </c>
      <c r="Q81" s="140">
        <v>18.216380899999997</v>
      </c>
      <c r="R81" s="11">
        <f t="shared" si="13"/>
        <v>2.7991837382366991</v>
      </c>
      <c r="S81" s="35">
        <f t="shared" si="14"/>
        <v>3.9612362964034298</v>
      </c>
    </row>
    <row r="82" spans="7:19" ht="18.5">
      <c r="G82" s="61">
        <v>2013</v>
      </c>
      <c r="H82" s="48">
        <v>3</v>
      </c>
      <c r="I82" s="48">
        <f t="shared" si="15"/>
        <v>19</v>
      </c>
      <c r="J82" s="48">
        <f t="shared" si="15"/>
        <v>78</v>
      </c>
      <c r="K82" s="139">
        <v>13.9</v>
      </c>
      <c r="L82" s="139">
        <v>2.7</v>
      </c>
      <c r="M82" s="56">
        <f t="shared" si="10"/>
        <v>8.3000000000000007</v>
      </c>
      <c r="N82" s="36">
        <v>60.5</v>
      </c>
      <c r="O82" s="57">
        <f t="shared" si="11"/>
        <v>41.816639020550923</v>
      </c>
      <c r="P82" s="58">
        <f t="shared" si="12"/>
        <v>37.46770856241362</v>
      </c>
      <c r="Q82" s="140">
        <v>22.391238599999998</v>
      </c>
      <c r="R82" s="11">
        <f t="shared" si="13"/>
        <v>3.4275724355528996</v>
      </c>
      <c r="S82" s="35">
        <f t="shared" si="14"/>
        <v>4.3683254991884235</v>
      </c>
    </row>
    <row r="83" spans="7:19" ht="18.5">
      <c r="G83" s="61">
        <v>2013</v>
      </c>
      <c r="H83" s="48">
        <v>3</v>
      </c>
      <c r="I83" s="48">
        <f t="shared" si="15"/>
        <v>20</v>
      </c>
      <c r="J83" s="48">
        <f t="shared" si="15"/>
        <v>79</v>
      </c>
      <c r="K83" s="139">
        <v>18.2</v>
      </c>
      <c r="L83" s="139">
        <v>7.9</v>
      </c>
      <c r="M83" s="56">
        <f t="shared" si="10"/>
        <v>13.05</v>
      </c>
      <c r="N83" s="36">
        <v>58.5</v>
      </c>
      <c r="O83" s="57">
        <f t="shared" si="11"/>
        <v>36.709587390974988</v>
      </c>
      <c r="P83" s="58">
        <f t="shared" si="12"/>
        <v>30.24870001016339</v>
      </c>
      <c r="Q83" s="140">
        <v>18.850292699999997</v>
      </c>
      <c r="R83" s="11">
        <f t="shared" si="13"/>
        <v>3.4106824222476746</v>
      </c>
      <c r="S83" s="35">
        <f t="shared" si="14"/>
        <v>4.664036038898967</v>
      </c>
    </row>
    <row r="84" spans="7:19" ht="18.5">
      <c r="G84" s="61">
        <v>2013</v>
      </c>
      <c r="H84" s="48">
        <v>3</v>
      </c>
      <c r="I84" s="48">
        <f t="shared" si="15"/>
        <v>21</v>
      </c>
      <c r="J84" s="48">
        <f t="shared" si="15"/>
        <v>80</v>
      </c>
      <c r="K84" s="139">
        <v>20.6</v>
      </c>
      <c r="L84" s="139">
        <v>7.5</v>
      </c>
      <c r="M84" s="56">
        <f t="shared" si="10"/>
        <v>14.05</v>
      </c>
      <c r="N84" s="36">
        <v>59.5</v>
      </c>
      <c r="O84" s="57">
        <f t="shared" si="11"/>
        <v>37.603289121895209</v>
      </c>
      <c r="P84" s="58">
        <f t="shared" si="12"/>
        <v>39.408246999746183</v>
      </c>
      <c r="Q84" s="140">
        <v>21.776168299999998</v>
      </c>
      <c r="R84" s="11">
        <f t="shared" si="13"/>
        <v>4.0677936824820744</v>
      </c>
      <c r="S84" s="35">
        <f t="shared" si="14"/>
        <v>6.2218800277932713</v>
      </c>
    </row>
    <row r="85" spans="7:19" ht="18.5">
      <c r="G85" s="61">
        <v>2013</v>
      </c>
      <c r="H85" s="48">
        <v>3</v>
      </c>
      <c r="I85" s="48">
        <f t="shared" si="15"/>
        <v>22</v>
      </c>
      <c r="J85" s="48">
        <f t="shared" si="15"/>
        <v>81</v>
      </c>
      <c r="K85" s="139">
        <v>19.899999999999999</v>
      </c>
      <c r="L85" s="139">
        <v>12.2</v>
      </c>
      <c r="M85" s="56">
        <f t="shared" si="10"/>
        <v>16.049999999999997</v>
      </c>
      <c r="N85" s="36">
        <v>61</v>
      </c>
      <c r="O85" s="57">
        <f t="shared" si="11"/>
        <v>19.842847378460242</v>
      </c>
      <c r="P85" s="58">
        <f t="shared" si="12"/>
        <v>12.223193985131509</v>
      </c>
      <c r="Q85" s="140">
        <v>8.8098666999999988</v>
      </c>
      <c r="R85" s="11">
        <f t="shared" si="13"/>
        <v>1.7490250384176744</v>
      </c>
      <c r="S85" s="35">
        <f t="shared" si="14"/>
        <v>2.2935683308541646</v>
      </c>
    </row>
    <row r="86" spans="7:19" ht="18.5">
      <c r="G86" s="61">
        <v>2013</v>
      </c>
      <c r="H86" s="48">
        <v>3</v>
      </c>
      <c r="I86" s="48">
        <f t="shared" si="15"/>
        <v>23</v>
      </c>
      <c r="J86" s="48">
        <f t="shared" si="15"/>
        <v>82</v>
      </c>
      <c r="K86" s="139">
        <v>13.5</v>
      </c>
      <c r="L86" s="139">
        <v>4.0999999999999996</v>
      </c>
      <c r="M86" s="56">
        <f t="shared" si="10"/>
        <v>8.8000000000000007</v>
      </c>
      <c r="N86" s="36">
        <v>58.5</v>
      </c>
      <c r="O86" s="57">
        <f t="shared" si="11"/>
        <v>24.850540888494905</v>
      </c>
      <c r="P86" s="58">
        <f t="shared" si="12"/>
        <v>18.68760674814817</v>
      </c>
      <c r="Q86" s="140">
        <v>12.190450499999999</v>
      </c>
      <c r="R86" s="11">
        <f t="shared" si="13"/>
        <v>1.9018199920544996</v>
      </c>
      <c r="S86" s="35">
        <f t="shared" si="14"/>
        <v>2.3815676978549667</v>
      </c>
    </row>
    <row r="87" spans="7:19" ht="18.5">
      <c r="G87" s="61">
        <v>2013</v>
      </c>
      <c r="H87" s="48">
        <v>3</v>
      </c>
      <c r="I87" s="48">
        <f t="shared" si="15"/>
        <v>24</v>
      </c>
      <c r="J87" s="48">
        <f t="shared" si="15"/>
        <v>83</v>
      </c>
      <c r="K87" s="139">
        <v>15.7</v>
      </c>
      <c r="L87" s="139">
        <v>2.4</v>
      </c>
      <c r="M87" s="56">
        <f t="shared" si="10"/>
        <v>9.0499999999999989</v>
      </c>
      <c r="N87" s="36">
        <v>56</v>
      </c>
      <c r="O87" s="57">
        <f t="shared" si="11"/>
        <v>33.207160366478703</v>
      </c>
      <c r="P87" s="58">
        <f t="shared" si="12"/>
        <v>35.332418629933336</v>
      </c>
      <c r="Q87" s="140">
        <v>19.376598599999998</v>
      </c>
      <c r="R87" s="11">
        <f t="shared" si="13"/>
        <v>3.0513347086846498</v>
      </c>
      <c r="S87" s="35">
        <f t="shared" si="14"/>
        <v>4.3654301649180027</v>
      </c>
    </row>
    <row r="88" spans="7:19" ht="18.5">
      <c r="G88" s="61">
        <v>2013</v>
      </c>
      <c r="H88" s="48">
        <v>3</v>
      </c>
      <c r="I88" s="48">
        <f t="shared" si="15"/>
        <v>25</v>
      </c>
      <c r="J88" s="48">
        <f t="shared" si="15"/>
        <v>84</v>
      </c>
      <c r="K88" s="139">
        <v>17.7</v>
      </c>
      <c r="L88" s="139">
        <v>5.7</v>
      </c>
      <c r="M88" s="56">
        <f t="shared" si="10"/>
        <v>11.7</v>
      </c>
      <c r="N88" s="36">
        <v>59</v>
      </c>
      <c r="O88" s="57">
        <f t="shared" si="11"/>
        <v>31.270890019977745</v>
      </c>
      <c r="P88" s="58">
        <f t="shared" si="12"/>
        <v>30.020054419178635</v>
      </c>
      <c r="Q88" s="140">
        <v>17.332086499999999</v>
      </c>
      <c r="R88" s="11">
        <f t="shared" si="13"/>
        <v>2.9987542760137496</v>
      </c>
      <c r="S88" s="35">
        <f t="shared" si="14"/>
        <v>4.3619163812120192</v>
      </c>
    </row>
    <row r="89" spans="7:19" ht="18.5">
      <c r="G89" s="61">
        <v>2013</v>
      </c>
      <c r="H89" s="48">
        <v>3</v>
      </c>
      <c r="I89" s="48">
        <f t="shared" si="15"/>
        <v>26</v>
      </c>
      <c r="J89" s="48">
        <f t="shared" si="15"/>
        <v>85</v>
      </c>
      <c r="K89" s="139">
        <v>16.7</v>
      </c>
      <c r="L89" s="139">
        <v>9.6999999999999993</v>
      </c>
      <c r="M89" s="56">
        <f t="shared" si="10"/>
        <v>13.2</v>
      </c>
      <c r="N89" s="36">
        <v>61.5</v>
      </c>
      <c r="O89" s="57">
        <f t="shared" si="11"/>
        <v>49.982460821984482</v>
      </c>
      <c r="P89" s="58">
        <f t="shared" si="12"/>
        <v>27.990178060311312</v>
      </c>
      <c r="Q89" s="140">
        <v>21.158585799999997</v>
      </c>
      <c r="R89" s="11">
        <f t="shared" si="13"/>
        <v>3.8469482772269989</v>
      </c>
      <c r="S89" s="35">
        <f t="shared" si="14"/>
        <v>4.364825837687726</v>
      </c>
    </row>
    <row r="90" spans="7:19" ht="18.5">
      <c r="G90" s="61">
        <v>2013</v>
      </c>
      <c r="H90" s="48">
        <v>3</v>
      </c>
      <c r="I90" s="48">
        <f t="shared" si="15"/>
        <v>27</v>
      </c>
      <c r="J90" s="48">
        <f t="shared" si="15"/>
        <v>86</v>
      </c>
      <c r="K90" s="139">
        <v>15.1</v>
      </c>
      <c r="L90" s="139">
        <v>9.1999999999999993</v>
      </c>
      <c r="M90" s="56">
        <f t="shared" si="10"/>
        <v>12.149999999999999</v>
      </c>
      <c r="N90" s="36">
        <v>66</v>
      </c>
      <c r="O90" s="57">
        <f t="shared" si="11"/>
        <v>52.933456614898226</v>
      </c>
      <c r="P90" s="58">
        <f t="shared" si="12"/>
        <v>24.984591522231966</v>
      </c>
      <c r="Q90" s="140">
        <v>20.571987099999998</v>
      </c>
      <c r="R90" s="11">
        <f t="shared" si="13"/>
        <v>3.6136083950279239</v>
      </c>
      <c r="S90" s="35">
        <f t="shared" si="14"/>
        <v>3.7560386360400257</v>
      </c>
    </row>
    <row r="91" spans="7:19" ht="18.5">
      <c r="G91" s="61">
        <v>2013</v>
      </c>
      <c r="H91" s="48">
        <v>3</v>
      </c>
      <c r="I91" s="48">
        <f t="shared" si="15"/>
        <v>28</v>
      </c>
      <c r="J91" s="48">
        <f t="shared" si="15"/>
        <v>87</v>
      </c>
      <c r="K91" s="139">
        <v>14.9</v>
      </c>
      <c r="L91" s="139">
        <v>9.5</v>
      </c>
      <c r="M91" s="56">
        <f t="shared" si="10"/>
        <v>12.2</v>
      </c>
      <c r="N91" s="36">
        <v>81</v>
      </c>
      <c r="O91" s="57">
        <f t="shared" si="11"/>
        <v>75.449161732427072</v>
      </c>
      <c r="P91" s="58">
        <f t="shared" si="12"/>
        <v>32.594037868408499</v>
      </c>
      <c r="Q91" s="140">
        <v>28.0524813</v>
      </c>
      <c r="R91" s="11">
        <f t="shared" si="13"/>
        <v>4.9358340847350002</v>
      </c>
      <c r="S91" s="35">
        <f t="shared" si="14"/>
        <v>4.8226114418500341</v>
      </c>
    </row>
    <row r="92" spans="7:19" ht="18.5">
      <c r="G92" s="61">
        <v>2013</v>
      </c>
      <c r="H92" s="48">
        <v>3</v>
      </c>
      <c r="I92" s="48">
        <f t="shared" si="15"/>
        <v>29</v>
      </c>
      <c r="J92" s="48">
        <f t="shared" si="15"/>
        <v>88</v>
      </c>
      <c r="K92" s="139">
        <v>20.5</v>
      </c>
      <c r="L92" s="139">
        <v>8.8000000000000007</v>
      </c>
      <c r="M92" s="56">
        <f t="shared" si="10"/>
        <v>14.65</v>
      </c>
      <c r="N92" s="36">
        <v>60.5</v>
      </c>
      <c r="O92" s="57">
        <f t="shared" si="11"/>
        <v>51.798502478860321</v>
      </c>
      <c r="P92" s="58">
        <f t="shared" si="12"/>
        <v>48.483398320213254</v>
      </c>
      <c r="Q92" s="140">
        <v>28.348502199999995</v>
      </c>
      <c r="R92" s="11">
        <f t="shared" si="13"/>
        <v>5.3952656773273491</v>
      </c>
      <c r="S92" s="35">
        <f t="shared" si="14"/>
        <v>7.7463436246626829</v>
      </c>
    </row>
    <row r="93" spans="7:19" ht="18.5">
      <c r="G93" s="61">
        <v>2013</v>
      </c>
      <c r="H93" s="48">
        <v>3</v>
      </c>
      <c r="I93" s="48">
        <f t="shared" si="15"/>
        <v>30</v>
      </c>
      <c r="J93" s="48">
        <f t="shared" si="15"/>
        <v>89</v>
      </c>
      <c r="K93" s="139">
        <v>22.5</v>
      </c>
      <c r="L93" s="139">
        <v>10.9</v>
      </c>
      <c r="M93" s="56">
        <f t="shared" si="10"/>
        <v>16.7</v>
      </c>
      <c r="N93" s="36">
        <v>58.5</v>
      </c>
      <c r="O93" s="57">
        <f t="shared" si="11"/>
        <v>41.913767489188743</v>
      </c>
      <c r="P93" s="58">
        <f t="shared" si="12"/>
        <v>38.895976229967154</v>
      </c>
      <c r="Q93" s="140">
        <v>22.840503699999999</v>
      </c>
      <c r="R93" s="11">
        <f t="shared" si="13"/>
        <v>4.6216046199172496</v>
      </c>
      <c r="S93" s="35">
        <f t="shared" si="14"/>
        <v>6.6935141622252337</v>
      </c>
    </row>
    <row r="94" spans="7:19" ht="18.5">
      <c r="G94" s="61">
        <v>2013</v>
      </c>
      <c r="H94" s="62">
        <v>3</v>
      </c>
      <c r="I94" s="62">
        <f t="shared" si="15"/>
        <v>31</v>
      </c>
      <c r="J94" s="48">
        <f t="shared" si="15"/>
        <v>90</v>
      </c>
      <c r="K94" s="139">
        <v>22.7</v>
      </c>
      <c r="L94" s="139">
        <v>14.5</v>
      </c>
      <c r="M94" s="56">
        <f t="shared" si="10"/>
        <v>18.600000000000001</v>
      </c>
      <c r="N94" s="36">
        <v>63.5</v>
      </c>
      <c r="O94" s="57">
        <f t="shared" si="11"/>
        <v>51.706682085436718</v>
      </c>
      <c r="P94" s="58">
        <f t="shared" si="12"/>
        <v>33.919583448046481</v>
      </c>
      <c r="Q94" s="140">
        <v>23.690464699999996</v>
      </c>
      <c r="R94" s="51">
        <f t="shared" si="13"/>
        <v>5.0575825469442002</v>
      </c>
      <c r="S94" s="50">
        <f t="shared" si="14"/>
        <v>6.1795017309951206</v>
      </c>
    </row>
    <row r="95" spans="7:19" ht="18.5">
      <c r="G95" s="61">
        <v>2013</v>
      </c>
      <c r="H95" s="61">
        <v>4</v>
      </c>
      <c r="I95" s="48">
        <v>1</v>
      </c>
      <c r="J95" s="48">
        <f t="shared" si="15"/>
        <v>91</v>
      </c>
      <c r="K95" s="139">
        <v>25.1</v>
      </c>
      <c r="L95" s="139">
        <v>15.8</v>
      </c>
      <c r="M95" s="56">
        <f t="shared" si="10"/>
        <v>20.450000000000003</v>
      </c>
      <c r="N95" s="36">
        <v>62</v>
      </c>
      <c r="O95" s="57">
        <f t="shared" si="11"/>
        <v>45.07207632087492</v>
      </c>
      <c r="P95" s="58">
        <f t="shared" si="12"/>
        <v>33.533624782730946</v>
      </c>
      <c r="Q95" s="140">
        <v>21.992217499999999</v>
      </c>
      <c r="R95" s="11">
        <f t="shared" si="13"/>
        <v>4.9336516031343747</v>
      </c>
      <c r="S95" s="35">
        <f t="shared" si="14"/>
        <v>6.3705492047989507</v>
      </c>
    </row>
    <row r="96" spans="7:19" ht="18.5">
      <c r="G96" s="61">
        <v>2013</v>
      </c>
      <c r="H96" s="61">
        <v>4</v>
      </c>
      <c r="I96" s="48">
        <f t="shared" ref="I96:J111" si="16">I95+1</f>
        <v>2</v>
      </c>
      <c r="J96" s="48">
        <f t="shared" si="15"/>
        <v>92</v>
      </c>
      <c r="K96" s="139">
        <v>21.3</v>
      </c>
      <c r="L96" s="139">
        <v>12.8</v>
      </c>
      <c r="M96" s="56">
        <f t="shared" si="10"/>
        <v>17.05</v>
      </c>
      <c r="N96" s="36">
        <v>62.5</v>
      </c>
      <c r="O96" s="57">
        <f t="shared" si="11"/>
        <v>66.4649547345103</v>
      </c>
      <c r="P96" s="58">
        <f t="shared" si="12"/>
        <v>45.196169219467009</v>
      </c>
      <c r="Q96" s="140">
        <v>31.004316299999999</v>
      </c>
      <c r="R96" s="11">
        <f t="shared" si="13"/>
        <v>6.3371349812175737</v>
      </c>
      <c r="S96" s="35">
        <f t="shared" si="14"/>
        <v>7.7981606056004038</v>
      </c>
    </row>
    <row r="97" spans="7:32" ht="18.5">
      <c r="G97" s="61">
        <v>2013</v>
      </c>
      <c r="H97" s="61">
        <v>4</v>
      </c>
      <c r="I97" s="48">
        <f t="shared" si="16"/>
        <v>3</v>
      </c>
      <c r="J97" s="48">
        <f t="shared" si="16"/>
        <v>93</v>
      </c>
      <c r="K97" s="139">
        <v>23.3</v>
      </c>
      <c r="L97" s="139">
        <v>9.8000000000000007</v>
      </c>
      <c r="M97" s="56">
        <f t="shared" si="10"/>
        <v>16.55</v>
      </c>
      <c r="N97" s="36">
        <v>62</v>
      </c>
      <c r="O97" s="57">
        <f t="shared" si="11"/>
        <v>38.578279868999616</v>
      </c>
      <c r="P97" s="58">
        <f t="shared" si="12"/>
        <v>41.664542258519589</v>
      </c>
      <c r="Q97" s="140">
        <v>22.679304199999997</v>
      </c>
      <c r="R97" s="11">
        <f t="shared" si="13"/>
        <v>4.5690349922185494</v>
      </c>
      <c r="S97" s="35">
        <f t="shared" si="14"/>
        <v>7.1151403821659196</v>
      </c>
    </row>
    <row r="98" spans="7:32" ht="18.5">
      <c r="G98" s="61">
        <v>2013</v>
      </c>
      <c r="H98" s="61">
        <v>4</v>
      </c>
      <c r="I98" s="48">
        <f t="shared" si="16"/>
        <v>4</v>
      </c>
      <c r="J98" s="48">
        <f t="shared" si="16"/>
        <v>94</v>
      </c>
      <c r="K98" s="139">
        <v>20.7</v>
      </c>
      <c r="L98" s="139">
        <v>11.4</v>
      </c>
      <c r="M98" s="56">
        <f t="shared" si="10"/>
        <v>16.05</v>
      </c>
      <c r="N98" s="36">
        <v>58</v>
      </c>
      <c r="O98" s="57">
        <f t="shared" si="11"/>
        <v>59.117573612071133</v>
      </c>
      <c r="P98" s="58">
        <f t="shared" si="12"/>
        <v>43.983474767380919</v>
      </c>
      <c r="Q98" s="140">
        <v>28.845499099999998</v>
      </c>
      <c r="R98" s="11">
        <f t="shared" si="13"/>
        <v>5.7267041476977747</v>
      </c>
      <c r="S98" s="35">
        <f t="shared" si="14"/>
        <v>7.3828848214204097</v>
      </c>
    </row>
    <row r="99" spans="7:32" ht="18.5">
      <c r="G99" s="61">
        <v>2013</v>
      </c>
      <c r="H99" s="61">
        <v>4</v>
      </c>
      <c r="I99" s="48">
        <f t="shared" si="16"/>
        <v>5</v>
      </c>
      <c r="J99" s="48">
        <f t="shared" si="16"/>
        <v>95</v>
      </c>
      <c r="K99" s="139">
        <v>22.9</v>
      </c>
      <c r="L99" s="139">
        <v>9.6</v>
      </c>
      <c r="M99" s="56">
        <f t="shared" si="10"/>
        <v>16.25</v>
      </c>
      <c r="N99" s="36">
        <v>61.5</v>
      </c>
      <c r="O99" s="57">
        <f t="shared" si="11"/>
        <v>48.255791837281059</v>
      </c>
      <c r="P99" s="58">
        <f t="shared" si="12"/>
        <v>51.344162514867037</v>
      </c>
      <c r="Q99" s="140">
        <v>28.157574999999998</v>
      </c>
      <c r="R99" s="11">
        <f t="shared" si="13"/>
        <v>5.62315923961875</v>
      </c>
      <c r="S99" s="35">
        <f t="shared" si="14"/>
        <v>8.6135869973965669</v>
      </c>
    </row>
    <row r="100" spans="7:32" ht="18.5">
      <c r="G100" s="61">
        <v>2013</v>
      </c>
      <c r="H100" s="61">
        <v>4</v>
      </c>
      <c r="I100" s="48">
        <f t="shared" si="16"/>
        <v>6</v>
      </c>
      <c r="J100" s="48">
        <f t="shared" si="16"/>
        <v>96</v>
      </c>
      <c r="K100" s="139">
        <v>25.7</v>
      </c>
      <c r="L100" s="139">
        <v>11.5</v>
      </c>
      <c r="M100" s="56">
        <f t="shared" si="10"/>
        <v>18.600000000000001</v>
      </c>
      <c r="N100" s="36">
        <v>59</v>
      </c>
      <c r="O100" s="57">
        <f t="shared" si="11"/>
        <v>50.45362303168897</v>
      </c>
      <c r="P100" s="58">
        <f t="shared" si="12"/>
        <v>57.315315763998662</v>
      </c>
      <c r="Q100" s="140">
        <v>30.419811099999997</v>
      </c>
      <c r="R100" s="11">
        <f t="shared" si="13"/>
        <v>6.4942037924945986</v>
      </c>
      <c r="S100" s="35">
        <f t="shared" si="14"/>
        <v>10.194376508786199</v>
      </c>
    </row>
    <row r="101" spans="7:32" ht="18.5">
      <c r="G101" s="61">
        <v>2013</v>
      </c>
      <c r="H101" s="61">
        <v>4</v>
      </c>
      <c r="I101" s="48">
        <f t="shared" si="16"/>
        <v>7</v>
      </c>
      <c r="J101" s="48">
        <f t="shared" si="16"/>
        <v>97</v>
      </c>
      <c r="K101" s="139">
        <v>28.4</v>
      </c>
      <c r="L101" s="139">
        <v>12.6</v>
      </c>
      <c r="M101" s="56">
        <f t="shared" si="10"/>
        <v>20.5</v>
      </c>
      <c r="N101" s="36">
        <v>51.5</v>
      </c>
      <c r="O101" s="57">
        <f t="shared" si="11"/>
        <v>45.047349275043516</v>
      </c>
      <c r="P101" s="58">
        <f t="shared" si="12"/>
        <v>56.939849483655003</v>
      </c>
      <c r="Q101" s="140">
        <v>28.649547499999997</v>
      </c>
      <c r="R101" s="11">
        <f t="shared" si="13"/>
        <v>6.4355335301512486</v>
      </c>
      <c r="S101" s="35">
        <f t="shared" si="14"/>
        <v>10.567174463905001</v>
      </c>
    </row>
    <row r="102" spans="7:32" ht="18.5">
      <c r="G102" s="61">
        <v>2013</v>
      </c>
      <c r="H102" s="61">
        <v>4</v>
      </c>
      <c r="I102" s="48">
        <f t="shared" si="16"/>
        <v>8</v>
      </c>
      <c r="J102" s="48">
        <f t="shared" si="16"/>
        <v>98</v>
      </c>
      <c r="K102" s="139">
        <v>26.3</v>
      </c>
      <c r="L102" s="139">
        <v>13.2</v>
      </c>
      <c r="M102" s="56">
        <f t="shared" si="10"/>
        <v>19.75</v>
      </c>
      <c r="N102" s="36">
        <v>43.5</v>
      </c>
      <c r="O102" s="57">
        <f t="shared" si="11"/>
        <v>52.067204961144448</v>
      </c>
      <c r="P102" s="58">
        <f t="shared" si="12"/>
        <v>54.566430799279381</v>
      </c>
      <c r="Q102" s="140">
        <v>30.152261799999998</v>
      </c>
      <c r="R102" s="11">
        <f t="shared" si="13"/>
        <v>6.6404552304103488</v>
      </c>
      <c r="S102" s="35">
        <f t="shared" si="14"/>
        <v>10.909041444603076</v>
      </c>
    </row>
    <row r="103" spans="7:32" ht="18.5">
      <c r="G103" s="61">
        <v>2013</v>
      </c>
      <c r="H103" s="61">
        <v>4</v>
      </c>
      <c r="I103" s="48">
        <f t="shared" si="16"/>
        <v>9</v>
      </c>
      <c r="J103" s="48">
        <f t="shared" si="16"/>
        <v>99</v>
      </c>
      <c r="K103" s="139">
        <v>18.399999999999999</v>
      </c>
      <c r="L103" s="139">
        <v>9.6</v>
      </c>
      <c r="M103" s="56">
        <f t="shared" si="10"/>
        <v>14</v>
      </c>
      <c r="N103" s="36">
        <v>62</v>
      </c>
      <c r="O103" s="57">
        <f t="shared" si="11"/>
        <v>63.583491116844137</v>
      </c>
      <c r="P103" s="58">
        <f t="shared" si="12"/>
        <v>44.762777746258273</v>
      </c>
      <c r="Q103" s="140">
        <v>30.179058599999998</v>
      </c>
      <c r="R103" s="11">
        <f t="shared" si="13"/>
        <v>5.6286056823101989</v>
      </c>
      <c r="S103" s="35">
        <f t="shared" si="14"/>
        <v>7.0117605316814107</v>
      </c>
    </row>
    <row r="104" spans="7:32" ht="18.5">
      <c r="G104" s="61">
        <v>2013</v>
      </c>
      <c r="H104" s="61">
        <v>4</v>
      </c>
      <c r="I104" s="48">
        <f t="shared" si="16"/>
        <v>10</v>
      </c>
      <c r="J104" s="48">
        <f t="shared" si="16"/>
        <v>100</v>
      </c>
      <c r="K104" s="139">
        <v>18</v>
      </c>
      <c r="L104" s="139">
        <v>10.1</v>
      </c>
      <c r="M104" s="56">
        <f t="shared" si="10"/>
        <v>14.05</v>
      </c>
      <c r="N104" s="36">
        <v>61</v>
      </c>
      <c r="O104" s="57">
        <f t="shared" si="11"/>
        <v>67.862745311176823</v>
      </c>
      <c r="P104" s="58">
        <f t="shared" si="12"/>
        <v>42.889255036663755</v>
      </c>
      <c r="Q104" s="140">
        <v>30.518624299999999</v>
      </c>
      <c r="R104" s="11">
        <f t="shared" si="13"/>
        <v>5.7008866488960752</v>
      </c>
      <c r="S104" s="35">
        <f t="shared" si="14"/>
        <v>6.7437915770116703</v>
      </c>
      <c r="AF104" s="34"/>
    </row>
    <row r="105" spans="7:32" ht="18.5">
      <c r="G105" s="61">
        <v>2013</v>
      </c>
      <c r="H105" s="61">
        <v>4</v>
      </c>
      <c r="I105" s="48">
        <f t="shared" si="16"/>
        <v>11</v>
      </c>
      <c r="J105" s="48">
        <f t="shared" si="16"/>
        <v>101</v>
      </c>
      <c r="K105" s="139">
        <v>19.899999999999999</v>
      </c>
      <c r="L105" s="139">
        <v>9.8000000000000007</v>
      </c>
      <c r="M105" s="56">
        <f t="shared" si="10"/>
        <v>14.85</v>
      </c>
      <c r="N105" s="36">
        <v>44</v>
      </c>
      <c r="O105" s="57">
        <f t="shared" si="11"/>
        <v>57.039242397231831</v>
      </c>
      <c r="P105" s="58">
        <f t="shared" si="12"/>
        <v>46.087707856963313</v>
      </c>
      <c r="Q105" s="140">
        <v>29.003767700000001</v>
      </c>
      <c r="R105" s="11">
        <f t="shared" si="13"/>
        <v>5.5539967353503252</v>
      </c>
      <c r="S105" s="35">
        <f t="shared" si="14"/>
        <v>8.066878170416043</v>
      </c>
      <c r="AF105" s="34"/>
    </row>
    <row r="106" spans="7:32" ht="18.5">
      <c r="G106" s="61">
        <v>2013</v>
      </c>
      <c r="H106" s="61">
        <v>4</v>
      </c>
      <c r="I106" s="48">
        <f t="shared" si="16"/>
        <v>12</v>
      </c>
      <c r="J106" s="48">
        <f t="shared" si="16"/>
        <v>102</v>
      </c>
      <c r="K106" s="139">
        <v>21</v>
      </c>
      <c r="L106" s="139">
        <v>9.3000000000000007</v>
      </c>
      <c r="M106" s="56">
        <f t="shared" si="10"/>
        <v>15.15</v>
      </c>
      <c r="N106" s="36">
        <v>45.5</v>
      </c>
      <c r="O106" s="57">
        <f t="shared" si="11"/>
        <v>51.636311793758296</v>
      </c>
      <c r="P106" s="58">
        <f t="shared" si="12"/>
        <v>48.331587838957759</v>
      </c>
      <c r="Q106" s="140">
        <v>28.2597378</v>
      </c>
      <c r="R106" s="11">
        <f t="shared" si="13"/>
        <v>5.4612437843911499</v>
      </c>
      <c r="S106" s="35">
        <f t="shared" si="14"/>
        <v>8.3591431190628072</v>
      </c>
      <c r="AF106" s="34"/>
    </row>
    <row r="107" spans="7:32" ht="18.5">
      <c r="G107" s="61">
        <v>2013</v>
      </c>
      <c r="H107" s="61">
        <v>4</v>
      </c>
      <c r="I107" s="48">
        <f t="shared" si="16"/>
        <v>13</v>
      </c>
      <c r="J107" s="48">
        <f t="shared" si="16"/>
        <v>103</v>
      </c>
      <c r="K107" s="139">
        <v>24.2</v>
      </c>
      <c r="L107" s="139">
        <v>13</v>
      </c>
      <c r="M107" s="56">
        <f t="shared" si="10"/>
        <v>18.600000000000001</v>
      </c>
      <c r="N107" s="36">
        <v>43</v>
      </c>
      <c r="O107" s="57">
        <f t="shared" si="11"/>
        <v>52.646521410218263</v>
      </c>
      <c r="P107" s="58">
        <f t="shared" si="12"/>
        <v>47.171283183555559</v>
      </c>
      <c r="Q107" s="140">
        <v>28.190233599999996</v>
      </c>
      <c r="R107" s="11">
        <f t="shared" si="13"/>
        <v>6.0182202103295994</v>
      </c>
      <c r="S107" s="35">
        <f t="shared" si="14"/>
        <v>9.298946866667249</v>
      </c>
      <c r="AF107" s="34"/>
    </row>
    <row r="108" spans="7:32" ht="18.5">
      <c r="G108" s="61">
        <v>2013</v>
      </c>
      <c r="H108" s="61">
        <v>4</v>
      </c>
      <c r="I108" s="48">
        <f t="shared" si="16"/>
        <v>14</v>
      </c>
      <c r="J108" s="48">
        <f t="shared" si="16"/>
        <v>104</v>
      </c>
      <c r="K108" s="139">
        <v>25.2</v>
      </c>
      <c r="L108" s="139">
        <v>13.7</v>
      </c>
      <c r="M108" s="56">
        <f t="shared" si="10"/>
        <v>19.45</v>
      </c>
      <c r="N108" s="36">
        <v>49</v>
      </c>
      <c r="O108" s="57">
        <f t="shared" si="11"/>
        <v>50.009898824431076</v>
      </c>
      <c r="P108" s="58">
        <f t="shared" si="12"/>
        <v>46.00910691847659</v>
      </c>
      <c r="Q108" s="140">
        <v>27.134690899999999</v>
      </c>
      <c r="R108" s="11">
        <f t="shared" si="13"/>
        <v>5.9281498392866245</v>
      </c>
      <c r="S108" s="35">
        <f t="shared" si="14"/>
        <v>8.5386535876888949</v>
      </c>
      <c r="AF108" s="34"/>
    </row>
    <row r="109" spans="7:32" ht="18.5">
      <c r="G109" s="61">
        <v>2013</v>
      </c>
      <c r="H109" s="61">
        <v>4</v>
      </c>
      <c r="I109" s="48">
        <f t="shared" si="16"/>
        <v>15</v>
      </c>
      <c r="J109" s="48">
        <f t="shared" si="16"/>
        <v>105</v>
      </c>
      <c r="K109" s="139">
        <v>23.9</v>
      </c>
      <c r="L109" s="139">
        <v>11.2</v>
      </c>
      <c r="M109" s="56">
        <f t="shared" si="10"/>
        <v>17.549999999999997</v>
      </c>
      <c r="N109" s="36">
        <v>49</v>
      </c>
      <c r="O109" s="57">
        <f t="shared" si="11"/>
        <v>50.528800312556953</v>
      </c>
      <c r="P109" s="58">
        <f t="shared" si="12"/>
        <v>51.337261117557865</v>
      </c>
      <c r="Q109" s="140">
        <v>28.8111657</v>
      </c>
      <c r="R109" s="11">
        <f t="shared" si="13"/>
        <v>5.9733541594581734</v>
      </c>
      <c r="S109" s="35">
        <f t="shared" si="14"/>
        <v>9.0575562878276141</v>
      </c>
      <c r="AF109" s="34"/>
    </row>
    <row r="110" spans="7:32" ht="18.5">
      <c r="G110" s="61">
        <v>2013</v>
      </c>
      <c r="H110" s="61">
        <v>4</v>
      </c>
      <c r="I110" s="48">
        <f t="shared" si="16"/>
        <v>16</v>
      </c>
      <c r="J110" s="48">
        <f t="shared" si="16"/>
        <v>106</v>
      </c>
      <c r="K110" s="139">
        <v>17.3</v>
      </c>
      <c r="L110" s="139">
        <v>9.1</v>
      </c>
      <c r="M110" s="56">
        <f t="shared" si="10"/>
        <v>13.2</v>
      </c>
      <c r="N110" s="36">
        <v>65.5</v>
      </c>
      <c r="O110" s="57">
        <f t="shared" si="11"/>
        <v>63.818881664100545</v>
      </c>
      <c r="P110" s="58">
        <f t="shared" si="12"/>
        <v>41.865186371649969</v>
      </c>
      <c r="Q110" s="140">
        <v>29.239914499999998</v>
      </c>
      <c r="R110" s="11">
        <f t="shared" si="13"/>
        <v>5.3162550548174989</v>
      </c>
      <c r="S110" s="35">
        <f t="shared" si="14"/>
        <v>6.3781781075458044</v>
      </c>
      <c r="AF110" s="34"/>
    </row>
    <row r="111" spans="7:32" ht="18.5">
      <c r="G111" s="61">
        <v>2013</v>
      </c>
      <c r="H111" s="61">
        <v>4</v>
      </c>
      <c r="I111" s="48">
        <f t="shared" si="16"/>
        <v>17</v>
      </c>
      <c r="J111" s="48">
        <f t="shared" si="16"/>
        <v>107</v>
      </c>
      <c r="K111" s="139">
        <v>17.100000000000001</v>
      </c>
      <c r="L111" s="139">
        <v>9.4</v>
      </c>
      <c r="M111" s="56">
        <f t="shared" si="10"/>
        <v>13.25</v>
      </c>
      <c r="N111" s="36">
        <v>68.5</v>
      </c>
      <c r="O111" s="57">
        <f t="shared" si="11"/>
        <v>66.732549127636688</v>
      </c>
      <c r="P111" s="58">
        <f t="shared" si="12"/>
        <v>41.107250262624206</v>
      </c>
      <c r="Q111" s="140">
        <v>29.628049399999998</v>
      </c>
      <c r="R111" s="11">
        <f t="shared" si="13"/>
        <v>5.3955122271475489</v>
      </c>
      <c r="S111" s="35">
        <f t="shared" si="14"/>
        <v>6.2808037328753601</v>
      </c>
      <c r="AF111" s="34"/>
    </row>
    <row r="112" spans="7:32" ht="18.5">
      <c r="G112" s="61">
        <v>2013</v>
      </c>
      <c r="H112" s="61">
        <v>4</v>
      </c>
      <c r="I112" s="48">
        <f t="shared" ref="I112:J127" si="17">I111+1</f>
        <v>18</v>
      </c>
      <c r="J112" s="48">
        <f t="shared" si="17"/>
        <v>108</v>
      </c>
      <c r="K112" s="139">
        <v>18.7</v>
      </c>
      <c r="L112" s="139">
        <v>9.6999999999999993</v>
      </c>
      <c r="M112" s="56">
        <f t="shared" si="10"/>
        <v>14.2</v>
      </c>
      <c r="N112" s="36">
        <v>57.5</v>
      </c>
      <c r="O112" s="57">
        <f t="shared" si="11"/>
        <v>61.150262708333329</v>
      </c>
      <c r="P112" s="58">
        <f t="shared" si="12"/>
        <v>44.028189149999996</v>
      </c>
      <c r="Q112" s="140">
        <v>29.352126099999996</v>
      </c>
      <c r="R112" s="11">
        <f t="shared" si="13"/>
        <v>5.5088070264479994</v>
      </c>
      <c r="S112" s="35">
        <f t="shared" si="14"/>
        <v>6.9524749533664369</v>
      </c>
      <c r="AF112" s="34"/>
    </row>
    <row r="113" spans="7:32" ht="18.5">
      <c r="G113" s="61">
        <v>2013</v>
      </c>
      <c r="H113" s="61">
        <v>4</v>
      </c>
      <c r="I113" s="48">
        <f t="shared" si="17"/>
        <v>19</v>
      </c>
      <c r="J113" s="48">
        <f t="shared" si="17"/>
        <v>109</v>
      </c>
      <c r="K113" s="139">
        <v>13.4</v>
      </c>
      <c r="L113" s="139">
        <v>9.4</v>
      </c>
      <c r="M113" s="56">
        <f t="shared" si="10"/>
        <v>11.4</v>
      </c>
      <c r="N113" s="36">
        <v>71.5</v>
      </c>
      <c r="O113" s="57">
        <f t="shared" si="11"/>
        <v>94.278155624999997</v>
      </c>
      <c r="P113" s="58">
        <f t="shared" si="12"/>
        <v>30.169009799999998</v>
      </c>
      <c r="Q113" s="140">
        <v>30.169009799999998</v>
      </c>
      <c r="R113" s="11">
        <f t="shared" si="13"/>
        <v>5.1666842803284005</v>
      </c>
      <c r="S113" s="35">
        <f t="shared" si="14"/>
        <v>4.3183083573181831</v>
      </c>
      <c r="AF113" s="34"/>
    </row>
    <row r="114" spans="7:32" ht="18.5">
      <c r="G114" s="61">
        <v>2013</v>
      </c>
      <c r="H114" s="61">
        <v>4</v>
      </c>
      <c r="I114" s="48">
        <f t="shared" si="17"/>
        <v>20</v>
      </c>
      <c r="J114" s="48">
        <f t="shared" si="17"/>
        <v>110</v>
      </c>
      <c r="K114" s="139">
        <v>15.4</v>
      </c>
      <c r="L114" s="139">
        <v>8.3000000000000007</v>
      </c>
      <c r="M114" s="56">
        <f t="shared" si="10"/>
        <v>11.850000000000001</v>
      </c>
      <c r="N114" s="36">
        <v>63</v>
      </c>
      <c r="O114" s="57">
        <f t="shared" si="11"/>
        <v>71.033998959620703</v>
      </c>
      <c r="P114" s="58">
        <f t="shared" si="12"/>
        <v>40.347311409064552</v>
      </c>
      <c r="Q114" s="140">
        <v>30.284152299999995</v>
      </c>
      <c r="R114" s="11">
        <f t="shared" si="13"/>
        <v>5.266330803551174</v>
      </c>
      <c r="S114" s="35">
        <f t="shared" si="14"/>
        <v>5.8060880246256472</v>
      </c>
      <c r="AF114" s="34"/>
    </row>
    <row r="115" spans="7:32" ht="18.5">
      <c r="G115" s="61">
        <v>2013</v>
      </c>
      <c r="H115" s="61">
        <v>4</v>
      </c>
      <c r="I115" s="48">
        <f t="shared" si="17"/>
        <v>21</v>
      </c>
      <c r="J115" s="48">
        <f t="shared" si="17"/>
        <v>111</v>
      </c>
      <c r="K115" s="139">
        <v>18.600000000000001</v>
      </c>
      <c r="L115" s="139">
        <v>9.1</v>
      </c>
      <c r="M115" s="56">
        <f t="shared" si="10"/>
        <v>13.850000000000001</v>
      </c>
      <c r="N115" s="36">
        <v>63</v>
      </c>
      <c r="O115" s="57">
        <f t="shared" si="11"/>
        <v>60.743591129611616</v>
      </c>
      <c r="P115" s="58">
        <f t="shared" si="12"/>
        <v>46.165129258504834</v>
      </c>
      <c r="Q115" s="140">
        <v>29.9558915</v>
      </c>
      <c r="R115" s="11">
        <f t="shared" si="13"/>
        <v>5.5606297604433754</v>
      </c>
      <c r="S115" s="35">
        <f t="shared" si="14"/>
        <v>7.1814002589736745</v>
      </c>
      <c r="AF115" s="34"/>
    </row>
    <row r="116" spans="7:32" ht="18.5">
      <c r="G116" s="61">
        <v>2013</v>
      </c>
      <c r="H116" s="61">
        <v>4</v>
      </c>
      <c r="I116" s="48">
        <f t="shared" si="17"/>
        <v>22</v>
      </c>
      <c r="J116" s="48">
        <f t="shared" si="17"/>
        <v>112</v>
      </c>
      <c r="K116" s="139">
        <v>17.8</v>
      </c>
      <c r="L116" s="139">
        <v>9.1999999999999993</v>
      </c>
      <c r="M116" s="56">
        <f t="shared" si="10"/>
        <v>13.5</v>
      </c>
      <c r="N116" s="36">
        <v>60</v>
      </c>
      <c r="O116" s="57">
        <f t="shared" si="11"/>
        <v>63.122839861353398</v>
      </c>
      <c r="P116" s="58">
        <f t="shared" si="12"/>
        <v>43.428513824611152</v>
      </c>
      <c r="Q116" s="140">
        <v>29.618000599999998</v>
      </c>
      <c r="R116" s="11">
        <f t="shared" si="13"/>
        <v>5.4371096511446995</v>
      </c>
      <c r="S116" s="35">
        <f t="shared" si="14"/>
        <v>6.6840343984560571</v>
      </c>
      <c r="AF116" s="34"/>
    </row>
    <row r="117" spans="7:32" ht="18.5">
      <c r="G117" s="61">
        <v>2013</v>
      </c>
      <c r="H117" s="61">
        <v>4</v>
      </c>
      <c r="I117" s="48">
        <f t="shared" si="17"/>
        <v>23</v>
      </c>
      <c r="J117" s="48">
        <f t="shared" si="17"/>
        <v>113</v>
      </c>
      <c r="K117" s="139">
        <v>21</v>
      </c>
      <c r="L117" s="139">
        <v>9.6999999999999993</v>
      </c>
      <c r="M117" s="56">
        <f t="shared" si="10"/>
        <v>15.35</v>
      </c>
      <c r="N117" s="36">
        <v>48</v>
      </c>
      <c r="O117" s="57">
        <f t="shared" si="11"/>
        <v>54.064975007647227</v>
      </c>
      <c r="P117" s="58">
        <f t="shared" si="12"/>
        <v>48.874737406913098</v>
      </c>
      <c r="Q117" s="140">
        <v>29.078714999999999</v>
      </c>
      <c r="R117" s="11">
        <f t="shared" si="13"/>
        <v>5.6536218941962488</v>
      </c>
      <c r="S117" s="35">
        <f t="shared" si="14"/>
        <v>8.2189365085701631</v>
      </c>
      <c r="AF117" s="34"/>
    </row>
    <row r="118" spans="7:32" ht="18.5">
      <c r="G118" s="61">
        <v>2013</v>
      </c>
      <c r="H118" s="61">
        <v>4</v>
      </c>
      <c r="I118" s="48">
        <f t="shared" si="17"/>
        <v>24</v>
      </c>
      <c r="J118" s="48">
        <f t="shared" si="17"/>
        <v>114</v>
      </c>
      <c r="K118" s="139">
        <v>23.6</v>
      </c>
      <c r="L118" s="139">
        <v>12.1</v>
      </c>
      <c r="M118" s="56">
        <f t="shared" si="10"/>
        <v>17.850000000000001</v>
      </c>
      <c r="N118" s="36">
        <v>53</v>
      </c>
      <c r="O118" s="57">
        <f t="shared" si="11"/>
        <v>51.513892109243137</v>
      </c>
      <c r="P118" s="58">
        <f t="shared" si="12"/>
        <v>47.392780740503696</v>
      </c>
      <c r="Q118" s="140">
        <v>27.950737199999995</v>
      </c>
      <c r="R118" s="11">
        <f t="shared" si="13"/>
        <v>5.8441427766206999</v>
      </c>
      <c r="S118" s="35">
        <f t="shared" si="14"/>
        <v>8.3352501439140703</v>
      </c>
      <c r="AF118" s="34"/>
    </row>
    <row r="119" spans="7:32" ht="18.5">
      <c r="G119" s="61">
        <v>2013</v>
      </c>
      <c r="H119" s="61">
        <v>4</v>
      </c>
      <c r="I119" s="48">
        <f t="shared" si="17"/>
        <v>25</v>
      </c>
      <c r="J119" s="48">
        <f t="shared" si="17"/>
        <v>115</v>
      </c>
      <c r="K119" s="139">
        <v>24.4</v>
      </c>
      <c r="L119" s="139">
        <v>12.4</v>
      </c>
      <c r="M119" s="56">
        <f t="shared" si="10"/>
        <v>18.399999999999999</v>
      </c>
      <c r="N119" s="36">
        <v>47.5</v>
      </c>
      <c r="O119" s="57">
        <f t="shared" si="11"/>
        <v>53.724439097494312</v>
      </c>
      <c r="P119" s="58">
        <f t="shared" si="12"/>
        <v>51.575461533594535</v>
      </c>
      <c r="Q119" s="140">
        <v>29.777106599999996</v>
      </c>
      <c r="R119" s="11">
        <f t="shared" si="13"/>
        <v>6.322066833565799</v>
      </c>
      <c r="S119" s="35">
        <f t="shared" si="14"/>
        <v>9.4922219686067955</v>
      </c>
      <c r="AF119" s="34"/>
    </row>
    <row r="120" spans="7:32" ht="18.5">
      <c r="G120" s="61">
        <v>2013</v>
      </c>
      <c r="H120" s="61">
        <v>4</v>
      </c>
      <c r="I120" s="48">
        <f t="shared" si="17"/>
        <v>26</v>
      </c>
      <c r="J120" s="48">
        <f t="shared" si="17"/>
        <v>116</v>
      </c>
      <c r="K120" s="139">
        <v>26.4</v>
      </c>
      <c r="L120" s="139">
        <v>13.6</v>
      </c>
      <c r="M120" s="56">
        <f t="shared" si="10"/>
        <v>20</v>
      </c>
      <c r="N120" s="36">
        <v>42.5</v>
      </c>
      <c r="O120" s="57">
        <f t="shared" si="11"/>
        <v>54.097944981588277</v>
      </c>
      <c r="P120" s="58">
        <f t="shared" si="12"/>
        <v>55.396295661146397</v>
      </c>
      <c r="Q120" s="140">
        <v>30.9674707</v>
      </c>
      <c r="R120" s="11">
        <f t="shared" si="13"/>
        <v>6.8653953517778978</v>
      </c>
      <c r="S120" s="35">
        <f t="shared" si="14"/>
        <v>11.274353087828917</v>
      </c>
      <c r="AF120" s="34"/>
    </row>
    <row r="121" spans="7:32" ht="18.5">
      <c r="G121" s="61">
        <v>2013</v>
      </c>
      <c r="H121" s="61">
        <v>4</v>
      </c>
      <c r="I121" s="48">
        <f t="shared" si="17"/>
        <v>27</v>
      </c>
      <c r="J121" s="48">
        <f t="shared" si="17"/>
        <v>117</v>
      </c>
      <c r="K121" s="139">
        <v>27.2</v>
      </c>
      <c r="L121" s="139">
        <v>16.899999999999999</v>
      </c>
      <c r="M121" s="56">
        <f t="shared" si="10"/>
        <v>22.049999999999997</v>
      </c>
      <c r="N121" s="36">
        <v>39.5</v>
      </c>
      <c r="O121" s="57">
        <f t="shared" si="11"/>
        <v>58.570957585760311</v>
      </c>
      <c r="P121" s="58">
        <f t="shared" si="12"/>
        <v>48.262469050666503</v>
      </c>
      <c r="Q121" s="140">
        <v>30.076058400000001</v>
      </c>
      <c r="R121" s="11">
        <f t="shared" si="13"/>
        <v>7.0293838882625979</v>
      </c>
      <c r="S121" s="35">
        <f t="shared" si="14"/>
        <v>10.683183468966408</v>
      </c>
      <c r="AF121" s="34"/>
    </row>
    <row r="122" spans="7:32" ht="18.5">
      <c r="G122" s="61">
        <v>2013</v>
      </c>
      <c r="H122" s="61">
        <v>4</v>
      </c>
      <c r="I122" s="48">
        <f t="shared" si="17"/>
        <v>28</v>
      </c>
      <c r="J122" s="48">
        <f t="shared" si="17"/>
        <v>118</v>
      </c>
      <c r="K122" s="139">
        <v>28.9</v>
      </c>
      <c r="L122" s="139">
        <v>18.3</v>
      </c>
      <c r="M122" s="56">
        <f t="shared" si="10"/>
        <v>23.6</v>
      </c>
      <c r="N122" s="36">
        <v>41</v>
      </c>
      <c r="O122" s="57">
        <f t="shared" si="11"/>
        <v>56.253224717299481</v>
      </c>
      <c r="P122" s="58">
        <f t="shared" si="12"/>
        <v>47.702734560269953</v>
      </c>
      <c r="Q122" s="140">
        <v>29.303556899999997</v>
      </c>
      <c r="R122" s="11">
        <f t="shared" si="13"/>
        <v>7.1152259544458998</v>
      </c>
      <c r="S122" s="35">
        <f t="shared" si="14"/>
        <v>10.650780176680929</v>
      </c>
      <c r="AF122" s="34"/>
    </row>
    <row r="123" spans="7:32" ht="18.5">
      <c r="G123" s="61">
        <v>2013</v>
      </c>
      <c r="H123" s="61">
        <v>4</v>
      </c>
      <c r="I123" s="48">
        <f t="shared" si="17"/>
        <v>29</v>
      </c>
      <c r="J123" s="48">
        <f t="shared" si="17"/>
        <v>119</v>
      </c>
      <c r="K123" s="139">
        <v>30.9</v>
      </c>
      <c r="L123" s="139">
        <v>17.8</v>
      </c>
      <c r="M123" s="56">
        <f t="shared" si="10"/>
        <v>24.35</v>
      </c>
      <c r="N123" s="36">
        <v>41</v>
      </c>
      <c r="O123" s="57">
        <f t="shared" si="11"/>
        <v>49.822243267524421</v>
      </c>
      <c r="P123" s="58">
        <f t="shared" si="12"/>
        <v>52.213710944365587</v>
      </c>
      <c r="Q123" s="140">
        <v>28.852198300000001</v>
      </c>
      <c r="R123" s="11">
        <f t="shared" si="13"/>
        <v>7.1325447286934258</v>
      </c>
      <c r="S123" s="35">
        <f t="shared" si="14"/>
        <v>11.756403486302396</v>
      </c>
      <c r="AF123" s="34"/>
    </row>
    <row r="124" spans="7:32" ht="18.5">
      <c r="G124" s="61">
        <v>2013</v>
      </c>
      <c r="H124" s="62">
        <v>4</v>
      </c>
      <c r="I124" s="62">
        <f t="shared" si="17"/>
        <v>30</v>
      </c>
      <c r="J124" s="48">
        <f t="shared" si="17"/>
        <v>120</v>
      </c>
      <c r="K124" s="139">
        <v>32</v>
      </c>
      <c r="L124" s="139">
        <v>21</v>
      </c>
      <c r="M124" s="56">
        <f t="shared" si="10"/>
        <v>26.5</v>
      </c>
      <c r="N124" s="36">
        <v>39</v>
      </c>
      <c r="O124" s="57">
        <f t="shared" si="11"/>
        <v>54.779117961526026</v>
      </c>
      <c r="P124" s="58">
        <f t="shared" si="12"/>
        <v>48.205623806142903</v>
      </c>
      <c r="Q124" s="140">
        <v>29.069084899999996</v>
      </c>
      <c r="R124" s="51">
        <f t="shared" si="13"/>
        <v>7.5527151041755483</v>
      </c>
      <c r="S124" s="50">
        <f t="shared" si="14"/>
        <v>11.520641141123777</v>
      </c>
      <c r="AF124" s="34"/>
    </row>
    <row r="125" spans="7:32" ht="18.5">
      <c r="G125" s="61">
        <v>2013</v>
      </c>
      <c r="H125" s="61">
        <v>5</v>
      </c>
      <c r="I125" s="48">
        <v>1</v>
      </c>
      <c r="J125" s="48">
        <f t="shared" si="17"/>
        <v>121</v>
      </c>
      <c r="K125" s="139">
        <v>32.4</v>
      </c>
      <c r="L125" s="139">
        <v>21.7</v>
      </c>
      <c r="M125" s="56">
        <f t="shared" si="10"/>
        <v>27.049999999999997</v>
      </c>
      <c r="N125" s="36">
        <v>36.5</v>
      </c>
      <c r="O125" s="57">
        <f t="shared" si="11"/>
        <v>55.948942019022439</v>
      </c>
      <c r="P125" s="58">
        <f t="shared" si="12"/>
        <v>47.89229436828321</v>
      </c>
      <c r="Q125" s="140">
        <v>29.282203199999998</v>
      </c>
      <c r="R125" s="11">
        <f t="shared" si="13"/>
        <v>7.7025444612947984</v>
      </c>
      <c r="S125" s="35">
        <f t="shared" si="14"/>
        <v>11.889609378973141</v>
      </c>
      <c r="AF125" s="34"/>
    </row>
    <row r="126" spans="7:32" ht="18.5">
      <c r="G126" s="61">
        <v>2013</v>
      </c>
      <c r="H126" s="61">
        <v>5</v>
      </c>
      <c r="I126" s="48">
        <f t="shared" ref="I126:J141" si="18">I125+1</f>
        <v>2</v>
      </c>
      <c r="J126" s="48">
        <f t="shared" si="17"/>
        <v>122</v>
      </c>
      <c r="K126" s="139">
        <v>32.799999999999997</v>
      </c>
      <c r="L126" s="139">
        <v>22.5</v>
      </c>
      <c r="M126" s="56">
        <f t="shared" si="10"/>
        <v>27.65</v>
      </c>
      <c r="N126" s="36">
        <v>49</v>
      </c>
      <c r="O126" s="57">
        <f t="shared" si="11"/>
        <v>57.713169310615257</v>
      </c>
      <c r="P126" s="58">
        <f t="shared" si="12"/>
        <v>47.555651511946962</v>
      </c>
      <c r="Q126" s="140">
        <v>29.635585999999996</v>
      </c>
      <c r="R126" s="11">
        <f t="shared" si="13"/>
        <v>7.8997877554004994</v>
      </c>
      <c r="S126" s="35">
        <f t="shared" si="14"/>
        <v>10.119972144485141</v>
      </c>
      <c r="AF126" s="34"/>
    </row>
    <row r="127" spans="7:32" ht="18.5">
      <c r="G127" s="61">
        <v>2013</v>
      </c>
      <c r="H127" s="61">
        <v>5</v>
      </c>
      <c r="I127" s="48">
        <f t="shared" si="18"/>
        <v>3</v>
      </c>
      <c r="J127" s="48">
        <f t="shared" si="17"/>
        <v>123</v>
      </c>
      <c r="K127" s="139">
        <v>32.6</v>
      </c>
      <c r="L127" s="139">
        <v>20.2</v>
      </c>
      <c r="M127" s="56">
        <f t="shared" si="10"/>
        <v>26.4</v>
      </c>
      <c r="N127" s="36">
        <v>44.5</v>
      </c>
      <c r="O127" s="57">
        <f t="shared" si="11"/>
        <v>52.681376255457963</v>
      </c>
      <c r="P127" s="58">
        <f t="shared" si="12"/>
        <v>52.259925245414308</v>
      </c>
      <c r="Q127" s="140">
        <v>29.681642999999998</v>
      </c>
      <c r="R127" s="11">
        <f t="shared" si="13"/>
        <v>7.6944613598189999</v>
      </c>
      <c r="S127" s="35">
        <f t="shared" si="14"/>
        <v>11.588124226963265</v>
      </c>
      <c r="AF127" s="34"/>
    </row>
    <row r="128" spans="7:32" ht="18.5">
      <c r="G128" s="61">
        <v>2013</v>
      </c>
      <c r="H128" s="61">
        <v>5</v>
      </c>
      <c r="I128" s="48">
        <f t="shared" si="18"/>
        <v>4</v>
      </c>
      <c r="J128" s="48">
        <f t="shared" si="18"/>
        <v>124</v>
      </c>
      <c r="K128" s="139">
        <v>31.8</v>
      </c>
      <c r="L128" s="139">
        <v>18</v>
      </c>
      <c r="M128" s="56">
        <f t="shared" si="10"/>
        <v>24.9</v>
      </c>
      <c r="N128" s="36">
        <v>39</v>
      </c>
      <c r="O128" s="57">
        <f t="shared" si="11"/>
        <v>49.642525700154032</v>
      </c>
      <c r="P128" s="58">
        <f t="shared" si="12"/>
        <v>54.805348372970059</v>
      </c>
      <c r="Q128" s="140">
        <v>29.506207700000001</v>
      </c>
      <c r="R128" s="11">
        <f t="shared" si="13"/>
        <v>7.3894018784533513</v>
      </c>
      <c r="S128" s="35">
        <f t="shared" si="14"/>
        <v>12.736552352798933</v>
      </c>
      <c r="AF128" s="34"/>
    </row>
    <row r="129" spans="7:32" ht="18.5">
      <c r="G129" s="61">
        <v>2013</v>
      </c>
      <c r="H129" s="61">
        <v>5</v>
      </c>
      <c r="I129" s="48">
        <f t="shared" si="18"/>
        <v>5</v>
      </c>
      <c r="J129" s="48">
        <f t="shared" si="18"/>
        <v>125</v>
      </c>
      <c r="K129" s="139">
        <v>31.2</v>
      </c>
      <c r="L129" s="139">
        <v>18.399999999999999</v>
      </c>
      <c r="M129" s="56">
        <f t="shared" si="10"/>
        <v>24.799999999999997</v>
      </c>
      <c r="N129" s="36">
        <v>38</v>
      </c>
      <c r="O129" s="57">
        <f t="shared" si="11"/>
        <v>51.317014669396734</v>
      </c>
      <c r="P129" s="58">
        <f t="shared" si="12"/>
        <v>52.548623021462255</v>
      </c>
      <c r="Q129" s="140">
        <v>29.375573299999999</v>
      </c>
      <c r="R129" s="11">
        <f t="shared" si="13"/>
        <v>7.3394576134316969</v>
      </c>
      <c r="S129" s="35">
        <f t="shared" si="14"/>
        <v>12.363626048348221</v>
      </c>
      <c r="AF129" s="34"/>
    </row>
    <row r="130" spans="7:32" ht="18.5">
      <c r="G130" s="61">
        <v>2013</v>
      </c>
      <c r="H130" s="61">
        <v>5</v>
      </c>
      <c r="I130" s="48">
        <f t="shared" si="18"/>
        <v>6</v>
      </c>
      <c r="J130" s="48">
        <f t="shared" si="18"/>
        <v>126</v>
      </c>
      <c r="K130" s="139">
        <v>32.299999999999997</v>
      </c>
      <c r="L130" s="139">
        <v>19</v>
      </c>
      <c r="M130" s="56">
        <f t="shared" si="10"/>
        <v>25.65</v>
      </c>
      <c r="N130" s="36">
        <v>35</v>
      </c>
      <c r="O130" s="57">
        <f t="shared" si="11"/>
        <v>50.864116050344506</v>
      </c>
      <c r="P130" s="58">
        <f t="shared" si="12"/>
        <v>54.119419477566545</v>
      </c>
      <c r="Q130" s="140">
        <v>29.6795495</v>
      </c>
      <c r="R130" s="11">
        <f t="shared" si="13"/>
        <v>7.5633657371703755</v>
      </c>
      <c r="S130" s="35">
        <f t="shared" si="14"/>
        <v>13.351144583710763</v>
      </c>
      <c r="AF130" s="34"/>
    </row>
    <row r="131" spans="7:32" ht="18.5">
      <c r="G131" s="61">
        <v>2013</v>
      </c>
      <c r="H131" s="61">
        <v>5</v>
      </c>
      <c r="I131" s="48">
        <f t="shared" si="18"/>
        <v>7</v>
      </c>
      <c r="J131" s="48">
        <f t="shared" si="18"/>
        <v>127</v>
      </c>
      <c r="K131" s="139">
        <v>31.1</v>
      </c>
      <c r="L131" s="139">
        <v>16.8</v>
      </c>
      <c r="M131" s="56">
        <f t="shared" si="10"/>
        <v>23.950000000000003</v>
      </c>
      <c r="N131" s="36">
        <v>38</v>
      </c>
      <c r="O131" s="57">
        <f t="shared" si="11"/>
        <v>49.306006449709066</v>
      </c>
      <c r="P131" s="58">
        <f t="shared" si="12"/>
        <v>56.406071378467175</v>
      </c>
      <c r="Q131" s="140">
        <v>29.832374999999999</v>
      </c>
      <c r="R131" s="11">
        <f t="shared" si="13"/>
        <v>7.3048672139062498</v>
      </c>
      <c r="S131" s="35">
        <f t="shared" si="14"/>
        <v>13.061776900734726</v>
      </c>
      <c r="AF131" s="34"/>
    </row>
    <row r="132" spans="7:32" ht="18.5">
      <c r="G132" s="61">
        <v>2013</v>
      </c>
      <c r="H132" s="61">
        <v>5</v>
      </c>
      <c r="I132" s="48">
        <f t="shared" si="18"/>
        <v>8</v>
      </c>
      <c r="J132" s="48">
        <f t="shared" si="18"/>
        <v>128</v>
      </c>
      <c r="K132" s="139">
        <v>31.5</v>
      </c>
      <c r="L132" s="139">
        <v>17.600000000000001</v>
      </c>
      <c r="M132" s="56">
        <f t="shared" si="10"/>
        <v>24.55</v>
      </c>
      <c r="N132" s="36">
        <v>51</v>
      </c>
      <c r="O132" s="57">
        <f t="shared" si="11"/>
        <v>49.073376432169759</v>
      </c>
      <c r="P132" s="58">
        <f t="shared" si="12"/>
        <v>54.569594592572763</v>
      </c>
      <c r="Q132" s="140">
        <v>29.273410499999997</v>
      </c>
      <c r="R132" s="11">
        <f t="shared" si="13"/>
        <v>7.2710102018688731</v>
      </c>
      <c r="S132" s="35">
        <f t="shared" si="14"/>
        <v>10.902853214836284</v>
      </c>
      <c r="AF132" s="34"/>
    </row>
    <row r="133" spans="7:32" ht="18.5">
      <c r="G133" s="61">
        <v>2013</v>
      </c>
      <c r="H133" s="61">
        <v>5</v>
      </c>
      <c r="I133" s="48">
        <f t="shared" si="18"/>
        <v>9</v>
      </c>
      <c r="J133" s="48">
        <f t="shared" si="18"/>
        <v>129</v>
      </c>
      <c r="K133" s="139">
        <v>28</v>
      </c>
      <c r="L133" s="139">
        <v>18</v>
      </c>
      <c r="M133" s="56">
        <f t="shared" si="10"/>
        <v>23</v>
      </c>
      <c r="N133" s="36">
        <v>52</v>
      </c>
      <c r="O133" s="57">
        <f t="shared" si="11"/>
        <v>53.492272043560199</v>
      </c>
      <c r="P133" s="58">
        <f t="shared" si="12"/>
        <v>42.79381763484816</v>
      </c>
      <c r="Q133" s="140">
        <v>27.065186699999998</v>
      </c>
      <c r="R133" s="11">
        <f t="shared" si="13"/>
        <v>6.4764826558163975</v>
      </c>
      <c r="S133" s="35">
        <f t="shared" si="14"/>
        <v>8.4216215720122989</v>
      </c>
      <c r="AF133" s="34"/>
    </row>
    <row r="134" spans="7:32" ht="18.5">
      <c r="G134" s="61">
        <v>2013</v>
      </c>
      <c r="H134" s="61">
        <v>5</v>
      </c>
      <c r="I134" s="48">
        <f t="shared" si="18"/>
        <v>10</v>
      </c>
      <c r="J134" s="48">
        <f t="shared" si="18"/>
        <v>130</v>
      </c>
      <c r="K134" s="139">
        <v>26.8</v>
      </c>
      <c r="L134" s="139">
        <v>16.600000000000001</v>
      </c>
      <c r="M134" s="56">
        <f t="shared" ref="M134:M197" si="19">(K134+L134)/2</f>
        <v>21.700000000000003</v>
      </c>
      <c r="N134" s="36">
        <v>48.5</v>
      </c>
      <c r="O134" s="57">
        <f t="shared" ref="O134:O197" si="20">((Q134)/(0.16*(K134-(L134))^0.5))</f>
        <v>58.517329075763918</v>
      </c>
      <c r="P134" s="58">
        <f t="shared" ref="P134:P197" si="21">0.16*((K134-L134)^1/2)*O134</f>
        <v>47.750140525823355</v>
      </c>
      <c r="Q134" s="140">
        <v>29.902297899999997</v>
      </c>
      <c r="R134" s="11">
        <f t="shared" ref="R134:R197" si="22">0.0023*0.408*O134*(K134-L134)^0.5*(M134+17.8)</f>
        <v>6.9273905987482491</v>
      </c>
      <c r="S134" s="35">
        <f t="shared" ref="S134:S197" si="23">0.31*(IF(N134&gt;50,1,(1+(50-N134)/70)))*(P134+2.09)*((M134/(M134+15)))</f>
        <v>9.3313101246324575</v>
      </c>
      <c r="AF134" s="34"/>
    </row>
    <row r="135" spans="7:32" ht="18.5">
      <c r="G135" s="61">
        <v>2013</v>
      </c>
      <c r="H135" s="61">
        <v>5</v>
      </c>
      <c r="I135" s="48">
        <f t="shared" si="18"/>
        <v>11</v>
      </c>
      <c r="J135" s="48">
        <f t="shared" si="18"/>
        <v>131</v>
      </c>
      <c r="K135" s="139">
        <v>22.2</v>
      </c>
      <c r="L135" s="139">
        <v>12.3</v>
      </c>
      <c r="M135" s="56">
        <f t="shared" si="19"/>
        <v>17.25</v>
      </c>
      <c r="N135" s="36">
        <v>48.5</v>
      </c>
      <c r="O135" s="57">
        <f t="shared" si="20"/>
        <v>57.059436700732888</v>
      </c>
      <c r="P135" s="58">
        <f t="shared" si="21"/>
        <v>45.191073866980446</v>
      </c>
      <c r="Q135" s="140">
        <v>28.725332199999997</v>
      </c>
      <c r="R135" s="11">
        <f t="shared" si="22"/>
        <v>5.9050162710226486</v>
      </c>
      <c r="S135" s="35">
        <f t="shared" si="23"/>
        <v>8.0078588212682043</v>
      </c>
      <c r="AF135" s="34"/>
    </row>
    <row r="136" spans="7:32" ht="18.5">
      <c r="G136" s="61">
        <v>2013</v>
      </c>
      <c r="H136" s="61">
        <v>5</v>
      </c>
      <c r="I136" s="48">
        <f t="shared" si="18"/>
        <v>12</v>
      </c>
      <c r="J136" s="48">
        <f t="shared" si="18"/>
        <v>132</v>
      </c>
      <c r="K136" s="139">
        <v>18.8</v>
      </c>
      <c r="L136" s="139">
        <v>12.6</v>
      </c>
      <c r="M136" s="56">
        <f t="shared" si="19"/>
        <v>15.7</v>
      </c>
      <c r="N136" s="36">
        <v>66</v>
      </c>
      <c r="O136" s="57">
        <f t="shared" si="20"/>
        <v>71.374002045651196</v>
      </c>
      <c r="P136" s="58">
        <f t="shared" si="21"/>
        <v>35.401505014643</v>
      </c>
      <c r="Q136" s="140">
        <v>28.435173099999997</v>
      </c>
      <c r="R136" s="11">
        <f t="shared" si="22"/>
        <v>5.5868717227552489</v>
      </c>
      <c r="S136" s="35">
        <f t="shared" si="23"/>
        <v>5.9436858275657158</v>
      </c>
      <c r="AF136" s="34"/>
    </row>
    <row r="137" spans="7:32" ht="18.5">
      <c r="G137" s="61">
        <v>2013</v>
      </c>
      <c r="H137" s="61">
        <v>5</v>
      </c>
      <c r="I137" s="48">
        <f t="shared" si="18"/>
        <v>13</v>
      </c>
      <c r="J137" s="48">
        <f t="shared" si="18"/>
        <v>133</v>
      </c>
      <c r="K137" s="139">
        <v>21.5</v>
      </c>
      <c r="L137" s="139">
        <v>12.7</v>
      </c>
      <c r="M137" s="56">
        <f t="shared" si="19"/>
        <v>17.100000000000001</v>
      </c>
      <c r="N137" s="36">
        <v>53</v>
      </c>
      <c r="O137" s="57">
        <f t="shared" si="20"/>
        <v>59.100413036766973</v>
      </c>
      <c r="P137" s="58">
        <f t="shared" si="21"/>
        <v>41.606690777883955</v>
      </c>
      <c r="Q137" s="140">
        <v>28.051225200000001</v>
      </c>
      <c r="R137" s="11">
        <f t="shared" si="22"/>
        <v>5.7417632093502018</v>
      </c>
      <c r="S137" s="35">
        <f t="shared" si="23"/>
        <v>7.2160796826655105</v>
      </c>
      <c r="AF137" s="34"/>
    </row>
    <row r="138" spans="7:32" ht="18.5">
      <c r="G138" s="61">
        <v>2013</v>
      </c>
      <c r="H138" s="61">
        <v>5</v>
      </c>
      <c r="I138" s="48">
        <f t="shared" si="18"/>
        <v>14</v>
      </c>
      <c r="J138" s="48">
        <f t="shared" si="18"/>
        <v>134</v>
      </c>
      <c r="K138" s="139">
        <v>22.1</v>
      </c>
      <c r="L138" s="139">
        <v>12.1</v>
      </c>
      <c r="M138" s="56">
        <f t="shared" si="19"/>
        <v>17.100000000000001</v>
      </c>
      <c r="N138" s="36">
        <v>61</v>
      </c>
      <c r="O138" s="57">
        <f t="shared" si="20"/>
        <v>57.538886580665277</v>
      </c>
      <c r="P138" s="58">
        <f t="shared" si="21"/>
        <v>46.031109264532233</v>
      </c>
      <c r="Q138" s="140">
        <v>29.112629699999996</v>
      </c>
      <c r="R138" s="11">
        <f t="shared" si="22"/>
        <v>5.9590205043484499</v>
      </c>
      <c r="S138" s="35">
        <f t="shared" si="23"/>
        <v>7.9467289785447166</v>
      </c>
      <c r="AF138" s="34"/>
    </row>
    <row r="139" spans="7:32" ht="18.5">
      <c r="G139" s="61">
        <v>2013</v>
      </c>
      <c r="H139" s="61">
        <v>5</v>
      </c>
      <c r="I139" s="48">
        <f t="shared" si="18"/>
        <v>15</v>
      </c>
      <c r="J139" s="48">
        <f t="shared" si="18"/>
        <v>135</v>
      </c>
      <c r="K139" s="139">
        <v>20.2</v>
      </c>
      <c r="L139" s="139">
        <v>11.2</v>
      </c>
      <c r="M139" s="56">
        <f t="shared" si="19"/>
        <v>15.7</v>
      </c>
      <c r="N139" s="36">
        <v>69</v>
      </c>
      <c r="O139" s="57">
        <f t="shared" si="20"/>
        <v>60.615547916666664</v>
      </c>
      <c r="P139" s="58">
        <f t="shared" si="21"/>
        <v>43.643194499999993</v>
      </c>
      <c r="Q139" s="140">
        <v>29.095462999999999</v>
      </c>
      <c r="R139" s="11">
        <f t="shared" si="22"/>
        <v>5.716603831582499</v>
      </c>
      <c r="S139" s="35">
        <f t="shared" si="23"/>
        <v>7.2502754928827358</v>
      </c>
      <c r="AF139" s="34"/>
    </row>
    <row r="140" spans="7:32" ht="18.5">
      <c r="G140" s="61">
        <v>2013</v>
      </c>
      <c r="H140" s="61">
        <v>5</v>
      </c>
      <c r="I140" s="48">
        <f t="shared" si="18"/>
        <v>16</v>
      </c>
      <c r="J140" s="48">
        <f t="shared" si="18"/>
        <v>136</v>
      </c>
      <c r="K140" s="139">
        <v>25.5</v>
      </c>
      <c r="L140" s="139">
        <v>11.8</v>
      </c>
      <c r="M140" s="56">
        <f t="shared" si="19"/>
        <v>18.649999999999999</v>
      </c>
      <c r="N140" s="36">
        <v>53.5</v>
      </c>
      <c r="O140" s="57">
        <f t="shared" si="20"/>
        <v>48.113127467314179</v>
      </c>
      <c r="P140" s="58">
        <f t="shared" si="21"/>
        <v>52.731987704176333</v>
      </c>
      <c r="Q140" s="140">
        <v>28.493372399999998</v>
      </c>
      <c r="R140" s="11">
        <f t="shared" si="22"/>
        <v>6.0912917816427008</v>
      </c>
      <c r="S140" s="35">
        <f t="shared" si="23"/>
        <v>9.4191180360087809</v>
      </c>
      <c r="AF140" s="34"/>
    </row>
    <row r="141" spans="7:32" ht="18.5">
      <c r="G141" s="61">
        <v>2013</v>
      </c>
      <c r="H141" s="61">
        <v>5</v>
      </c>
      <c r="I141" s="48">
        <f t="shared" si="18"/>
        <v>17</v>
      </c>
      <c r="J141" s="48">
        <f t="shared" si="18"/>
        <v>137</v>
      </c>
      <c r="K141" s="139">
        <v>27.1</v>
      </c>
      <c r="L141" s="139">
        <v>19.8</v>
      </c>
      <c r="M141" s="56">
        <f t="shared" si="19"/>
        <v>23.450000000000003</v>
      </c>
      <c r="N141" s="36">
        <v>53</v>
      </c>
      <c r="O141" s="57">
        <f t="shared" si="20"/>
        <v>65.507804240615883</v>
      </c>
      <c r="P141" s="58">
        <f t="shared" si="21"/>
        <v>38.256557676519684</v>
      </c>
      <c r="Q141" s="140">
        <v>28.3187745</v>
      </c>
      <c r="R141" s="11">
        <f t="shared" si="22"/>
        <v>6.8511965132531243</v>
      </c>
      <c r="S141" s="35">
        <f t="shared" si="23"/>
        <v>7.6280702478403084</v>
      </c>
      <c r="AF141" s="34"/>
    </row>
    <row r="142" spans="7:32" ht="18.5">
      <c r="G142" s="61">
        <v>2013</v>
      </c>
      <c r="H142" s="61">
        <v>5</v>
      </c>
      <c r="I142" s="48">
        <f t="shared" ref="I142:J157" si="24">I141+1</f>
        <v>18</v>
      </c>
      <c r="J142" s="48">
        <f t="shared" si="24"/>
        <v>138</v>
      </c>
      <c r="K142" s="139">
        <v>30.2</v>
      </c>
      <c r="L142" s="139">
        <v>16.3</v>
      </c>
      <c r="M142" s="56">
        <f t="shared" si="19"/>
        <v>23.25</v>
      </c>
      <c r="N142" s="36">
        <v>55.5</v>
      </c>
      <c r="O142" s="57">
        <f t="shared" si="20"/>
        <v>48.502029390536542</v>
      </c>
      <c r="P142" s="58">
        <f t="shared" si="21"/>
        <v>53.934256682276626</v>
      </c>
      <c r="Q142" s="140">
        <v>28.932588699999997</v>
      </c>
      <c r="R142" s="11">
        <f t="shared" si="22"/>
        <v>6.9657594233817726</v>
      </c>
      <c r="S142" s="35">
        <f t="shared" si="23"/>
        <v>10.556727582679969</v>
      </c>
      <c r="AF142" s="34"/>
    </row>
    <row r="143" spans="7:32" ht="18.5">
      <c r="G143" s="61">
        <v>2013</v>
      </c>
      <c r="H143" s="61">
        <v>5</v>
      </c>
      <c r="I143" s="48">
        <f t="shared" si="24"/>
        <v>19</v>
      </c>
      <c r="J143" s="48">
        <f t="shared" si="24"/>
        <v>139</v>
      </c>
      <c r="K143" s="139">
        <v>30.4</v>
      </c>
      <c r="L143" s="139">
        <v>16.399999999999999</v>
      </c>
      <c r="M143" s="56">
        <f t="shared" si="19"/>
        <v>23.4</v>
      </c>
      <c r="N143" s="36">
        <v>44</v>
      </c>
      <c r="O143" s="57">
        <f t="shared" si="20"/>
        <v>46.254808260042402</v>
      </c>
      <c r="P143" s="58">
        <f t="shared" si="21"/>
        <v>51.805385251247493</v>
      </c>
      <c r="Q143" s="140">
        <v>27.691143199999999</v>
      </c>
      <c r="R143" s="11">
        <f t="shared" si="22"/>
        <v>6.6912324605615989</v>
      </c>
      <c r="S143" s="35">
        <f t="shared" si="23"/>
        <v>11.053847273271479</v>
      </c>
      <c r="AF143" s="34"/>
    </row>
    <row r="144" spans="7:32" ht="18.5">
      <c r="G144" s="61">
        <v>2013</v>
      </c>
      <c r="H144" s="61">
        <v>5</v>
      </c>
      <c r="I144" s="48">
        <f t="shared" si="24"/>
        <v>20</v>
      </c>
      <c r="J144" s="48">
        <f t="shared" si="24"/>
        <v>140</v>
      </c>
      <c r="K144" s="139">
        <v>29</v>
      </c>
      <c r="L144" s="139">
        <v>17.399999999999999</v>
      </c>
      <c r="M144" s="56">
        <f t="shared" si="19"/>
        <v>23.2</v>
      </c>
      <c r="N144" s="36">
        <v>33.5</v>
      </c>
      <c r="O144" s="57">
        <f t="shared" si="20"/>
        <v>52.480760656661602</v>
      </c>
      <c r="P144" s="58">
        <f t="shared" si="21"/>
        <v>48.702145889381974</v>
      </c>
      <c r="Q144" s="140">
        <v>28.598884799999997</v>
      </c>
      <c r="R144" s="11">
        <f t="shared" si="22"/>
        <v>6.8770308334319985</v>
      </c>
      <c r="S144" s="35">
        <f t="shared" si="23"/>
        <v>11.816828831320731</v>
      </c>
      <c r="AF144" s="34"/>
    </row>
    <row r="145" spans="7:32" ht="18.5">
      <c r="G145" s="61">
        <v>2013</v>
      </c>
      <c r="H145" s="61">
        <v>5</v>
      </c>
      <c r="I145" s="48">
        <f t="shared" si="24"/>
        <v>21</v>
      </c>
      <c r="J145" s="48">
        <f t="shared" si="24"/>
        <v>141</v>
      </c>
      <c r="K145" s="139">
        <v>29.5</v>
      </c>
      <c r="L145" s="139">
        <v>17.2</v>
      </c>
      <c r="M145" s="56">
        <f t="shared" si="19"/>
        <v>23.35</v>
      </c>
      <c r="N145" s="36">
        <v>35.5</v>
      </c>
      <c r="O145" s="57">
        <f t="shared" si="20"/>
        <v>50.932700847959119</v>
      </c>
      <c r="P145" s="58">
        <f t="shared" si="21"/>
        <v>50.117777634391778</v>
      </c>
      <c r="Q145" s="140">
        <v>28.580462000000001</v>
      </c>
      <c r="R145" s="11">
        <f t="shared" si="22"/>
        <v>6.8977444562745012</v>
      </c>
      <c r="S145" s="35">
        <f t="shared" si="23"/>
        <v>11.895346196816181</v>
      </c>
      <c r="AF145" s="34"/>
    </row>
    <row r="146" spans="7:32" ht="18.5">
      <c r="G146" s="61">
        <v>2013</v>
      </c>
      <c r="H146" s="61">
        <v>5</v>
      </c>
      <c r="I146" s="48">
        <f t="shared" si="24"/>
        <v>22</v>
      </c>
      <c r="J146" s="48">
        <f t="shared" si="24"/>
        <v>142</v>
      </c>
      <c r="K146" s="139">
        <v>32.6</v>
      </c>
      <c r="L146" s="139">
        <v>19.2</v>
      </c>
      <c r="M146" s="56">
        <f t="shared" si="19"/>
        <v>25.9</v>
      </c>
      <c r="N146" s="36">
        <v>34.5</v>
      </c>
      <c r="O146" s="57">
        <f t="shared" si="20"/>
        <v>48.312019603139255</v>
      </c>
      <c r="P146" s="58">
        <f t="shared" si="21"/>
        <v>51.790485014565299</v>
      </c>
      <c r="Q146" s="140">
        <v>28.296164699999995</v>
      </c>
      <c r="R146" s="11">
        <f t="shared" si="22"/>
        <v>7.2523211606923486</v>
      </c>
      <c r="S146" s="35">
        <f t="shared" si="23"/>
        <v>12.91926245635916</v>
      </c>
      <c r="AF146" s="34"/>
    </row>
    <row r="147" spans="7:32" ht="18.5">
      <c r="G147" s="61">
        <v>2013</v>
      </c>
      <c r="H147" s="61">
        <v>5</v>
      </c>
      <c r="I147" s="48">
        <f t="shared" si="24"/>
        <v>23</v>
      </c>
      <c r="J147" s="48">
        <f t="shared" si="24"/>
        <v>143</v>
      </c>
      <c r="K147" s="139">
        <v>33.1</v>
      </c>
      <c r="L147" s="139">
        <v>17.899999999999999</v>
      </c>
      <c r="M147" s="56">
        <f t="shared" si="19"/>
        <v>25.5</v>
      </c>
      <c r="N147" s="36">
        <v>35.5</v>
      </c>
      <c r="O147" s="57">
        <f t="shared" si="20"/>
        <v>45.387509277407524</v>
      </c>
      <c r="P147" s="58">
        <f t="shared" si="21"/>
        <v>55.191211281327561</v>
      </c>
      <c r="Q147" s="140">
        <v>28.312494000000001</v>
      </c>
      <c r="R147" s="11">
        <f t="shared" si="22"/>
        <v>7.1900852575230001</v>
      </c>
      <c r="S147" s="35">
        <f t="shared" si="23"/>
        <v>13.496392910975862</v>
      </c>
      <c r="AF147" s="34"/>
    </row>
    <row r="148" spans="7:32" ht="18.5">
      <c r="G148" s="61">
        <v>2013</v>
      </c>
      <c r="H148" s="61">
        <v>5</v>
      </c>
      <c r="I148" s="48">
        <f t="shared" si="24"/>
        <v>24</v>
      </c>
      <c r="J148" s="48">
        <f t="shared" si="24"/>
        <v>144</v>
      </c>
      <c r="K148" s="139">
        <v>35.200000000000003</v>
      </c>
      <c r="L148" s="139">
        <v>24.8</v>
      </c>
      <c r="M148" s="56">
        <f t="shared" si="19"/>
        <v>30</v>
      </c>
      <c r="N148" s="36">
        <v>34.5</v>
      </c>
      <c r="O148" s="57">
        <f t="shared" si="20"/>
        <v>51.863557942344777</v>
      </c>
      <c r="P148" s="58">
        <f t="shared" si="21"/>
        <v>43.150480208030864</v>
      </c>
      <c r="Q148" s="140">
        <v>26.760791799999996</v>
      </c>
      <c r="R148" s="11">
        <f t="shared" si="22"/>
        <v>7.5023076987545991</v>
      </c>
      <c r="S148" s="35">
        <f t="shared" si="23"/>
        <v>11.419989789655791</v>
      </c>
      <c r="AF148" s="34"/>
    </row>
    <row r="149" spans="7:32" ht="18.5">
      <c r="G149" s="61">
        <v>2013</v>
      </c>
      <c r="H149" s="61">
        <v>5</v>
      </c>
      <c r="I149" s="48">
        <f t="shared" si="24"/>
        <v>25</v>
      </c>
      <c r="J149" s="48">
        <f t="shared" si="24"/>
        <v>145</v>
      </c>
      <c r="K149" s="139">
        <v>31.5</v>
      </c>
      <c r="L149" s="139">
        <v>21.7</v>
      </c>
      <c r="M149" s="56">
        <f t="shared" si="19"/>
        <v>26.6</v>
      </c>
      <c r="N149" s="36">
        <v>37</v>
      </c>
      <c r="O149" s="57">
        <f t="shared" si="20"/>
        <v>58.107170019105261</v>
      </c>
      <c r="P149" s="58">
        <f t="shared" si="21"/>
        <v>45.556021294978528</v>
      </c>
      <c r="Q149" s="140">
        <v>29.104674399999997</v>
      </c>
      <c r="R149" s="11">
        <f t="shared" si="22"/>
        <v>7.5790318418063993</v>
      </c>
      <c r="S149" s="35">
        <f t="shared" si="23"/>
        <v>11.198418476190456</v>
      </c>
      <c r="AF149" s="34"/>
    </row>
    <row r="150" spans="7:32" ht="18.5">
      <c r="G150" s="61">
        <v>2013</v>
      </c>
      <c r="H150" s="61">
        <v>5</v>
      </c>
      <c r="I150" s="48">
        <f t="shared" si="24"/>
        <v>26</v>
      </c>
      <c r="J150" s="48">
        <f t="shared" si="24"/>
        <v>146</v>
      </c>
      <c r="K150" s="139">
        <v>31.1</v>
      </c>
      <c r="L150" s="139">
        <v>16.600000000000001</v>
      </c>
      <c r="M150" s="56">
        <f t="shared" si="19"/>
        <v>23.85</v>
      </c>
      <c r="N150" s="36">
        <v>35.5</v>
      </c>
      <c r="O150" s="57">
        <f t="shared" si="20"/>
        <v>46.823391078370221</v>
      </c>
      <c r="P150" s="58">
        <f t="shared" si="21"/>
        <v>54.315133650909452</v>
      </c>
      <c r="Q150" s="140">
        <v>28.5277058</v>
      </c>
      <c r="R150" s="11">
        <f t="shared" si="22"/>
        <v>6.9686695216330508</v>
      </c>
      <c r="S150" s="35">
        <f t="shared" si="23"/>
        <v>12.957951664738337</v>
      </c>
      <c r="AF150" s="34"/>
    </row>
    <row r="151" spans="7:32" ht="18.5">
      <c r="G151" s="61">
        <v>2013</v>
      </c>
      <c r="H151" s="61">
        <v>5</v>
      </c>
      <c r="I151" s="48">
        <f t="shared" si="24"/>
        <v>27</v>
      </c>
      <c r="J151" s="48">
        <f t="shared" si="24"/>
        <v>147</v>
      </c>
      <c r="K151" s="139">
        <v>30.3</v>
      </c>
      <c r="L151" s="139">
        <v>16.3</v>
      </c>
      <c r="M151" s="56">
        <f t="shared" si="19"/>
        <v>23.3</v>
      </c>
      <c r="N151" s="36">
        <v>34.5</v>
      </c>
      <c r="O151" s="57">
        <f t="shared" si="20"/>
        <v>47.915857758312647</v>
      </c>
      <c r="P151" s="58">
        <f t="shared" si="21"/>
        <v>53.665760689310169</v>
      </c>
      <c r="Q151" s="140">
        <v>28.685555699999998</v>
      </c>
      <c r="R151" s="11">
        <f t="shared" si="22"/>
        <v>6.9146962298185493</v>
      </c>
      <c r="S151" s="35">
        <f t="shared" si="23"/>
        <v>12.843301001020093</v>
      </c>
      <c r="AF151" s="34"/>
    </row>
    <row r="152" spans="7:32" ht="18.5">
      <c r="G152" s="61">
        <v>2013</v>
      </c>
      <c r="H152" s="61">
        <v>5</v>
      </c>
      <c r="I152" s="48">
        <f t="shared" si="24"/>
        <v>28</v>
      </c>
      <c r="J152" s="48">
        <f t="shared" si="24"/>
        <v>148</v>
      </c>
      <c r="K152" s="139">
        <v>30.5</v>
      </c>
      <c r="L152" s="139">
        <v>17</v>
      </c>
      <c r="M152" s="56">
        <f t="shared" si="19"/>
        <v>23.75</v>
      </c>
      <c r="N152" s="36">
        <v>36</v>
      </c>
      <c r="O152" s="57">
        <f t="shared" si="20"/>
        <v>48.773754453143347</v>
      </c>
      <c r="P152" s="58">
        <f t="shared" si="21"/>
        <v>52.675654809394821</v>
      </c>
      <c r="Q152" s="140">
        <v>28.672994699999997</v>
      </c>
      <c r="R152" s="11">
        <f t="shared" si="22"/>
        <v>6.9873435831890225</v>
      </c>
      <c r="S152" s="35">
        <f t="shared" si="23"/>
        <v>12.486569296542019</v>
      </c>
      <c r="AF152" s="34"/>
    </row>
    <row r="153" spans="7:32" ht="18.5">
      <c r="G153" s="61">
        <v>2013</v>
      </c>
      <c r="H153" s="61">
        <v>5</v>
      </c>
      <c r="I153" s="48">
        <f t="shared" si="24"/>
        <v>29</v>
      </c>
      <c r="J153" s="48">
        <f t="shared" si="24"/>
        <v>149</v>
      </c>
      <c r="K153" s="139">
        <v>31.4</v>
      </c>
      <c r="L153" s="139">
        <v>17.3</v>
      </c>
      <c r="M153" s="56">
        <f t="shared" si="19"/>
        <v>24.35</v>
      </c>
      <c r="N153" s="36">
        <v>31.5</v>
      </c>
      <c r="O153" s="57">
        <f t="shared" si="20"/>
        <v>47.418095798914202</v>
      </c>
      <c r="P153" s="58">
        <f t="shared" si="21"/>
        <v>53.487612061175213</v>
      </c>
      <c r="Q153" s="140">
        <v>28.488766699999996</v>
      </c>
      <c r="R153" s="11">
        <f t="shared" si="22"/>
        <v>7.0427008937153239</v>
      </c>
      <c r="S153" s="35">
        <f t="shared" si="23"/>
        <v>13.479104378643903</v>
      </c>
      <c r="AF153" s="34"/>
    </row>
    <row r="154" spans="7:32" ht="18.5">
      <c r="G154" s="61">
        <v>2013</v>
      </c>
      <c r="H154" s="61">
        <v>5</v>
      </c>
      <c r="I154" s="48">
        <f t="shared" si="24"/>
        <v>30</v>
      </c>
      <c r="J154" s="48">
        <f t="shared" si="24"/>
        <v>150</v>
      </c>
      <c r="K154" s="139">
        <v>33.9</v>
      </c>
      <c r="L154" s="139">
        <v>18.8</v>
      </c>
      <c r="M154" s="56">
        <f t="shared" si="19"/>
        <v>26.35</v>
      </c>
      <c r="N154" s="36">
        <v>30</v>
      </c>
      <c r="O154" s="57">
        <f t="shared" si="20"/>
        <v>46.498540175005218</v>
      </c>
      <c r="P154" s="58">
        <f t="shared" si="21"/>
        <v>56.170236531406303</v>
      </c>
      <c r="Q154" s="140">
        <v>28.909978899999999</v>
      </c>
      <c r="R154" s="11">
        <f t="shared" si="22"/>
        <v>7.485942708871276</v>
      </c>
      <c r="S154" s="35">
        <f t="shared" si="23"/>
        <v>14.797335218383594</v>
      </c>
      <c r="AF154" s="34"/>
    </row>
    <row r="155" spans="7:32" ht="18.5">
      <c r="G155" s="61">
        <v>2013</v>
      </c>
      <c r="H155" s="62">
        <v>5</v>
      </c>
      <c r="I155" s="62">
        <f t="shared" si="24"/>
        <v>31</v>
      </c>
      <c r="J155" s="48">
        <f t="shared" si="24"/>
        <v>151</v>
      </c>
      <c r="K155" s="139">
        <v>34.6</v>
      </c>
      <c r="L155" s="139">
        <v>19.7</v>
      </c>
      <c r="M155" s="56">
        <f t="shared" si="19"/>
        <v>27.15</v>
      </c>
      <c r="N155" s="36">
        <v>32.5</v>
      </c>
      <c r="O155" s="57">
        <f t="shared" si="20"/>
        <v>47.463102697768399</v>
      </c>
      <c r="P155" s="58">
        <f t="shared" si="21"/>
        <v>56.576018415739938</v>
      </c>
      <c r="Q155" s="140">
        <v>29.3136057</v>
      </c>
      <c r="R155" s="51">
        <f t="shared" si="22"/>
        <v>7.7279971695009744</v>
      </c>
      <c r="S155" s="50">
        <f t="shared" si="23"/>
        <v>14.643017318982066</v>
      </c>
      <c r="AF155" s="34"/>
    </row>
    <row r="156" spans="7:32" ht="18.5">
      <c r="G156" s="61">
        <v>2013</v>
      </c>
      <c r="H156" s="61">
        <v>6</v>
      </c>
      <c r="I156" s="48">
        <v>1</v>
      </c>
      <c r="J156" s="48">
        <f t="shared" si="24"/>
        <v>152</v>
      </c>
      <c r="K156" s="139">
        <v>30.8</v>
      </c>
      <c r="L156" s="139">
        <v>18.100000000000001</v>
      </c>
      <c r="M156" s="56">
        <f t="shared" si="19"/>
        <v>24.450000000000003</v>
      </c>
      <c r="N156" s="36">
        <v>44.5</v>
      </c>
      <c r="O156" s="57">
        <f t="shared" si="20"/>
        <v>51.060442803238551</v>
      </c>
      <c r="P156" s="58">
        <f t="shared" si="21"/>
        <v>51.877409888090369</v>
      </c>
      <c r="Q156" s="140">
        <v>29.114304499999999</v>
      </c>
      <c r="R156" s="11">
        <f t="shared" si="22"/>
        <v>7.2144154764581234</v>
      </c>
      <c r="S156" s="35">
        <f t="shared" si="23"/>
        <v>11.183404575459702</v>
      </c>
      <c r="AF156" s="34"/>
    </row>
    <row r="157" spans="7:32" ht="18.5">
      <c r="G157" s="61">
        <v>2013</v>
      </c>
      <c r="H157" s="61">
        <v>6</v>
      </c>
      <c r="I157" s="48">
        <f t="shared" ref="I157:J172" si="25">I156+1</f>
        <v>2</v>
      </c>
      <c r="J157" s="48">
        <f t="shared" si="24"/>
        <v>153</v>
      </c>
      <c r="K157" s="139">
        <v>34.4</v>
      </c>
      <c r="L157" s="139">
        <v>17.399999999999999</v>
      </c>
      <c r="M157" s="56">
        <f t="shared" si="19"/>
        <v>25.9</v>
      </c>
      <c r="N157" s="36">
        <v>40</v>
      </c>
      <c r="O157" s="57">
        <f t="shared" si="20"/>
        <v>42.325900873290614</v>
      </c>
      <c r="P157" s="58">
        <f t="shared" si="21"/>
        <v>57.563225187675236</v>
      </c>
      <c r="Q157" s="140">
        <v>27.922265599999999</v>
      </c>
      <c r="R157" s="11">
        <f t="shared" si="22"/>
        <v>7.1564906344127994</v>
      </c>
      <c r="S157" s="35">
        <f t="shared" si="23"/>
        <v>13.383325044550315</v>
      </c>
      <c r="AF157" s="34"/>
    </row>
    <row r="158" spans="7:32" ht="18.5">
      <c r="G158" s="61">
        <v>2013</v>
      </c>
      <c r="H158" s="61">
        <v>6</v>
      </c>
      <c r="I158" s="48">
        <f t="shared" si="25"/>
        <v>3</v>
      </c>
      <c r="J158" s="48">
        <f t="shared" si="25"/>
        <v>154</v>
      </c>
      <c r="K158" s="139">
        <v>32</v>
      </c>
      <c r="L158" s="139">
        <v>19.8</v>
      </c>
      <c r="M158" s="56">
        <f t="shared" si="19"/>
        <v>25.9</v>
      </c>
      <c r="N158" s="36">
        <v>40</v>
      </c>
      <c r="O158" s="57">
        <f t="shared" si="20"/>
        <v>51.749373238292208</v>
      </c>
      <c r="P158" s="58">
        <f t="shared" si="21"/>
        <v>50.507388280573196</v>
      </c>
      <c r="Q158" s="140">
        <v>28.920446399999999</v>
      </c>
      <c r="R158" s="11">
        <f t="shared" si="22"/>
        <v>7.4123248725431994</v>
      </c>
      <c r="S158" s="35">
        <f t="shared" si="23"/>
        <v>11.800333370722241</v>
      </c>
      <c r="AF158" s="34"/>
    </row>
    <row r="159" spans="7:32" ht="18.5">
      <c r="G159" s="61">
        <v>2013</v>
      </c>
      <c r="H159" s="61">
        <v>6</v>
      </c>
      <c r="I159" s="48">
        <f t="shared" si="25"/>
        <v>4</v>
      </c>
      <c r="J159" s="48">
        <f t="shared" si="25"/>
        <v>155</v>
      </c>
      <c r="K159" s="139">
        <v>29.5</v>
      </c>
      <c r="L159" s="139">
        <v>17.600000000000001</v>
      </c>
      <c r="M159" s="56">
        <f t="shared" si="19"/>
        <v>23.55</v>
      </c>
      <c r="N159" s="36">
        <v>38</v>
      </c>
      <c r="O159" s="57">
        <f t="shared" si="20"/>
        <v>52.597884987102596</v>
      </c>
      <c r="P159" s="58">
        <f t="shared" si="21"/>
        <v>50.073186507721672</v>
      </c>
      <c r="Q159" s="140">
        <v>29.030983199999998</v>
      </c>
      <c r="R159" s="11">
        <f t="shared" si="22"/>
        <v>7.0405287259517992</v>
      </c>
      <c r="S159" s="35">
        <f t="shared" si="23"/>
        <v>11.57199263819493</v>
      </c>
      <c r="AF159" s="34"/>
    </row>
    <row r="160" spans="7:32" ht="18.5">
      <c r="G160" s="61">
        <v>2013</v>
      </c>
      <c r="H160" s="61">
        <v>6</v>
      </c>
      <c r="I160" s="48">
        <f t="shared" si="25"/>
        <v>5</v>
      </c>
      <c r="J160" s="48">
        <f t="shared" si="25"/>
        <v>156</v>
      </c>
      <c r="K160" s="139">
        <v>29</v>
      </c>
      <c r="L160" s="139">
        <v>15.7</v>
      </c>
      <c r="M160" s="56">
        <f t="shared" si="19"/>
        <v>22.35</v>
      </c>
      <c r="N160" s="36">
        <v>39.5</v>
      </c>
      <c r="O160" s="57">
        <f t="shared" si="20"/>
        <v>49.893259747655406</v>
      </c>
      <c r="P160" s="58">
        <f t="shared" si="21"/>
        <v>53.086428371505356</v>
      </c>
      <c r="Q160" s="140">
        <v>29.1130484</v>
      </c>
      <c r="R160" s="11">
        <f t="shared" si="22"/>
        <v>6.8555333589699003</v>
      </c>
      <c r="S160" s="35">
        <f t="shared" si="23"/>
        <v>11.770638997798422</v>
      </c>
      <c r="AF160" s="34"/>
    </row>
    <row r="161" spans="7:32" ht="18.5">
      <c r="G161" s="61">
        <v>2013</v>
      </c>
      <c r="H161" s="61">
        <v>6</v>
      </c>
      <c r="I161" s="48">
        <f t="shared" si="25"/>
        <v>6</v>
      </c>
      <c r="J161" s="48">
        <f t="shared" si="25"/>
        <v>157</v>
      </c>
      <c r="K161" s="139">
        <v>29.2</v>
      </c>
      <c r="L161" s="139">
        <v>14.7</v>
      </c>
      <c r="M161" s="56">
        <f t="shared" si="19"/>
        <v>21.95</v>
      </c>
      <c r="N161" s="36">
        <v>34</v>
      </c>
      <c r="O161" s="57">
        <f t="shared" si="20"/>
        <v>47.134016797796988</v>
      </c>
      <c r="P161" s="58">
        <f t="shared" si="21"/>
        <v>54.675459485444506</v>
      </c>
      <c r="Q161" s="140">
        <v>28.716958200000001</v>
      </c>
      <c r="R161" s="11">
        <f t="shared" si="22"/>
        <v>6.694892153759251</v>
      </c>
      <c r="S161" s="35">
        <f t="shared" si="23"/>
        <v>12.842995917227457</v>
      </c>
      <c r="AF161" s="34"/>
    </row>
    <row r="162" spans="7:32" ht="18.5">
      <c r="G162" s="61">
        <v>2013</v>
      </c>
      <c r="H162" s="61">
        <v>6</v>
      </c>
      <c r="I162" s="48">
        <f t="shared" si="25"/>
        <v>7</v>
      </c>
      <c r="J162" s="48">
        <f t="shared" si="25"/>
        <v>158</v>
      </c>
      <c r="K162" s="139">
        <v>29.3</v>
      </c>
      <c r="L162" s="139">
        <v>16.7</v>
      </c>
      <c r="M162" s="56">
        <f t="shared" si="19"/>
        <v>23</v>
      </c>
      <c r="N162" s="36">
        <v>31.5</v>
      </c>
      <c r="O162" s="57">
        <f t="shared" si="20"/>
        <v>49.587697027523376</v>
      </c>
      <c r="P162" s="58">
        <f t="shared" si="21"/>
        <v>49.984398603743571</v>
      </c>
      <c r="Q162" s="140">
        <v>28.163018099999999</v>
      </c>
      <c r="R162" s="11">
        <f t="shared" si="22"/>
        <v>6.7391849271851987</v>
      </c>
      <c r="S162" s="35">
        <f t="shared" si="23"/>
        <v>12.353084921411734</v>
      </c>
      <c r="AF162" s="34"/>
    </row>
    <row r="163" spans="7:32" ht="18.5">
      <c r="G163" s="61">
        <v>2013</v>
      </c>
      <c r="H163" s="61">
        <v>6</v>
      </c>
      <c r="I163" s="48">
        <f t="shared" si="25"/>
        <v>8</v>
      </c>
      <c r="J163" s="48">
        <f t="shared" si="25"/>
        <v>159</v>
      </c>
      <c r="K163" s="139">
        <v>29.6</v>
      </c>
      <c r="L163" s="139">
        <v>15.8</v>
      </c>
      <c r="M163" s="56">
        <f t="shared" si="19"/>
        <v>22.700000000000003</v>
      </c>
      <c r="N163" s="36">
        <v>37</v>
      </c>
      <c r="O163" s="57">
        <f t="shared" si="20"/>
        <v>48.921884531570392</v>
      </c>
      <c r="P163" s="58">
        <f t="shared" si="21"/>
        <v>54.009760522853718</v>
      </c>
      <c r="Q163" s="140">
        <v>29.077877600000001</v>
      </c>
      <c r="R163" s="11">
        <f t="shared" si="22"/>
        <v>6.9069409610219994</v>
      </c>
      <c r="S163" s="35">
        <f t="shared" si="23"/>
        <v>12.416158858788817</v>
      </c>
      <c r="AF163" s="34"/>
    </row>
    <row r="164" spans="7:32" ht="18.5">
      <c r="G164" s="61">
        <v>2013</v>
      </c>
      <c r="H164" s="61">
        <v>6</v>
      </c>
      <c r="I164" s="48">
        <f t="shared" si="25"/>
        <v>9</v>
      </c>
      <c r="J164" s="48">
        <f t="shared" si="25"/>
        <v>160</v>
      </c>
      <c r="K164" s="139">
        <v>33.299999999999997</v>
      </c>
      <c r="L164" s="139">
        <v>18.100000000000001</v>
      </c>
      <c r="M164" s="56">
        <f t="shared" si="19"/>
        <v>25.7</v>
      </c>
      <c r="N164" s="36">
        <v>31</v>
      </c>
      <c r="O164" s="57">
        <f t="shared" si="20"/>
        <v>46.013752196008845</v>
      </c>
      <c r="P164" s="58">
        <f t="shared" si="21"/>
        <v>55.952722670346745</v>
      </c>
      <c r="Q164" s="140">
        <v>28.703141099999996</v>
      </c>
      <c r="R164" s="11">
        <f t="shared" si="22"/>
        <v>7.3229606309902486</v>
      </c>
      <c r="S164" s="35">
        <f t="shared" si="23"/>
        <v>14.445751865498094</v>
      </c>
      <c r="AF164" s="34"/>
    </row>
    <row r="165" spans="7:32" ht="18.5">
      <c r="G165" s="61">
        <v>2013</v>
      </c>
      <c r="H165" s="61">
        <v>6</v>
      </c>
      <c r="I165" s="48">
        <f t="shared" si="25"/>
        <v>10</v>
      </c>
      <c r="J165" s="48">
        <f t="shared" si="25"/>
        <v>161</v>
      </c>
      <c r="K165" s="139">
        <v>30.8</v>
      </c>
      <c r="L165" s="139">
        <v>17.899999999999999</v>
      </c>
      <c r="M165" s="56">
        <f t="shared" si="19"/>
        <v>24.35</v>
      </c>
      <c r="N165" s="36">
        <v>28.5</v>
      </c>
      <c r="O165" s="57">
        <f t="shared" si="20"/>
        <v>51.054336491527287</v>
      </c>
      <c r="P165" s="58">
        <f t="shared" si="21"/>
        <v>52.688075259256173</v>
      </c>
      <c r="Q165" s="140">
        <v>29.339146400000001</v>
      </c>
      <c r="R165" s="11">
        <f t="shared" si="22"/>
        <v>7.2529230467574015</v>
      </c>
      <c r="S165" s="35">
        <f t="shared" si="23"/>
        <v>13.73554022513934</v>
      </c>
      <c r="AF165" s="34"/>
    </row>
    <row r="166" spans="7:32" ht="18.5">
      <c r="G166" s="61">
        <v>2013</v>
      </c>
      <c r="H166" s="61">
        <v>6</v>
      </c>
      <c r="I166" s="48">
        <f t="shared" si="25"/>
        <v>11</v>
      </c>
      <c r="J166" s="48">
        <f t="shared" si="25"/>
        <v>162</v>
      </c>
      <c r="K166" s="139">
        <v>31.5</v>
      </c>
      <c r="L166" s="139">
        <v>17.8</v>
      </c>
      <c r="M166" s="56">
        <f t="shared" si="19"/>
        <v>24.65</v>
      </c>
      <c r="N166" s="36">
        <v>32</v>
      </c>
      <c r="O166" s="57">
        <f t="shared" si="20"/>
        <v>47.635898862123483</v>
      </c>
      <c r="P166" s="58">
        <f t="shared" si="21"/>
        <v>52.208945152887331</v>
      </c>
      <c r="Q166" s="140">
        <v>28.210749899999996</v>
      </c>
      <c r="R166" s="11">
        <f t="shared" si="22"/>
        <v>7.0236092445405749</v>
      </c>
      <c r="S166" s="35">
        <f t="shared" si="23"/>
        <v>13.155623947378629</v>
      </c>
      <c r="AF166" s="34"/>
    </row>
    <row r="167" spans="7:32" ht="18.5">
      <c r="G167" s="61">
        <v>2013</v>
      </c>
      <c r="H167" s="61">
        <v>6</v>
      </c>
      <c r="I167" s="48">
        <f t="shared" si="25"/>
        <v>12</v>
      </c>
      <c r="J167" s="48">
        <f t="shared" si="25"/>
        <v>163</v>
      </c>
      <c r="K167" s="139">
        <v>33.700000000000003</v>
      </c>
      <c r="L167" s="139">
        <v>19.5</v>
      </c>
      <c r="M167" s="56">
        <f t="shared" si="19"/>
        <v>26.6</v>
      </c>
      <c r="N167" s="36">
        <v>31.5</v>
      </c>
      <c r="O167" s="57">
        <f t="shared" si="20"/>
        <v>45.843887030638065</v>
      </c>
      <c r="P167" s="58">
        <f t="shared" si="21"/>
        <v>52.078655666804856</v>
      </c>
      <c r="Q167" s="140">
        <v>27.640480499999999</v>
      </c>
      <c r="R167" s="11">
        <f t="shared" si="22"/>
        <v>7.1977469650830006</v>
      </c>
      <c r="S167" s="35">
        <f t="shared" si="23"/>
        <v>13.575107834690879</v>
      </c>
      <c r="AF167" s="34"/>
    </row>
    <row r="168" spans="7:32" ht="18.5">
      <c r="G168" s="61">
        <v>2013</v>
      </c>
      <c r="H168" s="61">
        <v>6</v>
      </c>
      <c r="I168" s="48">
        <f t="shared" si="25"/>
        <v>13</v>
      </c>
      <c r="J168" s="48">
        <f t="shared" si="25"/>
        <v>164</v>
      </c>
      <c r="K168" s="139">
        <v>30.9</v>
      </c>
      <c r="L168" s="139">
        <v>18</v>
      </c>
      <c r="M168" s="56">
        <f t="shared" si="19"/>
        <v>24.45</v>
      </c>
      <c r="N168" s="36">
        <v>30</v>
      </c>
      <c r="O168" s="57">
        <f t="shared" si="20"/>
        <v>48.70970732681478</v>
      </c>
      <c r="P168" s="58">
        <f t="shared" si="21"/>
        <v>50.268417961272846</v>
      </c>
      <c r="Q168" s="140">
        <v>27.991769799999997</v>
      </c>
      <c r="R168" s="11">
        <f t="shared" si="22"/>
        <v>6.9362555873032496</v>
      </c>
      <c r="S168" s="35">
        <f t="shared" si="23"/>
        <v>12.933752165262383</v>
      </c>
      <c r="AF168" s="34"/>
    </row>
    <row r="169" spans="7:32" ht="18.5">
      <c r="G169" s="61">
        <v>2013</v>
      </c>
      <c r="H169" s="61">
        <v>6</v>
      </c>
      <c r="I169" s="48">
        <f t="shared" si="25"/>
        <v>14</v>
      </c>
      <c r="J169" s="48">
        <f t="shared" si="25"/>
        <v>165</v>
      </c>
      <c r="K169" s="139">
        <v>30.2</v>
      </c>
      <c r="L169" s="139">
        <v>14.8</v>
      </c>
      <c r="M169" s="56">
        <f t="shared" si="19"/>
        <v>22.5</v>
      </c>
      <c r="N169" s="36">
        <v>35.5</v>
      </c>
      <c r="O169" s="57">
        <f t="shared" si="20"/>
        <v>44.344959553603431</v>
      </c>
      <c r="P169" s="58">
        <f t="shared" si="21"/>
        <v>54.632990170039427</v>
      </c>
      <c r="Q169" s="140">
        <v>27.843549999999997</v>
      </c>
      <c r="R169" s="11">
        <f t="shared" si="22"/>
        <v>6.5810875562249986</v>
      </c>
      <c r="S169" s="35">
        <f t="shared" si="23"/>
        <v>12.73593195003585</v>
      </c>
      <c r="AF169" s="34"/>
    </row>
    <row r="170" spans="7:32" ht="18.5">
      <c r="G170" s="61">
        <v>2013</v>
      </c>
      <c r="H170" s="61">
        <v>6</v>
      </c>
      <c r="I170" s="48">
        <f t="shared" si="25"/>
        <v>15</v>
      </c>
      <c r="J170" s="48">
        <f t="shared" si="25"/>
        <v>166</v>
      </c>
      <c r="K170" s="139">
        <v>29.3</v>
      </c>
      <c r="L170" s="139">
        <v>16</v>
      </c>
      <c r="M170" s="56">
        <f t="shared" si="19"/>
        <v>22.65</v>
      </c>
      <c r="N170" s="36">
        <v>36</v>
      </c>
      <c r="O170" s="57">
        <f t="shared" si="20"/>
        <v>47.24331715650181</v>
      </c>
      <c r="P170" s="58">
        <f t="shared" si="21"/>
        <v>50.26688945451793</v>
      </c>
      <c r="Q170" s="140">
        <v>27.566789299999996</v>
      </c>
      <c r="R170" s="11">
        <f t="shared" si="22"/>
        <v>6.539924418440024</v>
      </c>
      <c r="S170" s="35">
        <f t="shared" si="23"/>
        <v>11.717096392187971</v>
      </c>
      <c r="AF170" s="34"/>
    </row>
    <row r="171" spans="7:32" ht="18.5">
      <c r="G171" s="61">
        <v>2013</v>
      </c>
      <c r="H171" s="61">
        <v>6</v>
      </c>
      <c r="I171" s="48">
        <f t="shared" si="25"/>
        <v>16</v>
      </c>
      <c r="J171" s="48">
        <f t="shared" si="25"/>
        <v>167</v>
      </c>
      <c r="K171" s="139">
        <v>32.5</v>
      </c>
      <c r="L171" s="139">
        <v>17.5</v>
      </c>
      <c r="M171" s="56">
        <f t="shared" si="19"/>
        <v>25</v>
      </c>
      <c r="N171" s="36">
        <v>32.5</v>
      </c>
      <c r="O171" s="57">
        <f t="shared" si="20"/>
        <v>44.112742775488883</v>
      </c>
      <c r="P171" s="58">
        <f t="shared" si="21"/>
        <v>52.935291330586658</v>
      </c>
      <c r="Q171" s="140">
        <v>27.3356669</v>
      </c>
      <c r="R171" s="11">
        <f t="shared" si="22"/>
        <v>6.8618537765717988</v>
      </c>
      <c r="S171" s="35">
        <f t="shared" si="23"/>
        <v>13.326437744126455</v>
      </c>
      <c r="AF171" s="34"/>
    </row>
    <row r="172" spans="7:32" ht="18.5">
      <c r="G172" s="61">
        <v>2013</v>
      </c>
      <c r="H172" s="61">
        <v>6</v>
      </c>
      <c r="I172" s="48">
        <f t="shared" si="25"/>
        <v>17</v>
      </c>
      <c r="J172" s="48">
        <f t="shared" si="25"/>
        <v>168</v>
      </c>
      <c r="K172" s="139">
        <v>32.4</v>
      </c>
      <c r="L172" s="139">
        <v>20.2</v>
      </c>
      <c r="M172" s="56">
        <f t="shared" si="19"/>
        <v>26.299999999999997</v>
      </c>
      <c r="N172" s="36">
        <v>34</v>
      </c>
      <c r="O172" s="57">
        <f t="shared" si="20"/>
        <v>48.407151295739197</v>
      </c>
      <c r="P172" s="58">
        <f t="shared" si="21"/>
        <v>47.245379664641455</v>
      </c>
      <c r="Q172" s="140">
        <v>27.0526257</v>
      </c>
      <c r="R172" s="11">
        <f t="shared" si="22"/>
        <v>6.9970669531150484</v>
      </c>
      <c r="S172" s="35">
        <f t="shared" si="23"/>
        <v>11.965373965721437</v>
      </c>
      <c r="AF172" s="34"/>
    </row>
    <row r="173" spans="7:32" ht="18.5">
      <c r="G173" s="61">
        <v>2013</v>
      </c>
      <c r="H173" s="61">
        <v>6</v>
      </c>
      <c r="I173" s="48">
        <f t="shared" ref="I173:J188" si="26">I172+1</f>
        <v>18</v>
      </c>
      <c r="J173" s="48">
        <f t="shared" si="26"/>
        <v>169</v>
      </c>
      <c r="K173" s="139">
        <v>33.9</v>
      </c>
      <c r="L173" s="139">
        <v>20.5</v>
      </c>
      <c r="M173" s="56">
        <f t="shared" si="19"/>
        <v>27.2</v>
      </c>
      <c r="N173" s="36">
        <v>31</v>
      </c>
      <c r="O173" s="57">
        <f t="shared" si="20"/>
        <v>44.235083070730703</v>
      </c>
      <c r="P173" s="58">
        <f t="shared" si="21"/>
        <v>47.420009051823307</v>
      </c>
      <c r="Q173" s="140">
        <v>25.908318599999998</v>
      </c>
      <c r="R173" s="11">
        <f t="shared" si="22"/>
        <v>6.8378529865049993</v>
      </c>
      <c r="S173" s="35">
        <f t="shared" si="23"/>
        <v>12.577754662465365</v>
      </c>
      <c r="AF173" s="34"/>
    </row>
    <row r="174" spans="7:32" ht="18.5">
      <c r="G174" s="61">
        <v>2013</v>
      </c>
      <c r="H174" s="61">
        <v>6</v>
      </c>
      <c r="I174" s="48">
        <f t="shared" si="26"/>
        <v>19</v>
      </c>
      <c r="J174" s="48">
        <f t="shared" si="26"/>
        <v>170</v>
      </c>
      <c r="K174" s="139">
        <v>34.299999999999997</v>
      </c>
      <c r="L174" s="139">
        <v>21.5</v>
      </c>
      <c r="M174" s="56">
        <f t="shared" si="19"/>
        <v>27.9</v>
      </c>
      <c r="N174" s="36">
        <v>30.5</v>
      </c>
      <c r="O174" s="57">
        <f t="shared" si="20"/>
        <v>46.242292284866252</v>
      </c>
      <c r="P174" s="58">
        <f t="shared" si="21"/>
        <v>47.352107299703036</v>
      </c>
      <c r="Q174" s="140">
        <v>26.470632699999999</v>
      </c>
      <c r="R174" s="11">
        <f t="shared" si="22"/>
        <v>7.0949369178973489</v>
      </c>
      <c r="S174" s="35">
        <f t="shared" si="23"/>
        <v>12.744728055326098</v>
      </c>
      <c r="AF174" s="34"/>
    </row>
    <row r="175" spans="7:32" ht="18.5">
      <c r="G175" s="61">
        <v>2013</v>
      </c>
      <c r="H175" s="61">
        <v>6</v>
      </c>
      <c r="I175" s="48">
        <f t="shared" si="26"/>
        <v>20</v>
      </c>
      <c r="J175" s="48">
        <f t="shared" si="26"/>
        <v>171</v>
      </c>
      <c r="K175" s="139">
        <v>35.6</v>
      </c>
      <c r="L175" s="139">
        <v>22.3</v>
      </c>
      <c r="M175" s="56">
        <f t="shared" si="19"/>
        <v>28.950000000000003</v>
      </c>
      <c r="N175" s="36">
        <v>29.5</v>
      </c>
      <c r="O175" s="57">
        <f t="shared" si="20"/>
        <v>45.044001141910492</v>
      </c>
      <c r="P175" s="58">
        <f t="shared" si="21"/>
        <v>47.926817214992766</v>
      </c>
      <c r="Q175" s="140">
        <v>26.283473799999999</v>
      </c>
      <c r="R175" s="11">
        <f t="shared" si="22"/>
        <v>7.2066328268797495</v>
      </c>
      <c r="S175" s="35">
        <f t="shared" si="23"/>
        <v>13.204378778379235</v>
      </c>
      <c r="AF175" s="34"/>
    </row>
    <row r="176" spans="7:32" ht="18.5">
      <c r="G176" s="61">
        <v>2013</v>
      </c>
      <c r="H176" s="61">
        <v>6</v>
      </c>
      <c r="I176" s="48">
        <f t="shared" si="26"/>
        <v>21</v>
      </c>
      <c r="J176" s="48">
        <f t="shared" si="26"/>
        <v>172</v>
      </c>
      <c r="K176" s="139">
        <v>35</v>
      </c>
      <c r="L176" s="139">
        <v>22.1</v>
      </c>
      <c r="M176" s="56">
        <f t="shared" si="19"/>
        <v>28.55</v>
      </c>
      <c r="N176" s="36">
        <v>25.5</v>
      </c>
      <c r="O176" s="57">
        <f t="shared" si="20"/>
        <v>46.797865521903155</v>
      </c>
      <c r="P176" s="58">
        <f t="shared" si="21"/>
        <v>48.295397218604045</v>
      </c>
      <c r="Q176" s="140">
        <v>26.893100999999998</v>
      </c>
      <c r="R176" s="11">
        <f t="shared" si="22"/>
        <v>7.3106945318677496</v>
      </c>
      <c r="S176" s="35">
        <f t="shared" si="23"/>
        <v>13.823502718998723</v>
      </c>
      <c r="AF176" s="34"/>
    </row>
    <row r="177" spans="7:32" ht="18.5">
      <c r="G177" s="61">
        <v>2013</v>
      </c>
      <c r="H177" s="61">
        <v>6</v>
      </c>
      <c r="I177" s="48">
        <f t="shared" si="26"/>
        <v>22</v>
      </c>
      <c r="J177" s="48">
        <f t="shared" si="26"/>
        <v>173</v>
      </c>
      <c r="K177" s="139">
        <v>35.299999999999997</v>
      </c>
      <c r="L177" s="139">
        <v>22.3</v>
      </c>
      <c r="M177" s="56">
        <f t="shared" si="19"/>
        <v>28.799999999999997</v>
      </c>
      <c r="N177" s="36">
        <v>27</v>
      </c>
      <c r="O177" s="57">
        <f t="shared" si="20"/>
        <v>45.860526724507949</v>
      </c>
      <c r="P177" s="58">
        <f t="shared" si="21"/>
        <v>47.694947793488261</v>
      </c>
      <c r="Q177" s="140">
        <v>26.456396899999998</v>
      </c>
      <c r="R177" s="11">
        <f t="shared" si="22"/>
        <v>7.2307713803420981</v>
      </c>
      <c r="S177" s="35">
        <f t="shared" si="23"/>
        <v>13.482270480340661</v>
      </c>
      <c r="AF177" s="34"/>
    </row>
    <row r="178" spans="7:32" ht="18.5">
      <c r="G178" s="61">
        <v>2013</v>
      </c>
      <c r="H178" s="61">
        <v>6</v>
      </c>
      <c r="I178" s="48">
        <f t="shared" si="26"/>
        <v>23</v>
      </c>
      <c r="J178" s="48">
        <f t="shared" si="26"/>
        <v>174</v>
      </c>
      <c r="K178" s="139">
        <v>36.4</v>
      </c>
      <c r="L178" s="139">
        <v>22.1</v>
      </c>
      <c r="M178" s="56">
        <f t="shared" si="19"/>
        <v>29.25</v>
      </c>
      <c r="N178" s="36">
        <v>30</v>
      </c>
      <c r="O178" s="57">
        <f t="shared" si="20"/>
        <v>43.420426311396426</v>
      </c>
      <c r="P178" s="58">
        <f t="shared" si="21"/>
        <v>49.672967700237507</v>
      </c>
      <c r="Q178" s="140">
        <v>26.271331499999999</v>
      </c>
      <c r="R178" s="11">
        <f t="shared" si="22"/>
        <v>7.2495279525948728</v>
      </c>
      <c r="S178" s="35">
        <f t="shared" si="23"/>
        <v>13.637599311048046</v>
      </c>
      <c r="AF178" s="34"/>
    </row>
    <row r="179" spans="7:32" ht="18.5">
      <c r="G179" s="61">
        <v>2013</v>
      </c>
      <c r="H179" s="61">
        <v>6</v>
      </c>
      <c r="I179" s="48">
        <f t="shared" si="26"/>
        <v>24</v>
      </c>
      <c r="J179" s="48">
        <f t="shared" si="26"/>
        <v>175</v>
      </c>
      <c r="K179" s="139">
        <v>34.9</v>
      </c>
      <c r="L179" s="139">
        <v>20.9</v>
      </c>
      <c r="M179" s="56">
        <f t="shared" si="19"/>
        <v>27.9</v>
      </c>
      <c r="N179" s="36">
        <v>34</v>
      </c>
      <c r="O179" s="57">
        <f t="shared" si="20"/>
        <v>44.097891774709588</v>
      </c>
      <c r="P179" s="58">
        <f t="shared" si="21"/>
        <v>49.389638787674741</v>
      </c>
      <c r="Q179" s="140">
        <v>26.399872399999996</v>
      </c>
      <c r="R179" s="11">
        <f t="shared" si="22"/>
        <v>7.0759709993081987</v>
      </c>
      <c r="S179" s="35">
        <f t="shared" si="23"/>
        <v>12.751007674064438</v>
      </c>
      <c r="AF179" s="34"/>
    </row>
    <row r="180" spans="7:32" ht="18.5">
      <c r="G180" s="61">
        <v>2013</v>
      </c>
      <c r="H180" s="61">
        <v>6</v>
      </c>
      <c r="I180" s="48">
        <f t="shared" si="26"/>
        <v>25</v>
      </c>
      <c r="J180" s="48">
        <f t="shared" si="26"/>
        <v>176</v>
      </c>
      <c r="K180" s="139">
        <v>36.4</v>
      </c>
      <c r="L180" s="139">
        <v>19.8</v>
      </c>
      <c r="M180" s="56">
        <f t="shared" si="19"/>
        <v>28.1</v>
      </c>
      <c r="N180" s="36">
        <v>26</v>
      </c>
      <c r="O180" s="57">
        <f t="shared" si="20"/>
        <v>34.351419984112908</v>
      </c>
      <c r="P180" s="58">
        <f t="shared" si="21"/>
        <v>45.618685738901938</v>
      </c>
      <c r="Q180" s="140">
        <v>22.393332100000002</v>
      </c>
      <c r="R180" s="11">
        <f t="shared" si="22"/>
        <v>6.0283633779823518</v>
      </c>
      <c r="S180" s="35">
        <f t="shared" si="23"/>
        <v>12.948456737927753</v>
      </c>
      <c r="AF180" s="34"/>
    </row>
    <row r="181" spans="7:32" ht="18.5">
      <c r="G181" s="61">
        <v>2013</v>
      </c>
      <c r="H181" s="61">
        <v>6</v>
      </c>
      <c r="I181" s="48">
        <f t="shared" si="26"/>
        <v>26</v>
      </c>
      <c r="J181" s="48">
        <f t="shared" si="26"/>
        <v>177</v>
      </c>
      <c r="K181" s="139">
        <v>36.4</v>
      </c>
      <c r="L181" s="139">
        <v>20.8</v>
      </c>
      <c r="M181" s="56">
        <f t="shared" si="19"/>
        <v>28.6</v>
      </c>
      <c r="N181" s="36">
        <v>27</v>
      </c>
      <c r="O181" s="57">
        <f t="shared" si="20"/>
        <v>40.766891185254224</v>
      </c>
      <c r="P181" s="58">
        <f t="shared" si="21"/>
        <v>50.877080199197259</v>
      </c>
      <c r="Q181" s="140">
        <v>25.762610999999996</v>
      </c>
      <c r="R181" s="11">
        <f t="shared" si="22"/>
        <v>7.0109339070959988</v>
      </c>
      <c r="S181" s="35">
        <f t="shared" si="23"/>
        <v>14.309754381810519</v>
      </c>
      <c r="AF181" s="34"/>
    </row>
    <row r="182" spans="7:32" ht="18.5">
      <c r="G182" s="61">
        <v>2013</v>
      </c>
      <c r="H182" s="61">
        <v>6</v>
      </c>
      <c r="I182" s="48">
        <f t="shared" si="26"/>
        <v>27</v>
      </c>
      <c r="J182" s="48">
        <f t="shared" si="26"/>
        <v>178</v>
      </c>
      <c r="K182" s="139">
        <v>36.4</v>
      </c>
      <c r="L182" s="139">
        <v>21.6</v>
      </c>
      <c r="M182" s="56">
        <f t="shared" si="19"/>
        <v>29</v>
      </c>
      <c r="N182" s="36">
        <v>28.5</v>
      </c>
      <c r="O182" s="57">
        <f t="shared" si="20"/>
        <v>41.809304270794073</v>
      </c>
      <c r="P182" s="58">
        <f t="shared" si="21"/>
        <v>49.502216256620173</v>
      </c>
      <c r="Q182" s="140">
        <v>25.734976799999998</v>
      </c>
      <c r="R182" s="11">
        <f t="shared" si="22"/>
        <v>7.063787902017598</v>
      </c>
      <c r="S182" s="35">
        <f t="shared" si="23"/>
        <v>13.778890652419451</v>
      </c>
      <c r="AF182" s="34"/>
    </row>
    <row r="183" spans="7:32" ht="18.5">
      <c r="G183" s="61">
        <v>2013</v>
      </c>
      <c r="H183" s="61">
        <v>6</v>
      </c>
      <c r="I183" s="48">
        <f t="shared" si="26"/>
        <v>28</v>
      </c>
      <c r="J183" s="48">
        <f t="shared" si="26"/>
        <v>179</v>
      </c>
      <c r="K183" s="139">
        <v>36.4</v>
      </c>
      <c r="L183" s="139">
        <v>22.3</v>
      </c>
      <c r="M183" s="56">
        <f t="shared" si="19"/>
        <v>29.35</v>
      </c>
      <c r="N183" s="36">
        <v>25.5</v>
      </c>
      <c r="O183" s="57">
        <f t="shared" si="20"/>
        <v>42.988569235549484</v>
      </c>
      <c r="P183" s="58">
        <f t="shared" si="21"/>
        <v>48.491106097699813</v>
      </c>
      <c r="Q183" s="140">
        <v>25.827509499999998</v>
      </c>
      <c r="R183" s="11">
        <f t="shared" si="22"/>
        <v>7.1422038827051244</v>
      </c>
      <c r="S183" s="35">
        <f t="shared" si="23"/>
        <v>14.008713904631218</v>
      </c>
      <c r="AF183" s="34"/>
    </row>
    <row r="184" spans="7:32" ht="18.5">
      <c r="G184" s="61">
        <v>2013</v>
      </c>
      <c r="H184" s="61">
        <v>6</v>
      </c>
      <c r="I184" s="48">
        <f t="shared" si="26"/>
        <v>29</v>
      </c>
      <c r="J184" s="48">
        <f t="shared" si="26"/>
        <v>180</v>
      </c>
      <c r="K184" s="139">
        <v>36.4</v>
      </c>
      <c r="L184" s="139">
        <v>21.9</v>
      </c>
      <c r="M184" s="56">
        <f t="shared" si="19"/>
        <v>29.15</v>
      </c>
      <c r="N184" s="36">
        <v>27</v>
      </c>
      <c r="O184" s="57">
        <f t="shared" si="20"/>
        <v>41.791529313673784</v>
      </c>
      <c r="P184" s="58">
        <f t="shared" si="21"/>
        <v>48.478174003861589</v>
      </c>
      <c r="Q184" s="140">
        <v>25.461984399999999</v>
      </c>
      <c r="R184" s="11">
        <f t="shared" si="22"/>
        <v>7.0112565828566993</v>
      </c>
      <c r="S184" s="35">
        <f t="shared" si="23"/>
        <v>13.750919044778597</v>
      </c>
      <c r="AF184" s="34"/>
    </row>
    <row r="185" spans="7:32" ht="18.5">
      <c r="G185" s="61">
        <v>2013</v>
      </c>
      <c r="H185" s="62">
        <v>6</v>
      </c>
      <c r="I185" s="62">
        <f t="shared" si="26"/>
        <v>30</v>
      </c>
      <c r="J185" s="48">
        <f t="shared" si="26"/>
        <v>181</v>
      </c>
      <c r="K185" s="139">
        <v>36.4</v>
      </c>
      <c r="L185" s="139">
        <v>21.3</v>
      </c>
      <c r="M185" s="56">
        <f t="shared" si="19"/>
        <v>28.85</v>
      </c>
      <c r="N185" s="36">
        <v>31.5</v>
      </c>
      <c r="O185" s="57">
        <f t="shared" si="20"/>
        <v>41.769692446517567</v>
      </c>
      <c r="P185" s="58">
        <f t="shared" si="21"/>
        <v>50.457788475393222</v>
      </c>
      <c r="Q185" s="140">
        <v>25.969867499999999</v>
      </c>
      <c r="R185" s="51">
        <f t="shared" si="22"/>
        <v>7.1054141802018753</v>
      </c>
      <c r="S185" s="50">
        <f t="shared" si="23"/>
        <v>13.549946714880797</v>
      </c>
      <c r="AF185" s="34"/>
    </row>
    <row r="186" spans="7:32" ht="18.5">
      <c r="G186" s="61">
        <v>2013</v>
      </c>
      <c r="H186" s="61">
        <v>7</v>
      </c>
      <c r="I186" s="48">
        <v>1</v>
      </c>
      <c r="J186" s="48">
        <f t="shared" si="26"/>
        <v>182</v>
      </c>
      <c r="K186" s="139">
        <v>31</v>
      </c>
      <c r="L186" s="139">
        <v>19.5</v>
      </c>
      <c r="M186" s="56">
        <f t="shared" si="19"/>
        <v>25.25</v>
      </c>
      <c r="N186" s="36">
        <v>30.5</v>
      </c>
      <c r="O186" s="57">
        <f t="shared" si="20"/>
        <v>47.157790471088113</v>
      </c>
      <c r="P186" s="58">
        <f t="shared" si="21"/>
        <v>43.385167233401063</v>
      </c>
      <c r="Q186" s="140">
        <v>25.5871757</v>
      </c>
      <c r="R186" s="11">
        <f t="shared" si="22"/>
        <v>6.4604612149355241</v>
      </c>
      <c r="S186" s="35">
        <f t="shared" si="23"/>
        <v>11.307236912507713</v>
      </c>
      <c r="AF186" s="34"/>
    </row>
    <row r="187" spans="7:32" ht="18.5">
      <c r="G187" s="61">
        <v>2013</v>
      </c>
      <c r="H187" s="61">
        <v>7</v>
      </c>
      <c r="I187" s="48">
        <f t="shared" ref="I187:J202" si="27">I186+1</f>
        <v>2</v>
      </c>
      <c r="J187" s="48">
        <f t="shared" si="26"/>
        <v>183</v>
      </c>
      <c r="K187" s="139">
        <v>33.200000000000003</v>
      </c>
      <c r="L187" s="139">
        <v>20.8</v>
      </c>
      <c r="M187" s="56">
        <f t="shared" si="19"/>
        <v>27</v>
      </c>
      <c r="N187" s="36">
        <v>29</v>
      </c>
      <c r="O187" s="57">
        <f t="shared" si="20"/>
        <v>44.731237121858165</v>
      </c>
      <c r="P187" s="58">
        <f t="shared" si="21"/>
        <v>44.373387224883309</v>
      </c>
      <c r="Q187" s="140">
        <v>25.202390399999995</v>
      </c>
      <c r="R187" s="11">
        <f t="shared" si="22"/>
        <v>6.621978482380797</v>
      </c>
      <c r="S187" s="35">
        <f t="shared" si="23"/>
        <v>12.037336104617983</v>
      </c>
      <c r="AF187" s="34"/>
    </row>
    <row r="188" spans="7:32" ht="18.5">
      <c r="G188" s="61">
        <v>2013</v>
      </c>
      <c r="H188" s="61">
        <v>7</v>
      </c>
      <c r="I188" s="48">
        <f t="shared" si="27"/>
        <v>3</v>
      </c>
      <c r="J188" s="48">
        <f t="shared" si="26"/>
        <v>184</v>
      </c>
      <c r="K188" s="139">
        <v>34.700000000000003</v>
      </c>
      <c r="L188" s="139">
        <v>21.1</v>
      </c>
      <c r="M188" s="56">
        <f t="shared" si="19"/>
        <v>27.900000000000002</v>
      </c>
      <c r="N188" s="36">
        <v>28.5</v>
      </c>
      <c r="O188" s="57">
        <f t="shared" si="20"/>
        <v>43.728382065677202</v>
      </c>
      <c r="P188" s="58">
        <f t="shared" si="21"/>
        <v>47.576479687456796</v>
      </c>
      <c r="Q188" s="140">
        <v>25.801968799999997</v>
      </c>
      <c r="R188" s="11">
        <f t="shared" si="22"/>
        <v>6.9157145984483996</v>
      </c>
      <c r="S188" s="35">
        <f t="shared" si="23"/>
        <v>13.088655520392427</v>
      </c>
      <c r="AF188" s="34"/>
    </row>
    <row r="189" spans="7:32" ht="18.5">
      <c r="G189" s="61">
        <v>2013</v>
      </c>
      <c r="H189" s="61">
        <v>7</v>
      </c>
      <c r="I189" s="48">
        <f t="shared" si="27"/>
        <v>4</v>
      </c>
      <c r="J189" s="48">
        <f t="shared" si="27"/>
        <v>185</v>
      </c>
      <c r="K189" s="139">
        <v>35.9</v>
      </c>
      <c r="L189" s="139">
        <v>22.1</v>
      </c>
      <c r="M189" s="56">
        <f t="shared" si="19"/>
        <v>29</v>
      </c>
      <c r="N189" s="36">
        <v>24.5</v>
      </c>
      <c r="O189" s="57">
        <f t="shared" si="20"/>
        <v>40.429167103961056</v>
      </c>
      <c r="P189" s="58">
        <f t="shared" si="21"/>
        <v>44.633800482772997</v>
      </c>
      <c r="Q189" s="140">
        <v>24.030030399999998</v>
      </c>
      <c r="R189" s="11">
        <f t="shared" si="22"/>
        <v>6.595810804252797</v>
      </c>
      <c r="S189" s="35">
        <f t="shared" si="23"/>
        <v>13.024183534247515</v>
      </c>
      <c r="AF189" s="34"/>
    </row>
    <row r="190" spans="7:32" ht="18.5">
      <c r="G190" s="61">
        <v>2013</v>
      </c>
      <c r="H190" s="61">
        <v>7</v>
      </c>
      <c r="I190" s="48">
        <f t="shared" si="27"/>
        <v>5</v>
      </c>
      <c r="J190" s="48">
        <f t="shared" si="27"/>
        <v>186</v>
      </c>
      <c r="K190" s="139">
        <v>36.200000000000003</v>
      </c>
      <c r="L190" s="139">
        <v>22.2</v>
      </c>
      <c r="M190" s="56">
        <f t="shared" si="19"/>
        <v>29.200000000000003</v>
      </c>
      <c r="N190" s="36">
        <v>24.5</v>
      </c>
      <c r="O190" s="57">
        <f t="shared" si="20"/>
        <v>38.692312165391407</v>
      </c>
      <c r="P190" s="58">
        <f t="shared" si="21"/>
        <v>43.335389625238385</v>
      </c>
      <c r="Q190" s="140">
        <v>23.163740099999998</v>
      </c>
      <c r="R190" s="11">
        <f t="shared" si="22"/>
        <v>6.3852007772655011</v>
      </c>
      <c r="S190" s="35">
        <f t="shared" si="23"/>
        <v>12.691889097534364</v>
      </c>
      <c r="AF190" s="34"/>
    </row>
    <row r="191" spans="7:32" ht="18.5">
      <c r="G191" s="61">
        <v>2013</v>
      </c>
      <c r="H191" s="61">
        <v>7</v>
      </c>
      <c r="I191" s="48">
        <f t="shared" si="27"/>
        <v>6</v>
      </c>
      <c r="J191" s="48">
        <f t="shared" si="27"/>
        <v>187</v>
      </c>
      <c r="K191" s="139">
        <v>36.1</v>
      </c>
      <c r="L191" s="139">
        <v>21.8</v>
      </c>
      <c r="M191" s="56">
        <f t="shared" si="19"/>
        <v>28.950000000000003</v>
      </c>
      <c r="N191" s="36">
        <v>28</v>
      </c>
      <c r="O191" s="57">
        <f t="shared" si="20"/>
        <v>40.397708610732153</v>
      </c>
      <c r="P191" s="58">
        <f t="shared" si="21"/>
        <v>46.214978650677587</v>
      </c>
      <c r="Q191" s="140">
        <v>24.442449899999996</v>
      </c>
      <c r="R191" s="11">
        <f t="shared" si="22"/>
        <v>6.7018447850186238</v>
      </c>
      <c r="S191" s="35">
        <f t="shared" si="23"/>
        <v>12.96382214947068</v>
      </c>
      <c r="AF191" s="34"/>
    </row>
    <row r="192" spans="7:32" ht="18.5">
      <c r="G192" s="61">
        <v>2013</v>
      </c>
      <c r="H192" s="61">
        <v>7</v>
      </c>
      <c r="I192" s="48">
        <f t="shared" si="27"/>
        <v>7</v>
      </c>
      <c r="J192" s="48">
        <f t="shared" si="27"/>
        <v>188</v>
      </c>
      <c r="K192" s="139">
        <v>35.799999999999997</v>
      </c>
      <c r="L192" s="139">
        <v>20.8</v>
      </c>
      <c r="M192" s="56">
        <f t="shared" si="19"/>
        <v>28.299999999999997</v>
      </c>
      <c r="N192" s="36">
        <v>25</v>
      </c>
      <c r="O192" s="57">
        <f t="shared" si="20"/>
        <v>41.196532843664635</v>
      </c>
      <c r="P192" s="58">
        <f t="shared" si="21"/>
        <v>49.435839412397549</v>
      </c>
      <c r="Q192" s="140">
        <v>25.5285577</v>
      </c>
      <c r="R192" s="11">
        <f t="shared" si="22"/>
        <v>6.9023220809740486</v>
      </c>
      <c r="S192" s="35">
        <f t="shared" si="23"/>
        <v>14.168075872870849</v>
      </c>
      <c r="AF192" s="34"/>
    </row>
    <row r="193" spans="7:32" ht="18.5">
      <c r="G193" s="61">
        <v>2013</v>
      </c>
      <c r="H193" s="61">
        <v>7</v>
      </c>
      <c r="I193" s="48">
        <f t="shared" si="27"/>
        <v>8</v>
      </c>
      <c r="J193" s="48">
        <f t="shared" si="27"/>
        <v>189</v>
      </c>
      <c r="K193" s="139">
        <v>37.1</v>
      </c>
      <c r="L193" s="139">
        <v>20.5</v>
      </c>
      <c r="M193" s="56">
        <f t="shared" si="19"/>
        <v>28.8</v>
      </c>
      <c r="N193" s="36">
        <v>29</v>
      </c>
      <c r="O193" s="57">
        <f t="shared" si="20"/>
        <v>38.002177630275192</v>
      </c>
      <c r="P193" s="58">
        <f t="shared" si="21"/>
        <v>50.46689189300546</v>
      </c>
      <c r="Q193" s="140">
        <v>24.773222899999997</v>
      </c>
      <c r="R193" s="11">
        <f t="shared" si="22"/>
        <v>6.7707447775760983</v>
      </c>
      <c r="S193" s="35">
        <f t="shared" si="23"/>
        <v>13.926856394223256</v>
      </c>
      <c r="AF193" s="34"/>
    </row>
    <row r="194" spans="7:32" ht="18.5">
      <c r="G194" s="61">
        <v>2013</v>
      </c>
      <c r="H194" s="61">
        <v>7</v>
      </c>
      <c r="I194" s="48">
        <f t="shared" si="27"/>
        <v>9</v>
      </c>
      <c r="J194" s="48">
        <f t="shared" si="27"/>
        <v>190</v>
      </c>
      <c r="K194" s="139">
        <v>37.1</v>
      </c>
      <c r="L194" s="139">
        <v>21.8</v>
      </c>
      <c r="M194" s="56">
        <f t="shared" si="19"/>
        <v>29.450000000000003</v>
      </c>
      <c r="N194" s="36">
        <v>28</v>
      </c>
      <c r="O194" s="57">
        <f t="shared" si="20"/>
        <v>35.63988259482656</v>
      </c>
      <c r="P194" s="58">
        <f t="shared" si="21"/>
        <v>43.62321629606771</v>
      </c>
      <c r="Q194" s="140">
        <v>22.304986400000001</v>
      </c>
      <c r="R194" s="11">
        <f t="shared" si="22"/>
        <v>6.1811857124009988</v>
      </c>
      <c r="S194" s="35">
        <f t="shared" si="23"/>
        <v>12.339762285744952</v>
      </c>
      <c r="AF194" s="34"/>
    </row>
    <row r="195" spans="7:32" ht="18.5">
      <c r="G195" s="61">
        <v>2013</v>
      </c>
      <c r="H195" s="61">
        <v>7</v>
      </c>
      <c r="I195" s="48">
        <f t="shared" si="27"/>
        <v>10</v>
      </c>
      <c r="J195" s="48">
        <f t="shared" si="27"/>
        <v>191</v>
      </c>
      <c r="K195" s="139">
        <v>36.700000000000003</v>
      </c>
      <c r="L195" s="139">
        <v>22.1</v>
      </c>
      <c r="M195" s="56">
        <f t="shared" si="19"/>
        <v>29.400000000000002</v>
      </c>
      <c r="N195" s="36">
        <v>32</v>
      </c>
      <c r="O195" s="57">
        <f t="shared" si="20"/>
        <v>43.574009101947979</v>
      </c>
      <c r="P195" s="58">
        <f t="shared" si="21"/>
        <v>50.894442631075243</v>
      </c>
      <c r="Q195" s="140">
        <v>26.6393688</v>
      </c>
      <c r="R195" s="11">
        <f t="shared" si="22"/>
        <v>7.3745231861664005</v>
      </c>
      <c r="S195" s="35">
        <f t="shared" si="23"/>
        <v>13.672850222743415</v>
      </c>
      <c r="AF195" s="34"/>
    </row>
    <row r="196" spans="7:32" ht="18.5">
      <c r="G196" s="61">
        <v>2013</v>
      </c>
      <c r="H196" s="61">
        <v>7</v>
      </c>
      <c r="I196" s="48">
        <f t="shared" si="27"/>
        <v>11</v>
      </c>
      <c r="J196" s="48">
        <f t="shared" si="27"/>
        <v>192</v>
      </c>
      <c r="K196" s="139">
        <v>35.799999999999997</v>
      </c>
      <c r="L196" s="139">
        <v>22.6</v>
      </c>
      <c r="M196" s="56">
        <f t="shared" si="19"/>
        <v>29.2</v>
      </c>
      <c r="N196" s="36">
        <v>39</v>
      </c>
      <c r="O196" s="57">
        <f t="shared" si="20"/>
        <v>43.652032331596516</v>
      </c>
      <c r="P196" s="58">
        <f t="shared" si="21"/>
        <v>46.096546142165906</v>
      </c>
      <c r="Q196" s="140">
        <v>25.375313499999997</v>
      </c>
      <c r="R196" s="11">
        <f t="shared" si="22"/>
        <v>6.994832042842499</v>
      </c>
      <c r="S196" s="35">
        <f t="shared" si="23"/>
        <v>11.419183539104635</v>
      </c>
      <c r="AF196" s="34"/>
    </row>
    <row r="197" spans="7:32" ht="18.5">
      <c r="G197" s="61">
        <v>2013</v>
      </c>
      <c r="H197" s="61">
        <v>7</v>
      </c>
      <c r="I197" s="48">
        <f t="shared" si="27"/>
        <v>12</v>
      </c>
      <c r="J197" s="48">
        <f t="shared" si="27"/>
        <v>193</v>
      </c>
      <c r="K197" s="139">
        <v>35.9</v>
      </c>
      <c r="L197" s="139">
        <v>23.3</v>
      </c>
      <c r="M197" s="56">
        <f t="shared" si="19"/>
        <v>29.6</v>
      </c>
      <c r="N197" s="36">
        <v>30</v>
      </c>
      <c r="O197" s="57">
        <f t="shared" si="20"/>
        <v>43.079509920808306</v>
      </c>
      <c r="P197" s="58">
        <f t="shared" si="21"/>
        <v>43.424146000174765</v>
      </c>
      <c r="Q197" s="140">
        <v>24.466734500000001</v>
      </c>
      <c r="R197" s="11">
        <f t="shared" si="22"/>
        <v>6.8017766577345</v>
      </c>
      <c r="S197" s="35">
        <f t="shared" si="23"/>
        <v>12.039526692115412</v>
      </c>
      <c r="AF197" s="34"/>
    </row>
    <row r="198" spans="7:32" ht="18.5">
      <c r="G198" s="61">
        <v>2013</v>
      </c>
      <c r="H198" s="61">
        <v>7</v>
      </c>
      <c r="I198" s="48">
        <f t="shared" si="27"/>
        <v>13</v>
      </c>
      <c r="J198" s="48">
        <f t="shared" si="27"/>
        <v>194</v>
      </c>
      <c r="K198" s="139">
        <v>37.200000000000003</v>
      </c>
      <c r="L198" s="139">
        <v>22.5</v>
      </c>
      <c r="M198" s="56">
        <f t="shared" ref="M198:M261" si="28">(K198+L198)/2</f>
        <v>29.85</v>
      </c>
      <c r="N198" s="36">
        <v>28</v>
      </c>
      <c r="O198" s="57">
        <f t="shared" ref="O198:O261" si="29">((Q198)/(0.16*(K198-(L198))^0.5))</f>
        <v>39.566497848050986</v>
      </c>
      <c r="P198" s="58">
        <f t="shared" ref="P198:P261" si="30">0.16*((K198-L198)^1/2)*O198</f>
        <v>46.530201469307968</v>
      </c>
      <c r="Q198" s="140">
        <v>24.272038999999999</v>
      </c>
      <c r="R198" s="11">
        <f t="shared" ref="R198:R261" si="31">0.0023*0.408*O198*(K198-L198)^0.5*(M198+17.8)</f>
        <v>6.7832399912227492</v>
      </c>
      <c r="S198" s="35">
        <f t="shared" ref="S198:S261" si="32">0.31*(IF(N198&gt;50,1,(1+(50-N198)/70)))*(P198+2.09)*((M198/(M198+15)))</f>
        <v>13.184088917105973</v>
      </c>
      <c r="AF198" s="34"/>
    </row>
    <row r="199" spans="7:32" ht="18.5">
      <c r="G199" s="61">
        <v>2013</v>
      </c>
      <c r="H199" s="61">
        <v>7</v>
      </c>
      <c r="I199" s="48">
        <f t="shared" si="27"/>
        <v>14</v>
      </c>
      <c r="J199" s="48">
        <f t="shared" si="27"/>
        <v>195</v>
      </c>
      <c r="K199" s="139">
        <v>36.9</v>
      </c>
      <c r="L199" s="139">
        <v>24</v>
      </c>
      <c r="M199" s="56">
        <f t="shared" si="28"/>
        <v>30.45</v>
      </c>
      <c r="N199" s="36">
        <v>29</v>
      </c>
      <c r="O199" s="57">
        <f t="shared" si="29"/>
        <v>41.923543237277087</v>
      </c>
      <c r="P199" s="58">
        <f t="shared" si="30"/>
        <v>43.265096620869947</v>
      </c>
      <c r="Q199" s="140">
        <v>24.091997999999997</v>
      </c>
      <c r="R199" s="11">
        <f t="shared" si="31"/>
        <v>6.8177041690274978</v>
      </c>
      <c r="S199" s="35">
        <f t="shared" si="32"/>
        <v>12.245726400847357</v>
      </c>
      <c r="AF199" s="34"/>
    </row>
    <row r="200" spans="7:32" ht="18.5">
      <c r="G200" s="61">
        <v>2013</v>
      </c>
      <c r="H200" s="61">
        <v>7</v>
      </c>
      <c r="I200" s="48">
        <f t="shared" si="27"/>
        <v>15</v>
      </c>
      <c r="J200" s="48">
        <f t="shared" si="27"/>
        <v>196</v>
      </c>
      <c r="K200" s="139">
        <v>36</v>
      </c>
      <c r="L200" s="139">
        <v>24.1</v>
      </c>
      <c r="M200" s="56">
        <f t="shared" si="28"/>
        <v>30.05</v>
      </c>
      <c r="N200" s="36">
        <v>30.5</v>
      </c>
      <c r="O200" s="57">
        <f t="shared" si="29"/>
        <v>45.868396154164628</v>
      </c>
      <c r="P200" s="58">
        <f t="shared" si="30"/>
        <v>43.666713138764727</v>
      </c>
      <c r="Q200" s="140">
        <v>25.316695499999998</v>
      </c>
      <c r="R200" s="11">
        <f t="shared" si="31"/>
        <v>7.1048837542938754</v>
      </c>
      <c r="S200" s="35">
        <f t="shared" si="32"/>
        <v>12.097376306120998</v>
      </c>
      <c r="AF200" s="34"/>
    </row>
    <row r="201" spans="7:32" ht="18.5">
      <c r="G201" s="61">
        <v>2013</v>
      </c>
      <c r="H201" s="61">
        <v>7</v>
      </c>
      <c r="I201" s="48">
        <f t="shared" si="27"/>
        <v>16</v>
      </c>
      <c r="J201" s="48">
        <f t="shared" si="27"/>
        <v>197</v>
      </c>
      <c r="K201" s="139">
        <v>36.1</v>
      </c>
      <c r="L201" s="139">
        <v>21.6</v>
      </c>
      <c r="M201" s="56">
        <f t="shared" si="28"/>
        <v>28.85</v>
      </c>
      <c r="N201" s="36">
        <v>22.5</v>
      </c>
      <c r="O201" s="57">
        <f t="shared" si="29"/>
        <v>39.948391748402564</v>
      </c>
      <c r="P201" s="58">
        <f t="shared" si="30"/>
        <v>46.340134428146968</v>
      </c>
      <c r="Q201" s="140">
        <v>24.339030999999995</v>
      </c>
      <c r="R201" s="11">
        <f t="shared" si="31"/>
        <v>6.6592136444197481</v>
      </c>
      <c r="S201" s="35">
        <f t="shared" si="32"/>
        <v>13.75815392007425</v>
      </c>
      <c r="AF201" s="34"/>
    </row>
    <row r="202" spans="7:32" ht="18.5">
      <c r="G202" s="61">
        <v>2013</v>
      </c>
      <c r="H202" s="61">
        <v>7</v>
      </c>
      <c r="I202" s="48">
        <f t="shared" si="27"/>
        <v>17</v>
      </c>
      <c r="J202" s="48">
        <f t="shared" si="27"/>
        <v>198</v>
      </c>
      <c r="K202" s="139">
        <v>33.9</v>
      </c>
      <c r="L202" s="139">
        <v>20.6</v>
      </c>
      <c r="M202" s="56">
        <f t="shared" si="28"/>
        <v>27.25</v>
      </c>
      <c r="N202" s="36">
        <v>37.5</v>
      </c>
      <c r="O202" s="57">
        <f t="shared" si="29"/>
        <v>40.492529206983008</v>
      </c>
      <c r="P202" s="58">
        <f t="shared" si="30"/>
        <v>43.084051076229912</v>
      </c>
      <c r="Q202" s="140">
        <v>23.627659699999995</v>
      </c>
      <c r="R202" s="11">
        <f t="shared" si="31"/>
        <v>6.2428588975295236</v>
      </c>
      <c r="S202" s="35">
        <f t="shared" si="32"/>
        <v>10.645018836342285</v>
      </c>
      <c r="AF202" s="34"/>
    </row>
    <row r="203" spans="7:32" ht="18.5">
      <c r="G203" s="61">
        <v>2013</v>
      </c>
      <c r="H203" s="61">
        <v>7</v>
      </c>
      <c r="I203" s="48">
        <f t="shared" ref="I203:J218" si="33">I202+1</f>
        <v>18</v>
      </c>
      <c r="J203" s="48">
        <f t="shared" si="33"/>
        <v>199</v>
      </c>
      <c r="K203" s="139">
        <v>32.5</v>
      </c>
      <c r="L203" s="139">
        <v>20.6</v>
      </c>
      <c r="M203" s="56">
        <f t="shared" si="28"/>
        <v>26.55</v>
      </c>
      <c r="N203" s="36">
        <v>39.5</v>
      </c>
      <c r="O203" s="57">
        <f t="shared" si="29"/>
        <v>41.913844774826828</v>
      </c>
      <c r="P203" s="58">
        <f t="shared" si="30"/>
        <v>39.901980225635135</v>
      </c>
      <c r="Q203" s="140">
        <v>23.1340124</v>
      </c>
      <c r="R203" s="11">
        <f t="shared" si="31"/>
        <v>6.0174515838981009</v>
      </c>
      <c r="S203" s="35">
        <f t="shared" si="32"/>
        <v>9.5657579358400344</v>
      </c>
      <c r="AF203" s="34"/>
    </row>
    <row r="204" spans="7:32" ht="18.5">
      <c r="G204" s="61">
        <v>2013</v>
      </c>
      <c r="H204" s="61">
        <v>7</v>
      </c>
      <c r="I204" s="48">
        <f t="shared" si="33"/>
        <v>19</v>
      </c>
      <c r="J204" s="48">
        <f t="shared" si="33"/>
        <v>200</v>
      </c>
      <c r="K204" s="139">
        <v>34.299999999999997</v>
      </c>
      <c r="L204" s="139">
        <v>20.8</v>
      </c>
      <c r="M204" s="56">
        <f t="shared" si="28"/>
        <v>27.549999999999997</v>
      </c>
      <c r="N204" s="36">
        <v>35</v>
      </c>
      <c r="O204" s="57">
        <f t="shared" si="29"/>
        <v>39.714988037794129</v>
      </c>
      <c r="P204" s="58">
        <f t="shared" si="30"/>
        <v>42.892187080817656</v>
      </c>
      <c r="Q204" s="140">
        <v>23.347549399999998</v>
      </c>
      <c r="R204" s="11">
        <f t="shared" si="31"/>
        <v>6.2099286574258477</v>
      </c>
      <c r="S204" s="35">
        <f t="shared" si="32"/>
        <v>10.963398134939219</v>
      </c>
      <c r="AF204" s="34"/>
    </row>
    <row r="205" spans="7:32" ht="18.5">
      <c r="G205" s="61">
        <v>2013</v>
      </c>
      <c r="H205" s="61">
        <v>7</v>
      </c>
      <c r="I205" s="48">
        <f t="shared" si="33"/>
        <v>20</v>
      </c>
      <c r="J205" s="48">
        <f t="shared" si="33"/>
        <v>201</v>
      </c>
      <c r="K205" s="139">
        <v>35.5</v>
      </c>
      <c r="L205" s="139">
        <v>21.7</v>
      </c>
      <c r="M205" s="56">
        <f t="shared" si="28"/>
        <v>28.6</v>
      </c>
      <c r="N205" s="36">
        <v>29.5</v>
      </c>
      <c r="O205" s="57">
        <f t="shared" si="29"/>
        <v>38.154533347014265</v>
      </c>
      <c r="P205" s="58">
        <f t="shared" si="30"/>
        <v>42.122604815103749</v>
      </c>
      <c r="Q205" s="140">
        <v>22.678048099999998</v>
      </c>
      <c r="R205" s="11">
        <f t="shared" si="31"/>
        <v>6.1715132977416003</v>
      </c>
      <c r="S205" s="35">
        <f t="shared" si="32"/>
        <v>11.623525676051521</v>
      </c>
      <c r="AF205" s="34"/>
    </row>
    <row r="206" spans="7:32" ht="18.5">
      <c r="G206" s="61">
        <v>2013</v>
      </c>
      <c r="H206" s="61">
        <v>7</v>
      </c>
      <c r="I206" s="48">
        <f t="shared" si="33"/>
        <v>21</v>
      </c>
      <c r="J206" s="48">
        <f t="shared" si="33"/>
        <v>202</v>
      </c>
      <c r="K206" s="139">
        <v>36.6</v>
      </c>
      <c r="L206" s="139">
        <v>21.9</v>
      </c>
      <c r="M206" s="56">
        <f t="shared" si="28"/>
        <v>29.25</v>
      </c>
      <c r="N206" s="36">
        <v>28.5</v>
      </c>
      <c r="O206" s="57">
        <f t="shared" si="29"/>
        <v>30.914013921541716</v>
      </c>
      <c r="P206" s="58">
        <f t="shared" si="30"/>
        <v>36.35488037173306</v>
      </c>
      <c r="Q206" s="140">
        <v>18.964179099999999</v>
      </c>
      <c r="R206" s="11">
        <f t="shared" si="31"/>
        <v>5.2331320353315736</v>
      </c>
      <c r="S206" s="35">
        <f t="shared" si="32"/>
        <v>10.29759618354095</v>
      </c>
      <c r="AF206" s="34"/>
    </row>
    <row r="207" spans="7:32" ht="18.5">
      <c r="G207" s="61">
        <v>2013</v>
      </c>
      <c r="H207" s="61">
        <v>7</v>
      </c>
      <c r="I207" s="48">
        <f t="shared" si="33"/>
        <v>22</v>
      </c>
      <c r="J207" s="48">
        <f t="shared" si="33"/>
        <v>203</v>
      </c>
      <c r="K207" s="139">
        <v>35.700000000000003</v>
      </c>
      <c r="L207" s="139">
        <v>22.9</v>
      </c>
      <c r="M207" s="56">
        <f t="shared" si="28"/>
        <v>29.3</v>
      </c>
      <c r="N207" s="36">
        <v>27</v>
      </c>
      <c r="O207" s="57">
        <f t="shared" si="29"/>
        <v>27.02666360743752</v>
      </c>
      <c r="P207" s="58">
        <f t="shared" si="30"/>
        <v>27.675303534016034</v>
      </c>
      <c r="Q207" s="140">
        <v>15.470965</v>
      </c>
      <c r="R207" s="11">
        <f t="shared" si="31"/>
        <v>4.2737225780474999</v>
      </c>
      <c r="S207" s="35">
        <f t="shared" si="32"/>
        <v>8.1081320335216027</v>
      </c>
      <c r="AF207" s="34"/>
    </row>
    <row r="208" spans="7:32" ht="18.5">
      <c r="G208" s="61">
        <v>2013</v>
      </c>
      <c r="H208" s="61">
        <v>7</v>
      </c>
      <c r="I208" s="48">
        <f t="shared" si="33"/>
        <v>23</v>
      </c>
      <c r="J208" s="48">
        <f t="shared" si="33"/>
        <v>204</v>
      </c>
      <c r="K208" s="139">
        <v>35.5</v>
      </c>
      <c r="L208" s="139">
        <v>22.2</v>
      </c>
      <c r="M208" s="56">
        <f t="shared" si="28"/>
        <v>28.85</v>
      </c>
      <c r="N208" s="36">
        <v>30</v>
      </c>
      <c r="O208" s="57">
        <f t="shared" si="29"/>
        <v>38.081533510726288</v>
      </c>
      <c r="P208" s="58">
        <f t="shared" si="30"/>
        <v>40.518751655412771</v>
      </c>
      <c r="Q208" s="140">
        <v>22.220827700000001</v>
      </c>
      <c r="R208" s="11">
        <f t="shared" si="31"/>
        <v>6.0796684555823246</v>
      </c>
      <c r="S208" s="35">
        <f t="shared" si="32"/>
        <v>11.173293154818884</v>
      </c>
      <c r="AF208" s="34"/>
    </row>
    <row r="209" spans="7:32" ht="18.5">
      <c r="G209" s="61">
        <v>2013</v>
      </c>
      <c r="H209" s="61">
        <v>7</v>
      </c>
      <c r="I209" s="48">
        <f t="shared" si="33"/>
        <v>24</v>
      </c>
      <c r="J209" s="48">
        <f t="shared" si="33"/>
        <v>205</v>
      </c>
      <c r="K209" s="139">
        <v>35.799999999999997</v>
      </c>
      <c r="L209" s="139">
        <v>22.5</v>
      </c>
      <c r="M209" s="56">
        <f t="shared" si="28"/>
        <v>29.15</v>
      </c>
      <c r="N209" s="36">
        <v>29</v>
      </c>
      <c r="O209" s="57">
        <f t="shared" si="29"/>
        <v>34.818796180107455</v>
      </c>
      <c r="P209" s="58">
        <f t="shared" si="30"/>
        <v>37.04719913563433</v>
      </c>
      <c r="Q209" s="140">
        <v>20.3169988</v>
      </c>
      <c r="R209" s="11">
        <f t="shared" si="31"/>
        <v>5.5945243443159001</v>
      </c>
      <c r="S209" s="35">
        <f t="shared" si="32"/>
        <v>10.413641902285562</v>
      </c>
      <c r="AF209" s="34"/>
    </row>
    <row r="210" spans="7:32" ht="18.5">
      <c r="G210" s="61">
        <v>2013</v>
      </c>
      <c r="H210" s="61">
        <v>7</v>
      </c>
      <c r="I210" s="48">
        <f t="shared" si="33"/>
        <v>25</v>
      </c>
      <c r="J210" s="48">
        <f t="shared" si="33"/>
        <v>206</v>
      </c>
      <c r="K210" s="139">
        <v>35.700000000000003</v>
      </c>
      <c r="L210" s="139">
        <v>22.8</v>
      </c>
      <c r="M210" s="56">
        <f t="shared" si="28"/>
        <v>29.25</v>
      </c>
      <c r="N210" s="36">
        <v>24.5</v>
      </c>
      <c r="O210" s="57">
        <f t="shared" si="29"/>
        <v>37.518438224893053</v>
      </c>
      <c r="P210" s="58">
        <f t="shared" si="30"/>
        <v>38.719028248089643</v>
      </c>
      <c r="Q210" s="140">
        <v>21.560537800000002</v>
      </c>
      <c r="R210" s="11">
        <f t="shared" si="31"/>
        <v>5.9495926749688497</v>
      </c>
      <c r="S210" s="35">
        <f t="shared" si="32"/>
        <v>11.408692486707764</v>
      </c>
      <c r="AF210" s="34"/>
    </row>
    <row r="211" spans="7:32" ht="18.5">
      <c r="G211" s="61">
        <v>2013</v>
      </c>
      <c r="H211" s="61">
        <v>7</v>
      </c>
      <c r="I211" s="48">
        <f t="shared" si="33"/>
        <v>26</v>
      </c>
      <c r="J211" s="48">
        <f t="shared" si="33"/>
        <v>207</v>
      </c>
      <c r="K211" s="139">
        <v>36.4</v>
      </c>
      <c r="L211" s="139">
        <v>22.4</v>
      </c>
      <c r="M211" s="56">
        <f t="shared" si="28"/>
        <v>29.4</v>
      </c>
      <c r="N211" s="36">
        <v>24</v>
      </c>
      <c r="O211" s="57">
        <f t="shared" si="29"/>
        <v>34.320429885944129</v>
      </c>
      <c r="P211" s="58">
        <f t="shared" si="30"/>
        <v>38.438881472257428</v>
      </c>
      <c r="Q211" s="140">
        <v>20.546446400000001</v>
      </c>
      <c r="R211" s="11">
        <f t="shared" si="31"/>
        <v>5.6878316640192006</v>
      </c>
      <c r="S211" s="35">
        <f t="shared" si="32"/>
        <v>11.409427822027927</v>
      </c>
      <c r="AF211" s="34"/>
    </row>
    <row r="212" spans="7:32" ht="18.5">
      <c r="G212" s="61">
        <v>2013</v>
      </c>
      <c r="H212" s="61">
        <v>7</v>
      </c>
      <c r="I212" s="48">
        <f t="shared" si="33"/>
        <v>27</v>
      </c>
      <c r="J212" s="48">
        <f t="shared" si="33"/>
        <v>208</v>
      </c>
      <c r="K212" s="139">
        <v>35.700000000000003</v>
      </c>
      <c r="L212" s="139">
        <v>21.8</v>
      </c>
      <c r="M212" s="56">
        <f t="shared" si="28"/>
        <v>28.75</v>
      </c>
      <c r="N212" s="36">
        <v>27</v>
      </c>
      <c r="O212" s="57">
        <f t="shared" si="29"/>
        <v>36.79503024139602</v>
      </c>
      <c r="P212" s="58">
        <f t="shared" si="30"/>
        <v>40.916073628432379</v>
      </c>
      <c r="Q212" s="140">
        <v>21.9490914</v>
      </c>
      <c r="R212" s="11">
        <f t="shared" si="31"/>
        <v>5.9924476503895479</v>
      </c>
      <c r="S212" s="35">
        <f t="shared" si="32"/>
        <v>11.639549943786621</v>
      </c>
      <c r="AF212" s="34"/>
    </row>
    <row r="213" spans="7:32" ht="18.5">
      <c r="G213" s="61">
        <v>2013</v>
      </c>
      <c r="H213" s="61">
        <v>7</v>
      </c>
      <c r="I213" s="48">
        <f t="shared" si="33"/>
        <v>28</v>
      </c>
      <c r="J213" s="48">
        <f t="shared" si="33"/>
        <v>209</v>
      </c>
      <c r="K213" s="139">
        <v>35.700000000000003</v>
      </c>
      <c r="L213" s="139">
        <v>22.4</v>
      </c>
      <c r="M213" s="56">
        <f t="shared" si="28"/>
        <v>29.05</v>
      </c>
      <c r="N213" s="36">
        <v>20.5</v>
      </c>
      <c r="O213" s="57">
        <f t="shared" si="29"/>
        <v>37.259211764324434</v>
      </c>
      <c r="P213" s="58">
        <f t="shared" si="30"/>
        <v>39.643801317241206</v>
      </c>
      <c r="Q213" s="140">
        <v>21.740997499999999</v>
      </c>
      <c r="R213" s="11">
        <f t="shared" si="31"/>
        <v>5.9738880233118747</v>
      </c>
      <c r="S213" s="35">
        <f t="shared" si="32"/>
        <v>12.127601070977901</v>
      </c>
      <c r="AF213" s="34"/>
    </row>
    <row r="214" spans="7:32" ht="18.5">
      <c r="G214" s="61">
        <v>2013</v>
      </c>
      <c r="H214" s="61">
        <v>7</v>
      </c>
      <c r="I214" s="48">
        <f t="shared" si="33"/>
        <v>29</v>
      </c>
      <c r="J214" s="48">
        <f t="shared" si="33"/>
        <v>210</v>
      </c>
      <c r="K214" s="139">
        <v>35.700000000000003</v>
      </c>
      <c r="L214" s="139">
        <v>22.3</v>
      </c>
      <c r="M214" s="56">
        <f t="shared" si="28"/>
        <v>29</v>
      </c>
      <c r="N214" s="36">
        <v>25</v>
      </c>
      <c r="O214" s="57">
        <f t="shared" si="29"/>
        <v>35.214065693479483</v>
      </c>
      <c r="P214" s="58">
        <f t="shared" si="30"/>
        <v>37.749478423410018</v>
      </c>
      <c r="Q214" s="140">
        <v>20.624743299999999</v>
      </c>
      <c r="R214" s="11">
        <f t="shared" si="31"/>
        <v>5.6611207904705987</v>
      </c>
      <c r="S214" s="35">
        <f t="shared" si="32"/>
        <v>11.047047580361467</v>
      </c>
      <c r="AF214" s="34"/>
    </row>
    <row r="215" spans="7:32" ht="18.5">
      <c r="G215" s="61">
        <v>2013</v>
      </c>
      <c r="H215" s="61">
        <v>7</v>
      </c>
      <c r="I215" s="48">
        <f t="shared" si="33"/>
        <v>30</v>
      </c>
      <c r="J215" s="48">
        <f t="shared" si="33"/>
        <v>211</v>
      </c>
      <c r="K215" s="139">
        <v>36</v>
      </c>
      <c r="L215" s="139">
        <v>22.5</v>
      </c>
      <c r="M215" s="56">
        <f t="shared" si="28"/>
        <v>29.25</v>
      </c>
      <c r="N215" s="36">
        <v>24.5</v>
      </c>
      <c r="O215" s="57">
        <f t="shared" si="29"/>
        <v>34.626153535264827</v>
      </c>
      <c r="P215" s="58">
        <f t="shared" si="30"/>
        <v>37.396245818086015</v>
      </c>
      <c r="Q215" s="140">
        <v>20.355937900000001</v>
      </c>
      <c r="R215" s="11">
        <f t="shared" si="31"/>
        <v>5.6171854406136754</v>
      </c>
      <c r="S215" s="35">
        <f t="shared" si="32"/>
        <v>11.038891523083057</v>
      </c>
      <c r="AF215" s="34"/>
    </row>
    <row r="216" spans="7:32" ht="18.5">
      <c r="G216" s="61">
        <v>2013</v>
      </c>
      <c r="H216" s="62">
        <v>7</v>
      </c>
      <c r="I216" s="62">
        <f t="shared" si="33"/>
        <v>31</v>
      </c>
      <c r="J216" s="48">
        <f t="shared" si="33"/>
        <v>212</v>
      </c>
      <c r="K216" s="139">
        <v>36.799999999999997</v>
      </c>
      <c r="L216" s="139">
        <v>20.8</v>
      </c>
      <c r="M216" s="56">
        <f t="shared" si="28"/>
        <v>28.799999999999997</v>
      </c>
      <c r="N216" s="36">
        <v>19.5</v>
      </c>
      <c r="O216" s="57">
        <f t="shared" si="29"/>
        <v>31.859798906250003</v>
      </c>
      <c r="P216" s="58">
        <f t="shared" si="30"/>
        <v>40.780542599999997</v>
      </c>
      <c r="Q216" s="140">
        <v>20.390271299999998</v>
      </c>
      <c r="R216" s="51">
        <f t="shared" si="31"/>
        <v>5.5728446587316984</v>
      </c>
      <c r="S216" s="50">
        <f t="shared" si="32"/>
        <v>12.546051707581993</v>
      </c>
      <c r="AF216" s="34"/>
    </row>
    <row r="217" spans="7:32" ht="18.5">
      <c r="G217" s="61">
        <v>2013</v>
      </c>
      <c r="H217" s="61">
        <v>8</v>
      </c>
      <c r="I217" s="48">
        <v>1</v>
      </c>
      <c r="J217" s="48">
        <f t="shared" si="33"/>
        <v>213</v>
      </c>
      <c r="K217" s="139">
        <v>36.700000000000003</v>
      </c>
      <c r="L217" s="139">
        <v>22.7</v>
      </c>
      <c r="M217" s="56">
        <f t="shared" si="28"/>
        <v>29.700000000000003</v>
      </c>
      <c r="N217" s="36">
        <v>28.5</v>
      </c>
      <c r="O217" s="57">
        <f t="shared" si="29"/>
        <v>16.285978364935097</v>
      </c>
      <c r="P217" s="58">
        <f t="shared" si="30"/>
        <v>18.240295768727314</v>
      </c>
      <c r="Q217" s="140">
        <v>9.7498482000000006</v>
      </c>
      <c r="R217" s="11">
        <f t="shared" si="31"/>
        <v>2.7161858354175004</v>
      </c>
      <c r="S217" s="35">
        <f t="shared" si="32"/>
        <v>5.4736543728202376</v>
      </c>
      <c r="AF217" s="34"/>
    </row>
    <row r="218" spans="7:32" ht="18.5">
      <c r="G218" s="61">
        <v>2013</v>
      </c>
      <c r="H218" s="61">
        <v>8</v>
      </c>
      <c r="I218" s="48">
        <f t="shared" ref="I218:J233" si="34">I217+1</f>
        <v>2</v>
      </c>
      <c r="J218" s="48">
        <f t="shared" si="33"/>
        <v>214</v>
      </c>
      <c r="K218" s="139">
        <v>36</v>
      </c>
      <c r="L218" s="139">
        <v>22.8</v>
      </c>
      <c r="M218" s="56">
        <f t="shared" si="28"/>
        <v>29.4</v>
      </c>
      <c r="N218" s="36">
        <v>27.5</v>
      </c>
      <c r="O218" s="57">
        <f t="shared" si="29"/>
        <v>23.529097272110604</v>
      </c>
      <c r="P218" s="58">
        <f t="shared" si="30"/>
        <v>24.846726719348798</v>
      </c>
      <c r="Q218" s="140">
        <v>13.677672899999999</v>
      </c>
      <c r="R218" s="11">
        <f t="shared" si="31"/>
        <v>3.7863628335611992</v>
      </c>
      <c r="S218" s="35">
        <f t="shared" si="32"/>
        <v>7.3065871226233616</v>
      </c>
      <c r="AF218" s="34"/>
    </row>
    <row r="219" spans="7:32" ht="18.5">
      <c r="G219" s="61">
        <v>2013</v>
      </c>
      <c r="H219" s="61">
        <v>8</v>
      </c>
      <c r="I219" s="48">
        <f t="shared" si="34"/>
        <v>3</v>
      </c>
      <c r="J219" s="48">
        <f t="shared" si="34"/>
        <v>215</v>
      </c>
      <c r="K219" s="139">
        <v>36.6</v>
      </c>
      <c r="L219" s="139">
        <v>22.7</v>
      </c>
      <c r="M219" s="56">
        <f t="shared" si="28"/>
        <v>29.65</v>
      </c>
      <c r="N219" s="36">
        <v>30.5</v>
      </c>
      <c r="O219" s="57">
        <f t="shared" si="29"/>
        <v>36.609026597621082</v>
      </c>
      <c r="P219" s="58">
        <f t="shared" si="30"/>
        <v>40.709237576554649</v>
      </c>
      <c r="Q219" s="140">
        <v>21.838135900000001</v>
      </c>
      <c r="R219" s="11">
        <f t="shared" si="31"/>
        <v>6.0774276516885752</v>
      </c>
      <c r="S219" s="35">
        <f t="shared" si="32"/>
        <v>11.264864085921845</v>
      </c>
      <c r="AF219" s="34"/>
    </row>
    <row r="220" spans="7:32" ht="18.5">
      <c r="G220" s="61">
        <v>2013</v>
      </c>
      <c r="H220" s="61">
        <v>8</v>
      </c>
      <c r="I220" s="48">
        <f t="shared" si="34"/>
        <v>4</v>
      </c>
      <c r="J220" s="48">
        <f t="shared" si="34"/>
        <v>216</v>
      </c>
      <c r="K220" s="139">
        <v>36.6</v>
      </c>
      <c r="L220" s="139">
        <v>23.1</v>
      </c>
      <c r="M220" s="56">
        <f t="shared" si="28"/>
        <v>29.85</v>
      </c>
      <c r="N220" s="36">
        <v>52.5</v>
      </c>
      <c r="O220" s="57">
        <f t="shared" si="29"/>
        <v>36.204440065370484</v>
      </c>
      <c r="P220" s="58">
        <f t="shared" si="30"/>
        <v>39.100795270600123</v>
      </c>
      <c r="Q220" s="140">
        <v>21.283777099999998</v>
      </c>
      <c r="R220" s="11">
        <f t="shared" si="31"/>
        <v>5.9481186557499752</v>
      </c>
      <c r="S220" s="35">
        <f t="shared" si="32"/>
        <v>8.4985289640244854</v>
      </c>
      <c r="AF220" s="34"/>
    </row>
    <row r="221" spans="7:32" ht="18.5">
      <c r="G221" s="61">
        <v>2013</v>
      </c>
      <c r="H221" s="61">
        <v>8</v>
      </c>
      <c r="I221" s="48">
        <f t="shared" si="34"/>
        <v>5</v>
      </c>
      <c r="J221" s="48">
        <f t="shared" si="34"/>
        <v>217</v>
      </c>
      <c r="K221" s="139">
        <v>36.6</v>
      </c>
      <c r="L221" s="139">
        <v>21.7</v>
      </c>
      <c r="M221" s="56">
        <f t="shared" si="28"/>
        <v>29.15</v>
      </c>
      <c r="N221" s="36">
        <v>29.5</v>
      </c>
      <c r="O221" s="57">
        <f t="shared" si="29"/>
        <v>34.267043592598327</v>
      </c>
      <c r="P221" s="58">
        <f t="shared" si="30"/>
        <v>40.846315962377211</v>
      </c>
      <c r="Q221" s="140">
        <v>21.163610199999997</v>
      </c>
      <c r="R221" s="11">
        <f t="shared" si="31"/>
        <v>5.827648740989849</v>
      </c>
      <c r="S221" s="35">
        <f t="shared" si="32"/>
        <v>11.361740409985103</v>
      </c>
      <c r="AF221" s="34"/>
    </row>
    <row r="222" spans="7:32" ht="18.5">
      <c r="G222" s="61">
        <v>2013</v>
      </c>
      <c r="H222" s="61">
        <v>8</v>
      </c>
      <c r="I222" s="48">
        <f t="shared" si="34"/>
        <v>6</v>
      </c>
      <c r="J222" s="48">
        <f t="shared" si="34"/>
        <v>218</v>
      </c>
      <c r="K222" s="139">
        <v>37</v>
      </c>
      <c r="L222" s="139">
        <v>23.5</v>
      </c>
      <c r="M222" s="56">
        <f t="shared" si="28"/>
        <v>30.25</v>
      </c>
      <c r="N222" s="36">
        <v>40</v>
      </c>
      <c r="O222" s="57">
        <f t="shared" si="29"/>
        <v>36.242900116194356</v>
      </c>
      <c r="P222" s="58">
        <f t="shared" si="30"/>
        <v>39.142332125489908</v>
      </c>
      <c r="Q222" s="140">
        <v>21.3063869</v>
      </c>
      <c r="R222" s="11">
        <f t="shared" si="31"/>
        <v>6.004422138046424</v>
      </c>
      <c r="S222" s="35">
        <f t="shared" si="32"/>
        <v>9.7655866015919575</v>
      </c>
      <c r="AF222" s="34"/>
    </row>
    <row r="223" spans="7:32" ht="18.5">
      <c r="G223" s="61">
        <v>2013</v>
      </c>
      <c r="H223" s="61">
        <v>8</v>
      </c>
      <c r="I223" s="48">
        <f t="shared" si="34"/>
        <v>7</v>
      </c>
      <c r="J223" s="48">
        <f t="shared" si="34"/>
        <v>219</v>
      </c>
      <c r="K223" s="139">
        <v>36.6</v>
      </c>
      <c r="L223" s="139">
        <v>20.6</v>
      </c>
      <c r="M223" s="56">
        <f t="shared" si="28"/>
        <v>28.6</v>
      </c>
      <c r="N223" s="36">
        <v>32.5</v>
      </c>
      <c r="O223" s="57">
        <f t="shared" si="29"/>
        <v>32.305976093749997</v>
      </c>
      <c r="P223" s="58">
        <f t="shared" si="30"/>
        <v>41.351649399999999</v>
      </c>
      <c r="Q223" s="140">
        <v>20.6758247</v>
      </c>
      <c r="R223" s="11">
        <f t="shared" si="31"/>
        <v>5.6266362305591997</v>
      </c>
      <c r="S223" s="35">
        <f t="shared" si="32"/>
        <v>11.042249529254589</v>
      </c>
      <c r="AF223" s="34"/>
    </row>
    <row r="224" spans="7:32" ht="18.5">
      <c r="G224" s="61">
        <v>2013</v>
      </c>
      <c r="H224" s="61">
        <v>8</v>
      </c>
      <c r="I224" s="48">
        <f t="shared" si="34"/>
        <v>8</v>
      </c>
      <c r="J224" s="48">
        <f t="shared" si="34"/>
        <v>220</v>
      </c>
      <c r="K224" s="139">
        <v>36.6</v>
      </c>
      <c r="L224" s="139">
        <v>22.7</v>
      </c>
      <c r="M224" s="56">
        <f t="shared" si="28"/>
        <v>29.65</v>
      </c>
      <c r="N224" s="36">
        <v>28.5</v>
      </c>
      <c r="O224" s="57">
        <f t="shared" si="29"/>
        <v>33.150762624492273</v>
      </c>
      <c r="P224" s="58">
        <f t="shared" si="30"/>
        <v>36.863648038435414</v>
      </c>
      <c r="Q224" s="140">
        <v>19.775200999999999</v>
      </c>
      <c r="R224" s="11">
        <f t="shared" si="31"/>
        <v>5.5033247308942492</v>
      </c>
      <c r="S224" s="35">
        <f t="shared" si="32"/>
        <v>10.481806021114394</v>
      </c>
      <c r="AF224" s="34"/>
    </row>
    <row r="225" spans="7:32" ht="18.5">
      <c r="G225" s="61">
        <v>2013</v>
      </c>
      <c r="H225" s="61">
        <v>8</v>
      </c>
      <c r="I225" s="48">
        <f t="shared" si="34"/>
        <v>9</v>
      </c>
      <c r="J225" s="48">
        <f t="shared" si="34"/>
        <v>221</v>
      </c>
      <c r="K225" s="139">
        <v>37.299999999999997</v>
      </c>
      <c r="L225" s="139">
        <v>22.5</v>
      </c>
      <c r="M225" s="56">
        <f t="shared" si="28"/>
        <v>29.9</v>
      </c>
      <c r="N225" s="36">
        <v>43.5</v>
      </c>
      <c r="O225" s="57">
        <f t="shared" si="29"/>
        <v>31.157672493227299</v>
      </c>
      <c r="P225" s="58">
        <f t="shared" si="30"/>
        <v>36.890684231981112</v>
      </c>
      <c r="Q225" s="140">
        <v>19.1785535</v>
      </c>
      <c r="R225" s="11">
        <f t="shared" si="31"/>
        <v>5.3654017164367502</v>
      </c>
      <c r="S225" s="35">
        <f t="shared" si="32"/>
        <v>8.7942618848828573</v>
      </c>
      <c r="AF225" s="34"/>
    </row>
    <row r="226" spans="7:32" ht="18.5">
      <c r="G226" s="61">
        <v>2013</v>
      </c>
      <c r="H226" s="61">
        <v>8</v>
      </c>
      <c r="I226" s="48">
        <f t="shared" si="34"/>
        <v>10</v>
      </c>
      <c r="J226" s="48">
        <f t="shared" si="34"/>
        <v>222</v>
      </c>
      <c r="K226" s="139">
        <v>36.6</v>
      </c>
      <c r="L226" s="139">
        <v>23.9</v>
      </c>
      <c r="M226" s="56">
        <f t="shared" si="28"/>
        <v>30.25</v>
      </c>
      <c r="N226" s="36">
        <v>38</v>
      </c>
      <c r="O226" s="57">
        <f t="shared" si="29"/>
        <v>33.401687808886344</v>
      </c>
      <c r="P226" s="58">
        <f t="shared" si="30"/>
        <v>33.936114813828532</v>
      </c>
      <c r="Q226" s="140">
        <v>19.0454069</v>
      </c>
      <c r="R226" s="11">
        <f t="shared" si="31"/>
        <v>5.3672480160614251</v>
      </c>
      <c r="S226" s="35">
        <f t="shared" si="32"/>
        <v>8.7458440778745121</v>
      </c>
      <c r="AF226" s="34"/>
    </row>
    <row r="227" spans="7:32" ht="18.5">
      <c r="G227" s="61">
        <v>2013</v>
      </c>
      <c r="H227" s="61">
        <v>8</v>
      </c>
      <c r="I227" s="48">
        <f t="shared" si="34"/>
        <v>11</v>
      </c>
      <c r="J227" s="48">
        <f t="shared" si="34"/>
        <v>223</v>
      </c>
      <c r="K227" s="139">
        <v>36.6</v>
      </c>
      <c r="L227" s="139">
        <v>20.8</v>
      </c>
      <c r="M227" s="56">
        <f t="shared" si="28"/>
        <v>28.700000000000003</v>
      </c>
      <c r="N227" s="36">
        <v>35</v>
      </c>
      <c r="O227" s="57">
        <f t="shared" si="29"/>
        <v>30.156213093060188</v>
      </c>
      <c r="P227" s="58">
        <f t="shared" si="30"/>
        <v>38.117453349628079</v>
      </c>
      <c r="Q227" s="140">
        <v>19.1789722</v>
      </c>
      <c r="R227" s="11">
        <f t="shared" si="31"/>
        <v>5.2305372458144994</v>
      </c>
      <c r="S227" s="35">
        <f t="shared" si="32"/>
        <v>9.940073735988717</v>
      </c>
      <c r="AF227" s="34"/>
    </row>
    <row r="228" spans="7:32" ht="18.5">
      <c r="G228" s="61">
        <v>2013</v>
      </c>
      <c r="H228" s="61">
        <v>8</v>
      </c>
      <c r="I228" s="48">
        <f t="shared" si="34"/>
        <v>12</v>
      </c>
      <c r="J228" s="48">
        <f t="shared" si="34"/>
        <v>224</v>
      </c>
      <c r="K228" s="139">
        <v>35.5</v>
      </c>
      <c r="L228" s="139">
        <v>19.899999999999999</v>
      </c>
      <c r="M228" s="56">
        <f t="shared" si="28"/>
        <v>27.7</v>
      </c>
      <c r="N228" s="36">
        <v>30.5</v>
      </c>
      <c r="O228" s="57">
        <f t="shared" si="29"/>
        <v>29.300084981074235</v>
      </c>
      <c r="P228" s="58">
        <f t="shared" si="30"/>
        <v>36.566506056380653</v>
      </c>
      <c r="Q228" s="140">
        <v>18.5161701</v>
      </c>
      <c r="R228" s="11">
        <f t="shared" si="31"/>
        <v>4.9411788624607498</v>
      </c>
      <c r="S228" s="35">
        <f t="shared" si="32"/>
        <v>9.9394231739041761</v>
      </c>
      <c r="AF228" s="34"/>
    </row>
    <row r="229" spans="7:32" ht="18.5">
      <c r="G229" s="61">
        <v>2013</v>
      </c>
      <c r="H229" s="61">
        <v>8</v>
      </c>
      <c r="I229" s="48">
        <f t="shared" si="34"/>
        <v>13</v>
      </c>
      <c r="J229" s="48">
        <f t="shared" si="34"/>
        <v>225</v>
      </c>
      <c r="K229" s="139">
        <v>36.6</v>
      </c>
      <c r="L229" s="139">
        <v>22.3</v>
      </c>
      <c r="M229" s="56">
        <f t="shared" si="28"/>
        <v>29.450000000000003</v>
      </c>
      <c r="N229" s="36">
        <v>27.5</v>
      </c>
      <c r="O229" s="57">
        <f t="shared" si="29"/>
        <v>8.0114475321864127</v>
      </c>
      <c r="P229" s="58">
        <f t="shared" si="30"/>
        <v>9.1650959768212577</v>
      </c>
      <c r="Q229" s="140">
        <v>4.8472898999999998</v>
      </c>
      <c r="R229" s="11">
        <f t="shared" si="31"/>
        <v>1.343287036200375</v>
      </c>
      <c r="S229" s="35">
        <f t="shared" si="32"/>
        <v>3.0546968926999982</v>
      </c>
      <c r="AF229" s="34"/>
    </row>
    <row r="230" spans="7:32" ht="18.5">
      <c r="G230" s="61">
        <v>2013</v>
      </c>
      <c r="H230" s="61">
        <v>8</v>
      </c>
      <c r="I230" s="48">
        <f t="shared" si="34"/>
        <v>14</v>
      </c>
      <c r="J230" s="48">
        <f t="shared" si="34"/>
        <v>226</v>
      </c>
      <c r="K230" s="139">
        <v>36.6</v>
      </c>
      <c r="L230" s="139">
        <v>24.2</v>
      </c>
      <c r="M230" s="56">
        <f t="shared" si="28"/>
        <v>30.4</v>
      </c>
      <c r="N230" s="36">
        <v>25</v>
      </c>
      <c r="O230" s="57">
        <f t="shared" si="29"/>
        <v>32.567479658896737</v>
      </c>
      <c r="P230" s="58">
        <f t="shared" si="30"/>
        <v>32.306939821625569</v>
      </c>
      <c r="Q230" s="140">
        <v>18.3491088</v>
      </c>
      <c r="R230" s="11">
        <f t="shared" si="31"/>
        <v>5.1871646139983998</v>
      </c>
      <c r="S230" s="35">
        <f t="shared" si="32"/>
        <v>9.6900227449669405</v>
      </c>
      <c r="AF230" s="34"/>
    </row>
    <row r="231" spans="7:32" ht="18.5">
      <c r="G231" s="61">
        <v>2013</v>
      </c>
      <c r="H231" s="61">
        <v>8</v>
      </c>
      <c r="I231" s="48">
        <f t="shared" si="34"/>
        <v>15</v>
      </c>
      <c r="J231" s="48">
        <f t="shared" si="34"/>
        <v>227</v>
      </c>
      <c r="K231" s="139">
        <v>36.6</v>
      </c>
      <c r="L231" s="139">
        <v>24.7</v>
      </c>
      <c r="M231" s="56">
        <f t="shared" si="28"/>
        <v>30.65</v>
      </c>
      <c r="N231" s="36">
        <v>32</v>
      </c>
      <c r="O231" s="57">
        <f t="shared" si="29"/>
        <v>30.328594695170786</v>
      </c>
      <c r="P231" s="58">
        <f t="shared" si="30"/>
        <v>28.872822149802595</v>
      </c>
      <c r="Q231" s="140">
        <v>16.739626000000001</v>
      </c>
      <c r="R231" s="11">
        <f t="shared" si="31"/>
        <v>4.7567195694404996</v>
      </c>
      <c r="S231" s="35">
        <f t="shared" si="32"/>
        <v>8.1017075292626313</v>
      </c>
      <c r="AF231" s="34"/>
    </row>
    <row r="232" spans="7:32" ht="18.5">
      <c r="G232" s="61">
        <v>2013</v>
      </c>
      <c r="H232" s="61">
        <v>8</v>
      </c>
      <c r="I232" s="48">
        <f t="shared" si="34"/>
        <v>16</v>
      </c>
      <c r="J232" s="48">
        <f t="shared" si="34"/>
        <v>228</v>
      </c>
      <c r="K232" s="139">
        <v>36.700000000000003</v>
      </c>
      <c r="L232" s="139">
        <v>24.9</v>
      </c>
      <c r="M232" s="56">
        <f t="shared" si="28"/>
        <v>30.8</v>
      </c>
      <c r="N232" s="36">
        <v>37.5</v>
      </c>
      <c r="O232" s="57">
        <f t="shared" si="29"/>
        <v>25.858599114126164</v>
      </c>
      <c r="P232" s="58">
        <f t="shared" si="30"/>
        <v>24.410517563735109</v>
      </c>
      <c r="Q232" s="140">
        <v>14.2123528</v>
      </c>
      <c r="R232" s="11">
        <f t="shared" si="31"/>
        <v>4.051074829759199</v>
      </c>
      <c r="S232" s="35">
        <f t="shared" si="32"/>
        <v>6.5111424485744802</v>
      </c>
      <c r="AF232" s="34"/>
    </row>
    <row r="233" spans="7:32" ht="18.5">
      <c r="G233" s="61">
        <v>2013</v>
      </c>
      <c r="H233" s="61">
        <v>8</v>
      </c>
      <c r="I233" s="48">
        <f t="shared" si="34"/>
        <v>17</v>
      </c>
      <c r="J233" s="48">
        <f t="shared" si="34"/>
        <v>229</v>
      </c>
      <c r="K233" s="139">
        <v>37</v>
      </c>
      <c r="L233" s="139">
        <v>23.2</v>
      </c>
      <c r="M233" s="56">
        <f t="shared" si="28"/>
        <v>30.1</v>
      </c>
      <c r="N233" s="36">
        <v>38.5</v>
      </c>
      <c r="O233" s="57">
        <f t="shared" si="29"/>
        <v>27.587947297400802</v>
      </c>
      <c r="P233" s="58">
        <f t="shared" si="30"/>
        <v>30.457093816330488</v>
      </c>
      <c r="Q233" s="140">
        <v>16.397548099999998</v>
      </c>
      <c r="R233" s="11">
        <f t="shared" si="31"/>
        <v>4.6066205791513504</v>
      </c>
      <c r="S233" s="35">
        <f t="shared" si="32"/>
        <v>7.840133034721144</v>
      </c>
      <c r="AF233" s="34"/>
    </row>
    <row r="234" spans="7:32" ht="18.5">
      <c r="G234" s="61">
        <v>2013</v>
      </c>
      <c r="H234" s="61">
        <v>8</v>
      </c>
      <c r="I234" s="48">
        <f t="shared" ref="I234:J249" si="35">I233+1</f>
        <v>18</v>
      </c>
      <c r="J234" s="48">
        <f t="shared" si="35"/>
        <v>230</v>
      </c>
      <c r="K234" s="139">
        <v>36.6</v>
      </c>
      <c r="L234" s="139">
        <v>23</v>
      </c>
      <c r="M234" s="56">
        <f t="shared" si="28"/>
        <v>29.8</v>
      </c>
      <c r="N234" s="36">
        <v>37.5</v>
      </c>
      <c r="O234" s="57">
        <f t="shared" si="29"/>
        <v>3.2528057800380421</v>
      </c>
      <c r="P234" s="58">
        <f t="shared" si="30"/>
        <v>3.53905268868139</v>
      </c>
      <c r="Q234" s="140">
        <v>1.9193207999999999</v>
      </c>
      <c r="R234" s="11">
        <f t="shared" si="31"/>
        <v>0.5358244650192</v>
      </c>
      <c r="S234" s="35">
        <f t="shared" si="32"/>
        <v>1.368015966482204</v>
      </c>
      <c r="AF234" s="34"/>
    </row>
    <row r="235" spans="7:32" ht="18.5">
      <c r="G235" s="61">
        <v>2013</v>
      </c>
      <c r="H235" s="61">
        <v>8</v>
      </c>
      <c r="I235" s="48">
        <f t="shared" si="35"/>
        <v>19</v>
      </c>
      <c r="J235" s="48">
        <f t="shared" si="35"/>
        <v>231</v>
      </c>
      <c r="K235" s="139">
        <v>35.799999999999997</v>
      </c>
      <c r="L235" s="139">
        <v>23.4</v>
      </c>
      <c r="M235" s="56">
        <f t="shared" si="28"/>
        <v>29.599999999999998</v>
      </c>
      <c r="N235" s="36">
        <v>40.5</v>
      </c>
      <c r="O235" s="57">
        <f t="shared" si="29"/>
        <v>10.876634544715516</v>
      </c>
      <c r="P235" s="58">
        <f t="shared" si="30"/>
        <v>10.78962146835779</v>
      </c>
      <c r="Q235" s="140">
        <v>6.1280932000000004</v>
      </c>
      <c r="R235" s="11">
        <f t="shared" si="31"/>
        <v>1.7036160376931999</v>
      </c>
      <c r="S235" s="35">
        <f t="shared" si="32"/>
        <v>3.0094749597037991</v>
      </c>
      <c r="AF235" s="34"/>
    </row>
    <row r="236" spans="7:32" ht="18.5">
      <c r="G236" s="61">
        <v>2013</v>
      </c>
      <c r="H236" s="61">
        <v>8</v>
      </c>
      <c r="I236" s="48">
        <f t="shared" si="35"/>
        <v>20</v>
      </c>
      <c r="J236" s="48">
        <f t="shared" si="35"/>
        <v>232</v>
      </c>
      <c r="K236" s="139">
        <v>36</v>
      </c>
      <c r="L236" s="139">
        <v>22.5</v>
      </c>
      <c r="M236" s="56">
        <f t="shared" si="28"/>
        <v>29.25</v>
      </c>
      <c r="N236" s="36">
        <v>42</v>
      </c>
      <c r="O236" s="57">
        <f t="shared" si="29"/>
        <v>16.905329006583003</v>
      </c>
      <c r="P236" s="58">
        <f t="shared" si="30"/>
        <v>18.257755327109646</v>
      </c>
      <c r="Q236" s="140">
        <v>9.9382631999999997</v>
      </c>
      <c r="R236" s="11">
        <f t="shared" si="31"/>
        <v>2.7424463380793997</v>
      </c>
      <c r="S236" s="35">
        <f t="shared" si="32"/>
        <v>4.6460872224142706</v>
      </c>
      <c r="AF236" s="34"/>
    </row>
    <row r="237" spans="7:32" ht="18.5">
      <c r="G237" s="61">
        <v>2013</v>
      </c>
      <c r="H237" s="61">
        <v>8</v>
      </c>
      <c r="I237" s="48">
        <f t="shared" si="35"/>
        <v>21</v>
      </c>
      <c r="J237" s="48">
        <f t="shared" si="35"/>
        <v>233</v>
      </c>
      <c r="K237" s="139">
        <v>36.6</v>
      </c>
      <c r="L237" s="139">
        <v>22.2</v>
      </c>
      <c r="M237" s="56">
        <f t="shared" si="28"/>
        <v>29.4</v>
      </c>
      <c r="N237" s="36">
        <v>44</v>
      </c>
      <c r="O237" s="57">
        <f t="shared" si="29"/>
        <v>11.934340691741733</v>
      </c>
      <c r="P237" s="58">
        <f t="shared" si="30"/>
        <v>13.748360476886479</v>
      </c>
      <c r="Q237" s="140">
        <v>7.2460221999999996</v>
      </c>
      <c r="R237" s="11">
        <f t="shared" si="31"/>
        <v>2.0059018335815999</v>
      </c>
      <c r="S237" s="35">
        <f t="shared" si="32"/>
        <v>3.5298140673623215</v>
      </c>
      <c r="AF237" s="34"/>
    </row>
    <row r="238" spans="7:32" ht="18.5">
      <c r="G238" s="61">
        <v>2013</v>
      </c>
      <c r="H238" s="61">
        <v>8</v>
      </c>
      <c r="I238" s="48">
        <f t="shared" si="35"/>
        <v>22</v>
      </c>
      <c r="J238" s="48">
        <f t="shared" si="35"/>
        <v>234</v>
      </c>
      <c r="K238" s="139">
        <v>36.6</v>
      </c>
      <c r="L238" s="139">
        <v>23.1</v>
      </c>
      <c r="M238" s="56">
        <f t="shared" si="28"/>
        <v>29.85</v>
      </c>
      <c r="N238" s="36">
        <v>40.5</v>
      </c>
      <c r="O238" s="57">
        <f t="shared" si="29"/>
        <v>10.661980756174062</v>
      </c>
      <c r="P238" s="58">
        <f t="shared" si="30"/>
        <v>11.514939216667987</v>
      </c>
      <c r="Q238" s="140">
        <v>6.2679389999999993</v>
      </c>
      <c r="R238" s="11">
        <f t="shared" si="31"/>
        <v>1.7516836754977498</v>
      </c>
      <c r="S238" s="35">
        <f t="shared" si="32"/>
        <v>3.1879336680344825</v>
      </c>
      <c r="AF238" s="34"/>
    </row>
    <row r="239" spans="7:32" ht="18.5">
      <c r="G239" s="61">
        <v>2013</v>
      </c>
      <c r="H239" s="61">
        <v>8</v>
      </c>
      <c r="I239" s="48">
        <f t="shared" si="35"/>
        <v>23</v>
      </c>
      <c r="J239" s="48">
        <f t="shared" si="35"/>
        <v>235</v>
      </c>
      <c r="K239" s="139">
        <v>33.4</v>
      </c>
      <c r="L239" s="139">
        <v>21.2</v>
      </c>
      <c r="M239" s="56">
        <f t="shared" si="28"/>
        <v>27.299999999999997</v>
      </c>
      <c r="N239" s="36">
        <v>47.5</v>
      </c>
      <c r="O239" s="57">
        <f t="shared" si="29"/>
        <v>15.907957522131376</v>
      </c>
      <c r="P239" s="58">
        <f t="shared" si="30"/>
        <v>15.526166541600222</v>
      </c>
      <c r="Q239" s="140">
        <v>8.8902570999999995</v>
      </c>
      <c r="R239" s="11">
        <f t="shared" si="31"/>
        <v>2.3515752409066497</v>
      </c>
      <c r="S239" s="35">
        <f t="shared" si="32"/>
        <v>3.6503570633276921</v>
      </c>
      <c r="AF239" s="34"/>
    </row>
    <row r="240" spans="7:32" ht="18.5">
      <c r="G240" s="61">
        <v>2013</v>
      </c>
      <c r="H240" s="61">
        <v>8</v>
      </c>
      <c r="I240" s="48">
        <f t="shared" si="35"/>
        <v>24</v>
      </c>
      <c r="J240" s="48">
        <f t="shared" si="35"/>
        <v>236</v>
      </c>
      <c r="K240" s="139">
        <v>33.1</v>
      </c>
      <c r="L240" s="139">
        <v>20.7</v>
      </c>
      <c r="M240" s="56">
        <f t="shared" si="28"/>
        <v>26.9</v>
      </c>
      <c r="N240" s="36">
        <v>48</v>
      </c>
      <c r="O240" s="57">
        <f t="shared" si="29"/>
        <v>9.0425587004713286</v>
      </c>
      <c r="P240" s="58">
        <f t="shared" si="30"/>
        <v>8.9702182308675606</v>
      </c>
      <c r="Q240" s="140">
        <v>5.0947415999999999</v>
      </c>
      <c r="R240" s="11">
        <f t="shared" si="31"/>
        <v>1.3356654789348001</v>
      </c>
      <c r="S240" s="35">
        <f t="shared" si="32"/>
        <v>2.2641130267844289</v>
      </c>
      <c r="AF240" s="34"/>
    </row>
    <row r="241" spans="7:32" ht="18.5">
      <c r="G241" s="61">
        <v>2013</v>
      </c>
      <c r="H241" s="61">
        <v>8</v>
      </c>
      <c r="I241" s="48">
        <f t="shared" si="35"/>
        <v>25</v>
      </c>
      <c r="J241" s="48">
        <f t="shared" si="35"/>
        <v>237</v>
      </c>
      <c r="K241" s="139">
        <v>36.299999999999997</v>
      </c>
      <c r="L241" s="139">
        <v>21.7</v>
      </c>
      <c r="M241" s="56">
        <f t="shared" si="28"/>
        <v>29</v>
      </c>
      <c r="N241" s="36">
        <v>32.5</v>
      </c>
      <c r="O241" s="57">
        <f t="shared" si="29"/>
        <v>11.850262157220639</v>
      </c>
      <c r="P241" s="58">
        <f t="shared" si="30"/>
        <v>13.841106199633705</v>
      </c>
      <c r="Q241" s="140">
        <v>7.2447660999999997</v>
      </c>
      <c r="R241" s="11">
        <f t="shared" si="31"/>
        <v>1.9885578886601998</v>
      </c>
      <c r="S241" s="35">
        <f t="shared" si="32"/>
        <v>4.0687683163269037</v>
      </c>
      <c r="AF241" s="34"/>
    </row>
    <row r="242" spans="7:32" ht="18.5">
      <c r="G242" s="61">
        <v>2013</v>
      </c>
      <c r="H242" s="61">
        <v>8</v>
      </c>
      <c r="I242" s="48">
        <f t="shared" si="35"/>
        <v>26</v>
      </c>
      <c r="J242" s="48">
        <f t="shared" si="35"/>
        <v>238</v>
      </c>
      <c r="K242" s="139">
        <v>36.6</v>
      </c>
      <c r="L242" s="139">
        <v>22.2</v>
      </c>
      <c r="M242" s="56">
        <f t="shared" si="28"/>
        <v>29.4</v>
      </c>
      <c r="N242" s="36">
        <v>34.5</v>
      </c>
      <c r="O242" s="57">
        <f t="shared" si="29"/>
        <v>15.924407445608463</v>
      </c>
      <c r="P242" s="58">
        <f t="shared" si="30"/>
        <v>18.344917377340952</v>
      </c>
      <c r="Q242" s="140">
        <v>9.6686203999999982</v>
      </c>
      <c r="R242" s="11">
        <f t="shared" si="31"/>
        <v>2.6765448480911989</v>
      </c>
      <c r="S242" s="35">
        <f t="shared" si="32"/>
        <v>5.1235032373039919</v>
      </c>
      <c r="AF242" s="34"/>
    </row>
    <row r="243" spans="7:32" ht="18.5">
      <c r="G243" s="61">
        <v>2013</v>
      </c>
      <c r="H243" s="61">
        <v>8</v>
      </c>
      <c r="I243" s="48">
        <f t="shared" si="35"/>
        <v>27</v>
      </c>
      <c r="J243" s="48">
        <f t="shared" si="35"/>
        <v>239</v>
      </c>
      <c r="K243" s="139">
        <v>36.6</v>
      </c>
      <c r="L243" s="139">
        <v>22.7</v>
      </c>
      <c r="M243" s="56">
        <f t="shared" si="28"/>
        <v>29.65</v>
      </c>
      <c r="N243" s="36">
        <v>32</v>
      </c>
      <c r="O243" s="57">
        <f t="shared" si="29"/>
        <v>2.8546295065384308</v>
      </c>
      <c r="P243" s="58">
        <f t="shared" si="30"/>
        <v>3.1743480112707352</v>
      </c>
      <c r="Q243" s="140">
        <v>1.7028528999999999</v>
      </c>
      <c r="R243" s="11">
        <f t="shared" si="31"/>
        <v>0.47389417066582501</v>
      </c>
      <c r="S243" s="35">
        <f t="shared" si="32"/>
        <v>1.3623671148975707</v>
      </c>
      <c r="AF243" s="34"/>
    </row>
    <row r="244" spans="7:32" ht="18.5">
      <c r="G244" s="61">
        <v>2013</v>
      </c>
      <c r="H244" s="61">
        <v>8</v>
      </c>
      <c r="I244" s="48">
        <f t="shared" si="35"/>
        <v>28</v>
      </c>
      <c r="J244" s="48">
        <f t="shared" si="35"/>
        <v>240</v>
      </c>
      <c r="K244" s="139">
        <v>36.799999999999997</v>
      </c>
      <c r="L244" s="139">
        <v>24.2</v>
      </c>
      <c r="M244" s="56">
        <f t="shared" si="28"/>
        <v>30.5</v>
      </c>
      <c r="N244" s="36">
        <v>32</v>
      </c>
      <c r="O244" s="57">
        <f t="shared" si="29"/>
        <v>6.827403805537875</v>
      </c>
      <c r="P244" s="58">
        <f t="shared" si="30"/>
        <v>6.8820230359821766</v>
      </c>
      <c r="Q244" s="140">
        <v>3.8775806999999998</v>
      </c>
      <c r="R244" s="11">
        <f t="shared" si="31"/>
        <v>1.09843912190565</v>
      </c>
      <c r="S244" s="35">
        <f t="shared" si="32"/>
        <v>2.34382481847994</v>
      </c>
      <c r="AF244" s="34"/>
    </row>
    <row r="245" spans="7:32" ht="18.5">
      <c r="G245" s="61">
        <v>2013</v>
      </c>
      <c r="H245" s="61">
        <v>8</v>
      </c>
      <c r="I245" s="48">
        <f t="shared" si="35"/>
        <v>29</v>
      </c>
      <c r="J245" s="48">
        <f t="shared" si="35"/>
        <v>241</v>
      </c>
      <c r="K245" s="139">
        <v>36.6</v>
      </c>
      <c r="L245" s="139">
        <v>21.7</v>
      </c>
      <c r="M245" s="56">
        <f t="shared" si="28"/>
        <v>29.15</v>
      </c>
      <c r="N245" s="36">
        <v>38.5</v>
      </c>
      <c r="O245" s="57">
        <f t="shared" si="29"/>
        <v>17.348428076100802</v>
      </c>
      <c r="P245" s="58">
        <f t="shared" si="30"/>
        <v>20.67932626671216</v>
      </c>
      <c r="Q245" s="140">
        <v>10.714532999999999</v>
      </c>
      <c r="R245" s="11">
        <f t="shared" si="31"/>
        <v>2.9503725573127495</v>
      </c>
      <c r="S245" s="35">
        <f t="shared" si="32"/>
        <v>5.4259938100453882</v>
      </c>
      <c r="AF245" s="34"/>
    </row>
    <row r="246" spans="7:32" ht="18.5">
      <c r="G246" s="61">
        <v>2013</v>
      </c>
      <c r="H246" s="61">
        <v>8</v>
      </c>
      <c r="I246" s="48">
        <f t="shared" si="35"/>
        <v>30</v>
      </c>
      <c r="J246" s="48">
        <f t="shared" si="35"/>
        <v>242</v>
      </c>
      <c r="K246" s="139">
        <v>36.6</v>
      </c>
      <c r="L246" s="139">
        <v>22.4</v>
      </c>
      <c r="M246" s="56">
        <f t="shared" si="28"/>
        <v>29.5</v>
      </c>
      <c r="N246" s="36">
        <v>43</v>
      </c>
      <c r="O246" s="57">
        <f t="shared" si="29"/>
        <v>8.5534977892353119</v>
      </c>
      <c r="P246" s="58">
        <f t="shared" si="30"/>
        <v>9.7167734885713166</v>
      </c>
      <c r="Q246" s="140">
        <v>5.1571278999999999</v>
      </c>
      <c r="R246" s="11">
        <f t="shared" si="31"/>
        <v>1.4306620578145501</v>
      </c>
      <c r="S246" s="35">
        <f t="shared" si="32"/>
        <v>2.6689941102984975</v>
      </c>
      <c r="AF246" s="34"/>
    </row>
    <row r="247" spans="7:32" ht="18.5">
      <c r="G247" s="61">
        <v>2013</v>
      </c>
      <c r="H247" s="62">
        <v>8</v>
      </c>
      <c r="I247" s="62">
        <f t="shared" si="35"/>
        <v>31</v>
      </c>
      <c r="J247" s="48">
        <f t="shared" si="35"/>
        <v>243</v>
      </c>
      <c r="K247" s="139">
        <v>35</v>
      </c>
      <c r="L247" s="139">
        <v>20.9</v>
      </c>
      <c r="M247" s="56">
        <f t="shared" si="28"/>
        <v>27.95</v>
      </c>
      <c r="N247" s="36">
        <v>44.5</v>
      </c>
      <c r="O247" s="57">
        <f t="shared" si="29"/>
        <v>16.393987236719884</v>
      </c>
      <c r="P247" s="58">
        <f t="shared" si="30"/>
        <v>18.49241760302003</v>
      </c>
      <c r="Q247" s="140">
        <v>9.8494987999999992</v>
      </c>
      <c r="R247" s="51">
        <f t="shared" si="31"/>
        <v>2.6428544536364997</v>
      </c>
      <c r="S247" s="50">
        <f t="shared" si="32"/>
        <v>4.478428397725998</v>
      </c>
      <c r="AF247" s="34"/>
    </row>
    <row r="248" spans="7:32" ht="18.5">
      <c r="G248" s="61">
        <v>2013</v>
      </c>
      <c r="H248" s="61">
        <v>9</v>
      </c>
      <c r="I248" s="48">
        <v>1</v>
      </c>
      <c r="J248" s="48">
        <f t="shared" si="35"/>
        <v>244</v>
      </c>
      <c r="K248" s="139">
        <v>35.299999999999997</v>
      </c>
      <c r="L248" s="139">
        <v>19.600000000000001</v>
      </c>
      <c r="M248" s="56">
        <f t="shared" si="28"/>
        <v>27.45</v>
      </c>
      <c r="N248" s="36">
        <v>44.5</v>
      </c>
      <c r="O248" s="57">
        <f t="shared" si="29"/>
        <v>10.436928112312286</v>
      </c>
      <c r="P248" s="58">
        <f t="shared" si="30"/>
        <v>13.108781709064228</v>
      </c>
      <c r="Q248" s="140">
        <v>6.6167160999999997</v>
      </c>
      <c r="R248" s="11">
        <f t="shared" si="31"/>
        <v>1.7560185566741251</v>
      </c>
      <c r="S248" s="35">
        <f t="shared" si="32"/>
        <v>3.2861246804552562</v>
      </c>
      <c r="AF248" s="34"/>
    </row>
    <row r="249" spans="7:32" ht="18.5">
      <c r="G249" s="61">
        <v>2013</v>
      </c>
      <c r="H249" s="61">
        <v>9</v>
      </c>
      <c r="I249" s="48">
        <f t="shared" ref="I249:J264" si="36">I248+1</f>
        <v>2</v>
      </c>
      <c r="J249" s="48">
        <f t="shared" si="35"/>
        <v>245</v>
      </c>
      <c r="K249" s="139">
        <v>35.1</v>
      </c>
      <c r="L249" s="139">
        <v>20.9</v>
      </c>
      <c r="M249" s="56">
        <f t="shared" si="28"/>
        <v>28</v>
      </c>
      <c r="N249" s="36">
        <v>47</v>
      </c>
      <c r="O249" s="57">
        <f t="shared" si="29"/>
        <v>8.524331035387144</v>
      </c>
      <c r="P249" s="58">
        <f t="shared" si="30"/>
        <v>9.6836400561997991</v>
      </c>
      <c r="Q249" s="140">
        <v>5.1395425000000001</v>
      </c>
      <c r="R249" s="11">
        <f t="shared" si="31"/>
        <v>1.3805684877225</v>
      </c>
      <c r="S249" s="35">
        <f t="shared" si="32"/>
        <v>2.4784881346214092</v>
      </c>
      <c r="AF249" s="34"/>
    </row>
    <row r="250" spans="7:32" ht="18.5">
      <c r="G250" s="61">
        <v>2013</v>
      </c>
      <c r="H250" s="61">
        <v>9</v>
      </c>
      <c r="I250" s="48">
        <f t="shared" si="36"/>
        <v>3</v>
      </c>
      <c r="J250" s="48">
        <f t="shared" si="36"/>
        <v>246</v>
      </c>
      <c r="K250" s="139">
        <v>36.6</v>
      </c>
      <c r="L250" s="139">
        <v>21.9</v>
      </c>
      <c r="M250" s="56">
        <f t="shared" si="28"/>
        <v>29.25</v>
      </c>
      <c r="N250" s="36">
        <v>40.5</v>
      </c>
      <c r="O250" s="57">
        <f t="shared" si="29"/>
        <v>14.948860373779761</v>
      </c>
      <c r="P250" s="58">
        <f t="shared" si="30"/>
        <v>17.579859799565</v>
      </c>
      <c r="Q250" s="140">
        <v>9.1703673999999999</v>
      </c>
      <c r="R250" s="11">
        <f t="shared" si="31"/>
        <v>2.5305468358870495</v>
      </c>
      <c r="S250" s="35">
        <f t="shared" si="32"/>
        <v>4.577671693862202</v>
      </c>
      <c r="AF250" s="34"/>
    </row>
    <row r="251" spans="7:32" ht="18.5">
      <c r="G251" s="61">
        <v>2013</v>
      </c>
      <c r="H251" s="61">
        <v>9</v>
      </c>
      <c r="I251" s="48">
        <f t="shared" si="36"/>
        <v>4</v>
      </c>
      <c r="J251" s="48">
        <f t="shared" si="36"/>
        <v>247</v>
      </c>
      <c r="K251" s="139">
        <v>33.6</v>
      </c>
      <c r="L251" s="139">
        <v>20.100000000000001</v>
      </c>
      <c r="M251" s="56">
        <f t="shared" si="28"/>
        <v>26.85</v>
      </c>
      <c r="N251" s="36">
        <v>47</v>
      </c>
      <c r="O251" s="57">
        <f t="shared" si="29"/>
        <v>15.069217691324706</v>
      </c>
      <c r="P251" s="58">
        <f t="shared" si="30"/>
        <v>16.274755106630682</v>
      </c>
      <c r="Q251" s="140">
        <v>8.8588546000000008</v>
      </c>
      <c r="R251" s="11">
        <f t="shared" si="31"/>
        <v>2.3198881865248504</v>
      </c>
      <c r="S251" s="35">
        <f t="shared" si="32"/>
        <v>3.8090834123546533</v>
      </c>
      <c r="AF251" s="34"/>
    </row>
    <row r="252" spans="7:32" ht="18.5">
      <c r="G252" s="61">
        <v>2013</v>
      </c>
      <c r="H252" s="61">
        <v>9</v>
      </c>
      <c r="I252" s="48">
        <f t="shared" si="36"/>
        <v>5</v>
      </c>
      <c r="J252" s="48">
        <f t="shared" si="36"/>
        <v>248</v>
      </c>
      <c r="K252" s="139">
        <v>30.1</v>
      </c>
      <c r="L252" s="139">
        <v>19.2</v>
      </c>
      <c r="M252" s="56">
        <f t="shared" si="28"/>
        <v>24.65</v>
      </c>
      <c r="N252" s="36">
        <v>45</v>
      </c>
      <c r="O252" s="57">
        <f t="shared" si="29"/>
        <v>1.6700684239187815</v>
      </c>
      <c r="P252" s="58">
        <f t="shared" si="30"/>
        <v>1.4562996656571778</v>
      </c>
      <c r="Q252" s="140">
        <v>0.88220089999999995</v>
      </c>
      <c r="R252" s="11">
        <f t="shared" si="31"/>
        <v>0.21964089642232501</v>
      </c>
      <c r="S252" s="35">
        <f t="shared" si="32"/>
        <v>0.7322747854923255</v>
      </c>
      <c r="AF252" s="34"/>
    </row>
    <row r="253" spans="7:32" ht="18.5">
      <c r="G253" s="61">
        <v>2013</v>
      </c>
      <c r="H253" s="61">
        <v>9</v>
      </c>
      <c r="I253" s="48">
        <f t="shared" si="36"/>
        <v>6</v>
      </c>
      <c r="J253" s="48">
        <f t="shared" si="36"/>
        <v>249</v>
      </c>
      <c r="K253" s="139">
        <v>30.8</v>
      </c>
      <c r="L253" s="139">
        <v>18.899999999999999</v>
      </c>
      <c r="M253" s="56">
        <f t="shared" si="28"/>
        <v>24.85</v>
      </c>
      <c r="N253" s="36">
        <v>46.5</v>
      </c>
      <c r="O253" s="57">
        <f t="shared" si="29"/>
        <v>2.2826098408646547</v>
      </c>
      <c r="P253" s="58">
        <f t="shared" si="30"/>
        <v>2.1730445685031516</v>
      </c>
      <c r="Q253" s="140">
        <v>1.2598682999999999</v>
      </c>
      <c r="R253" s="11">
        <f t="shared" si="31"/>
        <v>0.315146291265675</v>
      </c>
      <c r="S253" s="35">
        <f t="shared" si="32"/>
        <v>0.86530444228700687</v>
      </c>
      <c r="AF253" s="34"/>
    </row>
    <row r="254" spans="7:32" ht="18.5">
      <c r="G254" s="61">
        <v>2013</v>
      </c>
      <c r="H254" s="61">
        <v>9</v>
      </c>
      <c r="I254" s="48">
        <f t="shared" si="36"/>
        <v>7</v>
      </c>
      <c r="J254" s="48">
        <f t="shared" si="36"/>
        <v>250</v>
      </c>
      <c r="K254" s="139">
        <v>34.700000000000003</v>
      </c>
      <c r="L254" s="139">
        <v>17.7</v>
      </c>
      <c r="M254" s="56">
        <f t="shared" si="28"/>
        <v>26.200000000000003</v>
      </c>
      <c r="N254" s="36">
        <v>47.5</v>
      </c>
      <c r="O254" s="57">
        <f t="shared" si="29"/>
        <v>27.814453572922982</v>
      </c>
      <c r="P254" s="58">
        <f t="shared" si="30"/>
        <v>37.827656859175264</v>
      </c>
      <c r="Q254" s="140">
        <v>18.3491088</v>
      </c>
      <c r="R254" s="11">
        <f t="shared" si="31"/>
        <v>4.7351710169279997</v>
      </c>
      <c r="S254" s="35">
        <f t="shared" si="32"/>
        <v>8.1502471058394814</v>
      </c>
      <c r="AF254" s="34"/>
    </row>
    <row r="255" spans="7:32" ht="18.5">
      <c r="G255" s="61">
        <v>2013</v>
      </c>
      <c r="H255" s="61">
        <v>9</v>
      </c>
      <c r="I255" s="48">
        <f t="shared" si="36"/>
        <v>8</v>
      </c>
      <c r="J255" s="48">
        <f t="shared" si="36"/>
        <v>251</v>
      </c>
      <c r="K255" s="139">
        <v>34.1</v>
      </c>
      <c r="L255" s="139">
        <v>19.399999999999999</v>
      </c>
      <c r="M255" s="56">
        <f t="shared" si="28"/>
        <v>26.75</v>
      </c>
      <c r="N255" s="36">
        <v>44</v>
      </c>
      <c r="O255" s="57">
        <f t="shared" si="29"/>
        <v>27.287710608333253</v>
      </c>
      <c r="P255" s="58">
        <f t="shared" si="30"/>
        <v>32.090347675399912</v>
      </c>
      <c r="Q255" s="140">
        <v>16.739626000000001</v>
      </c>
      <c r="R255" s="11">
        <f t="shared" si="31"/>
        <v>4.3738257341294995</v>
      </c>
      <c r="S255" s="35">
        <f t="shared" si="32"/>
        <v>7.3709086451556161</v>
      </c>
      <c r="AF255" s="34"/>
    </row>
    <row r="256" spans="7:32" ht="18.5">
      <c r="G256" s="61">
        <v>2013</v>
      </c>
      <c r="H256" s="61">
        <v>9</v>
      </c>
      <c r="I256" s="48">
        <f t="shared" si="36"/>
        <v>9</v>
      </c>
      <c r="J256" s="48">
        <f t="shared" si="36"/>
        <v>252</v>
      </c>
      <c r="K256" s="139">
        <v>32.299999999999997</v>
      </c>
      <c r="L256" s="139">
        <v>19.2</v>
      </c>
      <c r="M256" s="56">
        <f t="shared" si="28"/>
        <v>25.75</v>
      </c>
      <c r="N256" s="36">
        <v>42.5</v>
      </c>
      <c r="O256" s="57">
        <f t="shared" si="29"/>
        <v>24.542022456759621</v>
      </c>
      <c r="P256" s="58">
        <f t="shared" si="30"/>
        <v>25.72003953468408</v>
      </c>
      <c r="Q256" s="140">
        <v>14.2123528</v>
      </c>
      <c r="R256" s="11">
        <f t="shared" si="31"/>
        <v>3.6301298114405998</v>
      </c>
      <c r="S256" s="35">
        <f t="shared" si="32"/>
        <v>6.0313784909325907</v>
      </c>
      <c r="AF256" s="34"/>
    </row>
    <row r="257" spans="7:32" ht="18.5">
      <c r="G257" s="61">
        <v>2013</v>
      </c>
      <c r="H257" s="61">
        <v>9</v>
      </c>
      <c r="I257" s="48">
        <f t="shared" si="36"/>
        <v>10</v>
      </c>
      <c r="J257" s="48">
        <f t="shared" si="36"/>
        <v>253</v>
      </c>
      <c r="K257" s="139">
        <v>33.4</v>
      </c>
      <c r="L257" s="139">
        <v>19.399999999999999</v>
      </c>
      <c r="M257" s="56">
        <f t="shared" si="28"/>
        <v>26.4</v>
      </c>
      <c r="N257" s="36">
        <v>42.5</v>
      </c>
      <c r="O257" s="57">
        <f t="shared" si="29"/>
        <v>27.390181684529463</v>
      </c>
      <c r="P257" s="58">
        <f t="shared" si="30"/>
        <v>30.677003486673001</v>
      </c>
      <c r="Q257" s="140">
        <v>16.397548099999998</v>
      </c>
      <c r="R257" s="11">
        <f t="shared" si="31"/>
        <v>4.2507855866072992</v>
      </c>
      <c r="S257" s="35">
        <f t="shared" si="32"/>
        <v>7.1714284442571499</v>
      </c>
      <c r="AF257" s="34"/>
    </row>
    <row r="258" spans="7:32" ht="18.5">
      <c r="G258" s="61">
        <v>2013</v>
      </c>
      <c r="H258" s="61">
        <v>9</v>
      </c>
      <c r="I258" s="48">
        <f t="shared" si="36"/>
        <v>11</v>
      </c>
      <c r="J258" s="48">
        <f t="shared" si="36"/>
        <v>254</v>
      </c>
      <c r="K258" s="139">
        <v>35.4</v>
      </c>
      <c r="L258" s="139">
        <v>20.399999999999999</v>
      </c>
      <c r="M258" s="56">
        <f t="shared" si="28"/>
        <v>27.9</v>
      </c>
      <c r="N258" s="36">
        <v>44</v>
      </c>
      <c r="O258" s="57">
        <f t="shared" si="29"/>
        <v>3.0972906226789565</v>
      </c>
      <c r="P258" s="58">
        <f t="shared" si="30"/>
        <v>3.7167487472147478</v>
      </c>
      <c r="Q258" s="140">
        <v>1.9193207999999999</v>
      </c>
      <c r="R258" s="11">
        <f t="shared" si="31"/>
        <v>0.51443651368440002</v>
      </c>
      <c r="S258" s="35">
        <f t="shared" si="32"/>
        <v>1.2710340704342944</v>
      </c>
      <c r="AF258" s="34"/>
    </row>
    <row r="259" spans="7:32" ht="18.5">
      <c r="G259" s="61">
        <v>2013</v>
      </c>
      <c r="H259" s="61">
        <v>9</v>
      </c>
      <c r="I259" s="48">
        <f t="shared" si="36"/>
        <v>12</v>
      </c>
      <c r="J259" s="48">
        <f t="shared" si="36"/>
        <v>255</v>
      </c>
      <c r="K259" s="139">
        <v>35.299999999999997</v>
      </c>
      <c r="L259" s="139">
        <v>23.1</v>
      </c>
      <c r="M259" s="56">
        <f t="shared" si="28"/>
        <v>29.2</v>
      </c>
      <c r="N259" s="36">
        <v>45</v>
      </c>
      <c r="O259" s="57">
        <f t="shared" si="29"/>
        <v>10.965424871375447</v>
      </c>
      <c r="P259" s="58">
        <f t="shared" si="30"/>
        <v>10.702254674462433</v>
      </c>
      <c r="Q259" s="140">
        <v>6.1280932000000004</v>
      </c>
      <c r="R259" s="11">
        <f t="shared" si="31"/>
        <v>1.689239531046</v>
      </c>
      <c r="S259" s="35">
        <f t="shared" si="32"/>
        <v>2.8069365541346301</v>
      </c>
      <c r="AF259" s="34"/>
    </row>
    <row r="260" spans="7:32" ht="18.5">
      <c r="G260" s="61">
        <v>2013</v>
      </c>
      <c r="H260" s="61">
        <v>9</v>
      </c>
      <c r="I260" s="48">
        <f t="shared" si="36"/>
        <v>13</v>
      </c>
      <c r="J260" s="48">
        <f t="shared" si="36"/>
        <v>256</v>
      </c>
      <c r="K260" s="139">
        <v>36.6</v>
      </c>
      <c r="L260" s="139">
        <v>22.7</v>
      </c>
      <c r="M260" s="56">
        <f t="shared" si="28"/>
        <v>29.65</v>
      </c>
      <c r="N260" s="36">
        <v>45.5</v>
      </c>
      <c r="O260" s="57">
        <f t="shared" si="29"/>
        <v>16.660311277894319</v>
      </c>
      <c r="P260" s="58">
        <f t="shared" si="30"/>
        <v>18.526266141018485</v>
      </c>
      <c r="Q260" s="140">
        <v>9.9382631999999997</v>
      </c>
      <c r="R260" s="11">
        <f t="shared" si="31"/>
        <v>2.7657615035465999</v>
      </c>
      <c r="S260" s="35">
        <f t="shared" si="32"/>
        <v>4.5168240481587807</v>
      </c>
      <c r="AF260" s="34"/>
    </row>
    <row r="261" spans="7:32" ht="18.5">
      <c r="G261" s="61">
        <v>2013</v>
      </c>
      <c r="H261" s="61">
        <v>9</v>
      </c>
      <c r="I261" s="48">
        <f t="shared" si="36"/>
        <v>14</v>
      </c>
      <c r="J261" s="48">
        <f t="shared" si="36"/>
        <v>257</v>
      </c>
      <c r="K261" s="139">
        <v>36.6</v>
      </c>
      <c r="L261" s="139">
        <v>22.1</v>
      </c>
      <c r="M261" s="56">
        <f t="shared" si="28"/>
        <v>29.35</v>
      </c>
      <c r="N261" s="36">
        <v>38</v>
      </c>
      <c r="O261" s="57">
        <f t="shared" si="29"/>
        <v>11.893116593804487</v>
      </c>
      <c r="P261" s="58">
        <f t="shared" si="30"/>
        <v>13.796015248813205</v>
      </c>
      <c r="Q261" s="140">
        <v>7.2460221999999996</v>
      </c>
      <c r="R261" s="11">
        <f t="shared" si="31"/>
        <v>2.00377693757145</v>
      </c>
      <c r="S261" s="35">
        <f t="shared" si="32"/>
        <v>3.8177454014459045</v>
      </c>
      <c r="AF261" s="34"/>
    </row>
    <row r="262" spans="7:32" ht="18.5">
      <c r="G262" s="61">
        <v>2013</v>
      </c>
      <c r="H262" s="61">
        <v>9</v>
      </c>
      <c r="I262" s="48">
        <f t="shared" si="36"/>
        <v>15</v>
      </c>
      <c r="J262" s="48">
        <f t="shared" si="36"/>
        <v>258</v>
      </c>
      <c r="K262" s="139">
        <v>31.3</v>
      </c>
      <c r="L262" s="139">
        <v>19.600000000000001</v>
      </c>
      <c r="M262" s="56">
        <f t="shared" ref="M262:M325" si="37">(K262+L262)/2</f>
        <v>25.450000000000003</v>
      </c>
      <c r="N262" s="36">
        <v>42.5</v>
      </c>
      <c r="O262" s="57">
        <f t="shared" ref="O262:O325" si="38">((Q262)/(0.16*(K262-(L262))^0.5))</f>
        <v>11.452804509327667</v>
      </c>
      <c r="P262" s="58">
        <f t="shared" ref="P262:P325" si="39">0.16*((K262-L262)^1/2)*O262</f>
        <v>10.719825020730696</v>
      </c>
      <c r="Q262" s="140">
        <v>6.2679389999999993</v>
      </c>
      <c r="R262" s="11">
        <f t="shared" ref="R262:R325" si="40">0.0023*0.408*O262*(K262-L262)^0.5*(M262+17.8)</f>
        <v>1.5899332416637495</v>
      </c>
      <c r="S262" s="35">
        <f t="shared" ref="S262:S325" si="41">0.31*(IF(N262&gt;50,1,(1+(50-N262)/70)))*(P262+2.09)*((M262/(M262+15)))</f>
        <v>2.7661632964265408</v>
      </c>
      <c r="AF262" s="34"/>
    </row>
    <row r="263" spans="7:32" ht="18.5">
      <c r="G263" s="61">
        <v>2013</v>
      </c>
      <c r="H263" s="61">
        <v>9</v>
      </c>
      <c r="I263" s="48">
        <f t="shared" si="36"/>
        <v>16</v>
      </c>
      <c r="J263" s="48">
        <f t="shared" si="36"/>
        <v>259</v>
      </c>
      <c r="K263" s="139">
        <v>36.6</v>
      </c>
      <c r="L263" s="139">
        <v>18.7</v>
      </c>
      <c r="M263" s="56">
        <f t="shared" si="37"/>
        <v>27.65</v>
      </c>
      <c r="N263" s="36">
        <v>49</v>
      </c>
      <c r="O263" s="57">
        <f t="shared" si="38"/>
        <v>13.133117277748076</v>
      </c>
      <c r="P263" s="58">
        <f t="shared" si="39"/>
        <v>18.806623941735246</v>
      </c>
      <c r="Q263" s="140">
        <v>8.8902570999999995</v>
      </c>
      <c r="R263" s="11">
        <f t="shared" si="40"/>
        <v>2.369824716168675</v>
      </c>
      <c r="S263" s="35">
        <f t="shared" si="41"/>
        <v>4.2596530766295224</v>
      </c>
      <c r="AF263" s="34"/>
    </row>
    <row r="264" spans="7:32" ht="18.5">
      <c r="G264" s="61">
        <v>2013</v>
      </c>
      <c r="H264" s="61">
        <v>9</v>
      </c>
      <c r="I264" s="48">
        <f t="shared" si="36"/>
        <v>17</v>
      </c>
      <c r="J264" s="48">
        <f t="shared" si="36"/>
        <v>260</v>
      </c>
      <c r="K264" s="139">
        <v>27.7</v>
      </c>
      <c r="L264" s="139">
        <v>18.100000000000001</v>
      </c>
      <c r="M264" s="56">
        <f t="shared" si="37"/>
        <v>22.9</v>
      </c>
      <c r="N264" s="36">
        <v>54.5</v>
      </c>
      <c r="O264" s="57">
        <f t="shared" si="38"/>
        <v>10.277004880224027</v>
      </c>
      <c r="P264" s="58">
        <f t="shared" si="39"/>
        <v>7.8927397480120502</v>
      </c>
      <c r="Q264" s="140">
        <v>5.0947415999999999</v>
      </c>
      <c r="R264" s="11">
        <f t="shared" si="40"/>
        <v>1.2161428409988</v>
      </c>
      <c r="S264" s="35">
        <f t="shared" si="41"/>
        <v>1.8698540757556079</v>
      </c>
      <c r="AF264" s="34"/>
    </row>
    <row r="265" spans="7:32" ht="18.5">
      <c r="G265" s="61">
        <v>2013</v>
      </c>
      <c r="H265" s="61">
        <v>9</v>
      </c>
      <c r="I265" s="48">
        <f t="shared" ref="I265:J280" si="42">I264+1</f>
        <v>18</v>
      </c>
      <c r="J265" s="48">
        <f t="shared" si="42"/>
        <v>261</v>
      </c>
      <c r="K265" s="139">
        <v>36.6</v>
      </c>
      <c r="L265" s="139">
        <v>18.2</v>
      </c>
      <c r="M265" s="56">
        <f t="shared" si="37"/>
        <v>27.4</v>
      </c>
      <c r="N265" s="36">
        <v>34</v>
      </c>
      <c r="O265" s="57">
        <f t="shared" si="38"/>
        <v>10.555905035666289</v>
      </c>
      <c r="P265" s="58">
        <f t="shared" si="39"/>
        <v>15.53829221250078</v>
      </c>
      <c r="Q265" s="140">
        <v>7.2447660999999997</v>
      </c>
      <c r="R265" s="11">
        <f t="shared" si="40"/>
        <v>1.9205730035777999</v>
      </c>
      <c r="S265" s="35">
        <f t="shared" si="41"/>
        <v>4.3386743290284446</v>
      </c>
      <c r="AF265" s="34"/>
    </row>
    <row r="266" spans="7:32" ht="18.5">
      <c r="G266" s="61">
        <v>2013</v>
      </c>
      <c r="H266" s="61">
        <v>9</v>
      </c>
      <c r="I266" s="48">
        <f t="shared" si="42"/>
        <v>19</v>
      </c>
      <c r="J266" s="48">
        <f t="shared" si="42"/>
        <v>262</v>
      </c>
      <c r="K266" s="139">
        <v>25</v>
      </c>
      <c r="L266" s="139">
        <v>16.7</v>
      </c>
      <c r="M266" s="56">
        <f t="shared" si="37"/>
        <v>20.85</v>
      </c>
      <c r="N266" s="36">
        <v>56.5</v>
      </c>
      <c r="O266" s="57">
        <f t="shared" si="38"/>
        <v>20.975169588498339</v>
      </c>
      <c r="P266" s="58">
        <f t="shared" si="39"/>
        <v>13.927512606762898</v>
      </c>
      <c r="Q266" s="140">
        <v>9.6686203999999982</v>
      </c>
      <c r="R266" s="11">
        <f t="shared" si="40"/>
        <v>2.1917046266678994</v>
      </c>
      <c r="S266" s="35">
        <f t="shared" si="41"/>
        <v>2.8878435909013112</v>
      </c>
      <c r="AF266" s="34"/>
    </row>
    <row r="267" spans="7:32" ht="18.5">
      <c r="G267" s="61">
        <v>2013</v>
      </c>
      <c r="H267" s="61">
        <v>9</v>
      </c>
      <c r="I267" s="48">
        <f t="shared" si="42"/>
        <v>20</v>
      </c>
      <c r="J267" s="48">
        <f t="shared" si="42"/>
        <v>263</v>
      </c>
      <c r="K267" s="139">
        <v>30.2</v>
      </c>
      <c r="L267" s="139">
        <v>17</v>
      </c>
      <c r="M267" s="56">
        <f t="shared" si="37"/>
        <v>23.6</v>
      </c>
      <c r="N267" s="36">
        <v>43.5</v>
      </c>
      <c r="O267" s="57">
        <f t="shared" si="38"/>
        <v>2.9293427191255339</v>
      </c>
      <c r="P267" s="58">
        <f t="shared" si="39"/>
        <v>3.093385911396564</v>
      </c>
      <c r="Q267" s="140">
        <v>1.7028528999999999</v>
      </c>
      <c r="R267" s="11">
        <f t="shared" si="40"/>
        <v>0.41347141550189997</v>
      </c>
      <c r="S267" s="35">
        <f t="shared" si="41"/>
        <v>1.0736514902201928</v>
      </c>
      <c r="AF267" s="34"/>
    </row>
    <row r="268" spans="7:32" ht="18.5">
      <c r="G268" s="61">
        <v>2013</v>
      </c>
      <c r="H268" s="61">
        <v>9</v>
      </c>
      <c r="I268" s="48">
        <f t="shared" si="42"/>
        <v>21</v>
      </c>
      <c r="J268" s="48">
        <f t="shared" si="42"/>
        <v>264</v>
      </c>
      <c r="K268" s="139">
        <v>27.2</v>
      </c>
      <c r="L268" s="139">
        <v>17.899999999999999</v>
      </c>
      <c r="M268" s="56">
        <f t="shared" si="37"/>
        <v>22.549999999999997</v>
      </c>
      <c r="N268" s="36">
        <v>52.5</v>
      </c>
      <c r="O268" s="57">
        <f t="shared" si="38"/>
        <v>7.9469300106163283</v>
      </c>
      <c r="P268" s="58">
        <f t="shared" si="39"/>
        <v>5.9125159278985491</v>
      </c>
      <c r="Q268" s="140">
        <v>3.8775806999999998</v>
      </c>
      <c r="R268" s="11">
        <f t="shared" si="40"/>
        <v>0.91764013600192473</v>
      </c>
      <c r="S268" s="35">
        <f t="shared" si="41"/>
        <v>1.4897892834613797</v>
      </c>
      <c r="AF268" s="34"/>
    </row>
    <row r="269" spans="7:32" ht="18.5">
      <c r="G269" s="61">
        <v>2013</v>
      </c>
      <c r="H269" s="61">
        <v>9</v>
      </c>
      <c r="I269" s="48">
        <f t="shared" si="42"/>
        <v>22</v>
      </c>
      <c r="J269" s="48">
        <f t="shared" si="42"/>
        <v>265</v>
      </c>
      <c r="K269" s="139">
        <v>29.9</v>
      </c>
      <c r="L269" s="139">
        <v>15.2</v>
      </c>
      <c r="M269" s="56">
        <f t="shared" si="37"/>
        <v>22.549999999999997</v>
      </c>
      <c r="N269" s="36">
        <v>45</v>
      </c>
      <c r="O269" s="57">
        <f t="shared" si="38"/>
        <v>17.466045884623512</v>
      </c>
      <c r="P269" s="58">
        <f t="shared" si="39"/>
        <v>20.540069960317247</v>
      </c>
      <c r="Q269" s="140">
        <v>10.714532999999999</v>
      </c>
      <c r="R269" s="11">
        <f t="shared" si="40"/>
        <v>2.5356236994157495</v>
      </c>
      <c r="S269" s="35">
        <f t="shared" si="41"/>
        <v>4.513853073737808</v>
      </c>
      <c r="AF269" s="34"/>
    </row>
    <row r="270" spans="7:32" ht="18.5">
      <c r="G270" s="61">
        <v>2013</v>
      </c>
      <c r="H270" s="61">
        <v>9</v>
      </c>
      <c r="I270" s="48">
        <f t="shared" si="42"/>
        <v>23</v>
      </c>
      <c r="J270" s="48">
        <f t="shared" si="42"/>
        <v>266</v>
      </c>
      <c r="K270" s="139">
        <v>27.6</v>
      </c>
      <c r="L270" s="139">
        <v>16.2</v>
      </c>
      <c r="M270" s="56">
        <f t="shared" si="37"/>
        <v>21.9</v>
      </c>
      <c r="N270" s="36">
        <v>50</v>
      </c>
      <c r="O270" s="57">
        <f t="shared" si="38"/>
        <v>9.5463091375784526</v>
      </c>
      <c r="P270" s="58">
        <f t="shared" si="39"/>
        <v>8.7062339334715499</v>
      </c>
      <c r="Q270" s="140">
        <v>5.1571278999999999</v>
      </c>
      <c r="R270" s="11">
        <f t="shared" si="40"/>
        <v>1.2007882387999502</v>
      </c>
      <c r="S270" s="35">
        <f t="shared" si="41"/>
        <v>1.9863314952395217</v>
      </c>
      <c r="AF270" s="34"/>
    </row>
    <row r="271" spans="7:32" ht="18.5">
      <c r="G271" s="61">
        <v>2013</v>
      </c>
      <c r="H271" s="61">
        <v>9</v>
      </c>
      <c r="I271" s="48">
        <f t="shared" si="42"/>
        <v>24</v>
      </c>
      <c r="J271" s="48">
        <f t="shared" si="42"/>
        <v>267</v>
      </c>
      <c r="K271" s="139">
        <v>26.4</v>
      </c>
      <c r="L271" s="139">
        <v>13.6</v>
      </c>
      <c r="M271" s="56">
        <f t="shared" si="37"/>
        <v>20</v>
      </c>
      <c r="N271" s="36">
        <v>49</v>
      </c>
      <c r="O271" s="57">
        <f t="shared" si="38"/>
        <v>17.206366297736409</v>
      </c>
      <c r="P271" s="58">
        <f t="shared" si="39"/>
        <v>17.619319088882083</v>
      </c>
      <c r="Q271" s="140">
        <v>9.8494987999999992</v>
      </c>
      <c r="R271" s="11">
        <f t="shared" si="40"/>
        <v>2.183604335463599</v>
      </c>
      <c r="S271" s="35">
        <f t="shared" si="41"/>
        <v>3.5412417399697516</v>
      </c>
      <c r="AF271" s="34"/>
    </row>
    <row r="272" spans="7:32" ht="18.5">
      <c r="G272" s="61">
        <v>2013</v>
      </c>
      <c r="H272" s="61">
        <v>9</v>
      </c>
      <c r="I272" s="48">
        <f t="shared" si="42"/>
        <v>25</v>
      </c>
      <c r="J272" s="48">
        <f t="shared" si="42"/>
        <v>268</v>
      </c>
      <c r="K272" s="139">
        <v>26.5</v>
      </c>
      <c r="L272" s="139">
        <v>15.8</v>
      </c>
      <c r="M272" s="56">
        <f t="shared" si="37"/>
        <v>21.15</v>
      </c>
      <c r="N272" s="36">
        <v>39</v>
      </c>
      <c r="O272" s="57">
        <f t="shared" si="38"/>
        <v>12.642432091149217</v>
      </c>
      <c r="P272" s="58">
        <f t="shared" si="39"/>
        <v>10.821921870023729</v>
      </c>
      <c r="Q272" s="140">
        <v>6.6167160999999997</v>
      </c>
      <c r="R272" s="11">
        <f t="shared" si="40"/>
        <v>1.511534205137175</v>
      </c>
      <c r="S272" s="35">
        <f t="shared" si="41"/>
        <v>2.7098274155327626</v>
      </c>
      <c r="AF272" s="34"/>
    </row>
    <row r="273" spans="7:32" ht="18.5">
      <c r="G273" s="61">
        <v>2013</v>
      </c>
      <c r="H273" s="61">
        <v>9</v>
      </c>
      <c r="I273" s="48">
        <f t="shared" si="42"/>
        <v>26</v>
      </c>
      <c r="J273" s="48">
        <f t="shared" si="42"/>
        <v>269</v>
      </c>
      <c r="K273" s="139">
        <v>36.6</v>
      </c>
      <c r="L273" s="139">
        <v>15.4</v>
      </c>
      <c r="M273" s="56">
        <f t="shared" si="37"/>
        <v>26</v>
      </c>
      <c r="N273" s="36">
        <v>44.5</v>
      </c>
      <c r="O273" s="57">
        <f t="shared" si="38"/>
        <v>6.976483132815976</v>
      </c>
      <c r="P273" s="58">
        <f t="shared" si="39"/>
        <v>11.832115393255897</v>
      </c>
      <c r="Q273" s="140">
        <v>5.1395425000000001</v>
      </c>
      <c r="R273" s="11">
        <f t="shared" si="40"/>
        <v>1.3202816541975</v>
      </c>
      <c r="S273" s="35">
        <f t="shared" si="41"/>
        <v>2.9519250453860666</v>
      </c>
      <c r="AF273" s="34"/>
    </row>
    <row r="274" spans="7:32" ht="18.5">
      <c r="G274" s="61">
        <v>2013</v>
      </c>
      <c r="H274" s="61">
        <v>9</v>
      </c>
      <c r="I274" s="48">
        <f t="shared" si="42"/>
        <v>27</v>
      </c>
      <c r="J274" s="48">
        <f t="shared" si="42"/>
        <v>270</v>
      </c>
      <c r="K274" s="139">
        <v>30.6</v>
      </c>
      <c r="L274" s="139">
        <v>15.1</v>
      </c>
      <c r="M274" s="56">
        <f t="shared" si="37"/>
        <v>22.85</v>
      </c>
      <c r="N274" s="36">
        <v>40</v>
      </c>
      <c r="O274" s="57">
        <f t="shared" si="38"/>
        <v>14.557972805480084</v>
      </c>
      <c r="P274" s="58">
        <f t="shared" si="39"/>
        <v>18.051886278795308</v>
      </c>
      <c r="Q274" s="140">
        <v>9.1703673999999999</v>
      </c>
      <c r="R274" s="11">
        <f t="shared" si="40"/>
        <v>2.1863279251606502</v>
      </c>
      <c r="S274" s="35">
        <f t="shared" si="41"/>
        <v>4.3079841919108226</v>
      </c>
      <c r="AF274" s="34"/>
    </row>
    <row r="275" spans="7:32" ht="18.5">
      <c r="G275" s="61">
        <v>2013</v>
      </c>
      <c r="H275" s="61">
        <v>9</v>
      </c>
      <c r="I275" s="48">
        <f t="shared" si="42"/>
        <v>28</v>
      </c>
      <c r="J275" s="48">
        <f t="shared" si="42"/>
        <v>271</v>
      </c>
      <c r="K275" s="139">
        <v>29.4</v>
      </c>
      <c r="L275" s="139">
        <v>15.9</v>
      </c>
      <c r="M275" s="56">
        <f t="shared" si="37"/>
        <v>22.65</v>
      </c>
      <c r="N275" s="36">
        <v>46</v>
      </c>
      <c r="O275" s="57">
        <f t="shared" si="38"/>
        <v>15.069217691324706</v>
      </c>
      <c r="P275" s="58">
        <f t="shared" si="39"/>
        <v>16.274755106630682</v>
      </c>
      <c r="Q275" s="140">
        <v>8.8588546000000008</v>
      </c>
      <c r="R275" s="11">
        <f t="shared" si="40"/>
        <v>2.1016680211630501</v>
      </c>
      <c r="S275" s="35">
        <f t="shared" si="41"/>
        <v>3.6206266251600621</v>
      </c>
      <c r="AF275" s="34"/>
    </row>
    <row r="276" spans="7:32" ht="18.5">
      <c r="G276" s="61">
        <v>2013</v>
      </c>
      <c r="H276" s="61">
        <v>9</v>
      </c>
      <c r="I276" s="48">
        <f t="shared" si="42"/>
        <v>29</v>
      </c>
      <c r="J276" s="48">
        <f t="shared" si="42"/>
        <v>272</v>
      </c>
      <c r="K276" s="139">
        <v>30.7</v>
      </c>
      <c r="L276" s="139">
        <v>16</v>
      </c>
      <c r="M276" s="56">
        <f t="shared" si="37"/>
        <v>23.35</v>
      </c>
      <c r="N276" s="36">
        <v>43</v>
      </c>
      <c r="O276" s="57">
        <f t="shared" si="38"/>
        <v>1.4380992058969027</v>
      </c>
      <c r="P276" s="58">
        <f t="shared" si="39"/>
        <v>1.6912046661347575</v>
      </c>
      <c r="Q276" s="140">
        <v>0.88220089999999995</v>
      </c>
      <c r="R276" s="11">
        <f t="shared" si="40"/>
        <v>0.21291455566027501</v>
      </c>
      <c r="S276" s="35">
        <f t="shared" si="41"/>
        <v>0.7850658402450611</v>
      </c>
      <c r="AF276" s="34"/>
    </row>
    <row r="277" spans="7:32" ht="18.5">
      <c r="G277" s="61">
        <v>2013</v>
      </c>
      <c r="H277" s="62">
        <v>9</v>
      </c>
      <c r="I277" s="62">
        <f t="shared" si="42"/>
        <v>30</v>
      </c>
      <c r="J277" s="48">
        <f t="shared" si="42"/>
        <v>273</v>
      </c>
      <c r="K277" s="139">
        <v>31.4</v>
      </c>
      <c r="L277" s="139">
        <v>18</v>
      </c>
      <c r="M277" s="56">
        <f t="shared" si="37"/>
        <v>24.7</v>
      </c>
      <c r="N277" s="36">
        <v>38.5</v>
      </c>
      <c r="O277" s="57">
        <f t="shared" si="38"/>
        <v>2.1510612004238774</v>
      </c>
      <c r="P277" s="58">
        <f t="shared" si="39"/>
        <v>2.3059376068543962</v>
      </c>
      <c r="Q277" s="140">
        <v>1.2598682999999999</v>
      </c>
      <c r="R277" s="51">
        <f t="shared" si="40"/>
        <v>0.31403792212874992</v>
      </c>
      <c r="S277" s="50">
        <f t="shared" si="41"/>
        <v>0.98714108738332307</v>
      </c>
      <c r="AF277" s="34"/>
    </row>
    <row r="278" spans="7:32" ht="18.5">
      <c r="G278" s="61">
        <v>2013</v>
      </c>
      <c r="H278" s="61">
        <v>10</v>
      </c>
      <c r="I278" s="48">
        <v>1</v>
      </c>
      <c r="J278" s="48">
        <f t="shared" si="42"/>
        <v>274</v>
      </c>
      <c r="K278" s="139">
        <v>30.3</v>
      </c>
      <c r="L278" s="139">
        <v>16.2</v>
      </c>
      <c r="M278" s="56">
        <f t="shared" si="37"/>
        <v>23.25</v>
      </c>
      <c r="N278" s="36">
        <v>39</v>
      </c>
      <c r="O278" s="57">
        <f t="shared" si="38"/>
        <v>30.541153573457411</v>
      </c>
      <c r="P278" s="58">
        <f t="shared" si="39"/>
        <v>34.450421230859966</v>
      </c>
      <c r="Q278" s="140">
        <v>18.3491088</v>
      </c>
      <c r="R278" s="11">
        <f t="shared" si="40"/>
        <v>4.4176993237475992</v>
      </c>
      <c r="S278" s="35">
        <f t="shared" si="41"/>
        <v>7.9673471401438922</v>
      </c>
      <c r="AF278" s="34"/>
    </row>
    <row r="279" spans="7:32" ht="18.5">
      <c r="G279" s="61">
        <v>2013</v>
      </c>
      <c r="H279" s="61">
        <v>10</v>
      </c>
      <c r="I279" s="48">
        <f t="shared" ref="I279:J294" si="43">I278+1</f>
        <v>2</v>
      </c>
      <c r="J279" s="48">
        <f t="shared" si="42"/>
        <v>275</v>
      </c>
      <c r="K279" s="139">
        <v>26.1</v>
      </c>
      <c r="L279" s="139">
        <v>17.100000000000001</v>
      </c>
      <c r="M279" s="56">
        <f t="shared" si="37"/>
        <v>21.6</v>
      </c>
      <c r="N279" s="36">
        <v>51.5</v>
      </c>
      <c r="O279" s="57">
        <f t="shared" si="38"/>
        <v>34.874220833333339</v>
      </c>
      <c r="P279" s="58">
        <f t="shared" si="39"/>
        <v>25.109439000000002</v>
      </c>
      <c r="Q279" s="140">
        <v>16.739626000000001</v>
      </c>
      <c r="R279" s="11">
        <f t="shared" si="40"/>
        <v>3.8682095157060004</v>
      </c>
      <c r="S279" s="35">
        <f t="shared" si="41"/>
        <v>4.976159659672132</v>
      </c>
      <c r="AF279" s="34"/>
    </row>
    <row r="280" spans="7:32" ht="18.5">
      <c r="G280" s="61">
        <v>2013</v>
      </c>
      <c r="H280" s="61">
        <v>10</v>
      </c>
      <c r="I280" s="48">
        <f t="shared" si="43"/>
        <v>3</v>
      </c>
      <c r="J280" s="48">
        <f t="shared" si="42"/>
        <v>276</v>
      </c>
      <c r="K280" s="139">
        <v>24.5</v>
      </c>
      <c r="L280" s="139">
        <v>16.899999999999999</v>
      </c>
      <c r="M280" s="56">
        <f t="shared" si="37"/>
        <v>20.7</v>
      </c>
      <c r="N280" s="36">
        <v>66</v>
      </c>
      <c r="O280" s="57">
        <f t="shared" si="38"/>
        <v>32.221013795576631</v>
      </c>
      <c r="P280" s="58">
        <f t="shared" si="39"/>
        <v>19.590376387710595</v>
      </c>
      <c r="Q280" s="140">
        <v>14.2123528</v>
      </c>
      <c r="R280" s="11">
        <f t="shared" si="40"/>
        <v>3.2091847931219992</v>
      </c>
      <c r="S280" s="35">
        <f t="shared" si="41"/>
        <v>3.897002108681761</v>
      </c>
      <c r="AF280" s="34"/>
    </row>
    <row r="281" spans="7:32" ht="18.5">
      <c r="G281" s="61">
        <v>2013</v>
      </c>
      <c r="H281" s="61">
        <v>10</v>
      </c>
      <c r="I281" s="48">
        <f t="shared" si="43"/>
        <v>4</v>
      </c>
      <c r="J281" s="48">
        <f t="shared" si="43"/>
        <v>277</v>
      </c>
      <c r="K281" s="139">
        <v>22.2</v>
      </c>
      <c r="L281" s="139">
        <v>13.5</v>
      </c>
      <c r="M281" s="56">
        <f t="shared" si="37"/>
        <v>17.850000000000001</v>
      </c>
      <c r="N281" s="36">
        <v>56.5</v>
      </c>
      <c r="O281" s="57">
        <f t="shared" si="38"/>
        <v>34.745559110864882</v>
      </c>
      <c r="P281" s="58">
        <f t="shared" si="39"/>
        <v>24.182909141161957</v>
      </c>
      <c r="Q281" s="140">
        <v>16.397548099999998</v>
      </c>
      <c r="R281" s="11">
        <f t="shared" si="40"/>
        <v>3.4285182389717246</v>
      </c>
      <c r="S281" s="35">
        <f t="shared" si="41"/>
        <v>4.4256055626368251</v>
      </c>
      <c r="AF281" s="34"/>
    </row>
    <row r="282" spans="7:32" ht="18.5">
      <c r="G282" s="61">
        <v>2013</v>
      </c>
      <c r="H282" s="61">
        <v>10</v>
      </c>
      <c r="I282" s="48">
        <f t="shared" si="43"/>
        <v>5</v>
      </c>
      <c r="J282" s="48">
        <f t="shared" si="43"/>
        <v>278</v>
      </c>
      <c r="K282" s="139">
        <v>21.1</v>
      </c>
      <c r="L282" s="139">
        <v>8.1</v>
      </c>
      <c r="M282" s="56">
        <f t="shared" si="37"/>
        <v>14.600000000000001</v>
      </c>
      <c r="N282" s="36">
        <v>44.5</v>
      </c>
      <c r="O282" s="57">
        <f t="shared" si="38"/>
        <v>3.3270238261848863</v>
      </c>
      <c r="P282" s="58">
        <f t="shared" si="39"/>
        <v>3.4601047792322825</v>
      </c>
      <c r="Q282" s="140">
        <v>1.9193207999999999</v>
      </c>
      <c r="R282" s="11">
        <f t="shared" si="40"/>
        <v>0.36472085434080004</v>
      </c>
      <c r="S282" s="35">
        <f t="shared" si="41"/>
        <v>0.91531995869971094</v>
      </c>
      <c r="AF282" s="34"/>
    </row>
    <row r="283" spans="7:32" ht="18.5">
      <c r="G283" s="61">
        <v>2013</v>
      </c>
      <c r="H283" s="61">
        <v>10</v>
      </c>
      <c r="I283" s="48">
        <f t="shared" si="43"/>
        <v>6</v>
      </c>
      <c r="J283" s="48">
        <f t="shared" si="43"/>
        <v>279</v>
      </c>
      <c r="K283" s="139">
        <v>19.899999999999999</v>
      </c>
      <c r="L283" s="139">
        <v>10.9</v>
      </c>
      <c r="M283" s="56">
        <f t="shared" si="37"/>
        <v>15.399999999999999</v>
      </c>
      <c r="N283" s="36">
        <v>45</v>
      </c>
      <c r="O283" s="57">
        <f t="shared" si="38"/>
        <v>12.766860833333336</v>
      </c>
      <c r="P283" s="58">
        <f t="shared" si="39"/>
        <v>9.1921397999999996</v>
      </c>
      <c r="Q283" s="140">
        <v>6.1280932000000004</v>
      </c>
      <c r="R283" s="11">
        <f t="shared" si="40"/>
        <v>1.1932500517176001</v>
      </c>
      <c r="S283" s="35">
        <f t="shared" si="41"/>
        <v>1.8982942459539469</v>
      </c>
      <c r="AF283" s="34"/>
    </row>
    <row r="284" spans="7:32" ht="18.5">
      <c r="G284" s="61">
        <v>2013</v>
      </c>
      <c r="H284" s="61">
        <v>10</v>
      </c>
      <c r="I284" s="48">
        <f t="shared" si="43"/>
        <v>7</v>
      </c>
      <c r="J284" s="48">
        <f t="shared" si="43"/>
        <v>280</v>
      </c>
      <c r="K284" s="139">
        <v>20.9</v>
      </c>
      <c r="L284" s="139">
        <v>9.8000000000000007</v>
      </c>
      <c r="M284" s="56">
        <f t="shared" si="37"/>
        <v>15.35</v>
      </c>
      <c r="N284" s="36">
        <v>42</v>
      </c>
      <c r="O284" s="57">
        <f t="shared" si="38"/>
        <v>18.643567615419617</v>
      </c>
      <c r="P284" s="58">
        <f t="shared" si="39"/>
        <v>16.555488042492616</v>
      </c>
      <c r="Q284" s="140">
        <v>9.9382631999999997</v>
      </c>
      <c r="R284" s="11">
        <f t="shared" si="40"/>
        <v>1.9322443380942</v>
      </c>
      <c r="S284" s="35">
        <f t="shared" si="41"/>
        <v>3.2574795379221873</v>
      </c>
      <c r="AF284" s="34"/>
    </row>
    <row r="285" spans="7:32" ht="18.5">
      <c r="G285" s="61">
        <v>2013</v>
      </c>
      <c r="H285" s="61">
        <v>10</v>
      </c>
      <c r="I285" s="48">
        <f t="shared" si="43"/>
        <v>8</v>
      </c>
      <c r="J285" s="48">
        <f t="shared" si="43"/>
        <v>281</v>
      </c>
      <c r="K285" s="139">
        <v>23.3</v>
      </c>
      <c r="L285" s="139">
        <v>10.199999999999999</v>
      </c>
      <c r="M285" s="56">
        <f t="shared" si="37"/>
        <v>16.75</v>
      </c>
      <c r="N285" s="36">
        <v>44</v>
      </c>
      <c r="O285" s="57">
        <f t="shared" si="38"/>
        <v>12.512498251139581</v>
      </c>
      <c r="P285" s="58">
        <f t="shared" si="39"/>
        <v>13.113098167194282</v>
      </c>
      <c r="Q285" s="140">
        <v>7.2460221999999996</v>
      </c>
      <c r="R285" s="11">
        <f t="shared" si="40"/>
        <v>1.4683031430136497</v>
      </c>
      <c r="S285" s="35">
        <f t="shared" si="41"/>
        <v>2.6994819481304284</v>
      </c>
      <c r="AF285" s="34"/>
    </row>
    <row r="286" spans="7:32" ht="18.5">
      <c r="G286" s="61">
        <v>2013</v>
      </c>
      <c r="H286" s="61">
        <v>10</v>
      </c>
      <c r="I286" s="48">
        <f t="shared" si="43"/>
        <v>9</v>
      </c>
      <c r="J286" s="48">
        <f t="shared" si="43"/>
        <v>282</v>
      </c>
      <c r="K286" s="139">
        <v>27</v>
      </c>
      <c r="L286" s="139">
        <v>12.4</v>
      </c>
      <c r="M286" s="56">
        <f t="shared" si="37"/>
        <v>19.7</v>
      </c>
      <c r="N286" s="36">
        <v>39</v>
      </c>
      <c r="O286" s="57">
        <f t="shared" si="38"/>
        <v>10.252466306050566</v>
      </c>
      <c r="P286" s="58">
        <f t="shared" si="39"/>
        <v>11.97488064546706</v>
      </c>
      <c r="Q286" s="140">
        <v>6.2679389999999993</v>
      </c>
      <c r="R286" s="11">
        <f t="shared" si="40"/>
        <v>1.3785548338124998</v>
      </c>
      <c r="S286" s="35">
        <f t="shared" si="41"/>
        <v>2.8643196024089144</v>
      </c>
      <c r="AF286" s="34"/>
    </row>
    <row r="287" spans="7:32" ht="18.5">
      <c r="G287" s="61">
        <v>2013</v>
      </c>
      <c r="H287" s="61">
        <v>10</v>
      </c>
      <c r="I287" s="48">
        <f t="shared" si="43"/>
        <v>10</v>
      </c>
      <c r="J287" s="48">
        <f t="shared" si="43"/>
        <v>283</v>
      </c>
      <c r="K287" s="139">
        <v>29</v>
      </c>
      <c r="L287" s="139">
        <v>14.5</v>
      </c>
      <c r="M287" s="56">
        <f t="shared" si="37"/>
        <v>21.75</v>
      </c>
      <c r="N287" s="36">
        <v>43</v>
      </c>
      <c r="O287" s="57">
        <f t="shared" si="38"/>
        <v>14.59184933758527</v>
      </c>
      <c r="P287" s="58">
        <f t="shared" si="39"/>
        <v>16.926545231598912</v>
      </c>
      <c r="Q287" s="140">
        <v>8.8902570999999995</v>
      </c>
      <c r="R287" s="11">
        <f t="shared" si="40"/>
        <v>2.0621907046088244</v>
      </c>
      <c r="S287" s="35">
        <f t="shared" si="41"/>
        <v>3.8378493019445235</v>
      </c>
      <c r="AF287" s="34"/>
    </row>
    <row r="288" spans="7:32" ht="18.5">
      <c r="G288" s="61">
        <v>2013</v>
      </c>
      <c r="H288" s="61">
        <v>10</v>
      </c>
      <c r="I288" s="48">
        <f t="shared" si="43"/>
        <v>11</v>
      </c>
      <c r="J288" s="48">
        <f t="shared" si="43"/>
        <v>284</v>
      </c>
      <c r="K288" s="139">
        <v>30.9</v>
      </c>
      <c r="L288" s="139">
        <v>15.6</v>
      </c>
      <c r="M288" s="56">
        <f t="shared" si="37"/>
        <v>23.25</v>
      </c>
      <c r="N288" s="36">
        <v>41</v>
      </c>
      <c r="O288" s="57">
        <f t="shared" si="38"/>
        <v>8.1406009050504871</v>
      </c>
      <c r="P288" s="58">
        <f t="shared" si="39"/>
        <v>9.9640955077817956</v>
      </c>
      <c r="Q288" s="140">
        <v>5.0947415999999999</v>
      </c>
      <c r="R288" s="11">
        <f t="shared" si="40"/>
        <v>1.2266010718181999</v>
      </c>
      <c r="S288" s="35">
        <f t="shared" si="41"/>
        <v>2.5634030164013613</v>
      </c>
      <c r="AF288" s="34"/>
    </row>
    <row r="289" spans="7:32" ht="18.5">
      <c r="G289" s="61">
        <v>2013</v>
      </c>
      <c r="H289" s="61">
        <v>10</v>
      </c>
      <c r="I289" s="48">
        <f t="shared" si="43"/>
        <v>12</v>
      </c>
      <c r="J289" s="48">
        <f t="shared" si="43"/>
        <v>285</v>
      </c>
      <c r="K289" s="139">
        <v>31.4</v>
      </c>
      <c r="L289" s="139">
        <v>19.2</v>
      </c>
      <c r="M289" s="56">
        <f t="shared" si="37"/>
        <v>25.299999999999997</v>
      </c>
      <c r="N289" s="36">
        <v>41.5</v>
      </c>
      <c r="O289" s="57">
        <f t="shared" si="38"/>
        <v>12.963565629229935</v>
      </c>
      <c r="P289" s="58">
        <f t="shared" si="39"/>
        <v>12.652440054128416</v>
      </c>
      <c r="Q289" s="140">
        <v>7.2447660999999997</v>
      </c>
      <c r="R289" s="11">
        <f t="shared" si="40"/>
        <v>1.8313428419071496</v>
      </c>
      <c r="S289" s="35">
        <f t="shared" si="41"/>
        <v>3.2174970406045866</v>
      </c>
      <c r="AF289" s="34"/>
    </row>
    <row r="290" spans="7:32" ht="18.5">
      <c r="G290" s="61">
        <v>2013</v>
      </c>
      <c r="H290" s="61">
        <v>10</v>
      </c>
      <c r="I290" s="48">
        <f t="shared" si="43"/>
        <v>13</v>
      </c>
      <c r="J290" s="48">
        <f t="shared" si="43"/>
        <v>286</v>
      </c>
      <c r="K290" s="139">
        <v>29.3</v>
      </c>
      <c r="L290" s="139">
        <v>19.7</v>
      </c>
      <c r="M290" s="56">
        <f t="shared" si="37"/>
        <v>24.5</v>
      </c>
      <c r="N290" s="36">
        <v>38</v>
      </c>
      <c r="O290" s="57">
        <f t="shared" si="38"/>
        <v>19.503336348959003</v>
      </c>
      <c r="P290" s="58">
        <f t="shared" si="39"/>
        <v>14.978562316000517</v>
      </c>
      <c r="Q290" s="140">
        <v>9.6686203999999982</v>
      </c>
      <c r="R290" s="11">
        <f t="shared" si="40"/>
        <v>2.3986832007257992</v>
      </c>
      <c r="S290" s="35">
        <f t="shared" si="41"/>
        <v>3.8445316183659899</v>
      </c>
      <c r="AF290" s="34"/>
    </row>
    <row r="291" spans="7:32" ht="18.5">
      <c r="G291" s="61">
        <v>2013</v>
      </c>
      <c r="H291" s="61">
        <v>10</v>
      </c>
      <c r="I291" s="48">
        <f t="shared" si="43"/>
        <v>14</v>
      </c>
      <c r="J291" s="48">
        <f t="shared" si="43"/>
        <v>287</v>
      </c>
      <c r="K291" s="139">
        <v>27.3</v>
      </c>
      <c r="L291" s="139">
        <v>15.7</v>
      </c>
      <c r="M291" s="56">
        <f t="shared" si="37"/>
        <v>21.5</v>
      </c>
      <c r="N291" s="36">
        <v>39</v>
      </c>
      <c r="O291" s="57">
        <f t="shared" si="38"/>
        <v>3.1248426679351535</v>
      </c>
      <c r="P291" s="58">
        <f t="shared" si="39"/>
        <v>2.8998539958438228</v>
      </c>
      <c r="Q291" s="140">
        <v>1.7028528999999999</v>
      </c>
      <c r="R291" s="11">
        <f t="shared" si="40"/>
        <v>0.39249822775904991</v>
      </c>
      <c r="S291" s="35">
        <f t="shared" si="41"/>
        <v>1.0543434549769961</v>
      </c>
      <c r="AF291" s="34"/>
    </row>
    <row r="292" spans="7:32" ht="18.5">
      <c r="G292" s="61">
        <v>2013</v>
      </c>
      <c r="H292" s="61">
        <v>10</v>
      </c>
      <c r="I292" s="48">
        <f t="shared" si="43"/>
        <v>15</v>
      </c>
      <c r="J292" s="48">
        <f t="shared" si="43"/>
        <v>288</v>
      </c>
      <c r="K292" s="139">
        <v>28.9</v>
      </c>
      <c r="L292" s="139">
        <v>17.3</v>
      </c>
      <c r="M292" s="56">
        <f t="shared" si="37"/>
        <v>23.1</v>
      </c>
      <c r="N292" s="36">
        <v>45</v>
      </c>
      <c r="O292" s="57">
        <f t="shared" si="38"/>
        <v>7.1156055932499296</v>
      </c>
      <c r="P292" s="58">
        <f t="shared" si="39"/>
        <v>6.6032819905359332</v>
      </c>
      <c r="Q292" s="140">
        <v>3.8775806999999998</v>
      </c>
      <c r="R292" s="11">
        <f t="shared" si="40"/>
        <v>0.93014824194494983</v>
      </c>
      <c r="S292" s="35">
        <f t="shared" si="41"/>
        <v>1.7506353299839095</v>
      </c>
      <c r="AF292" s="34"/>
    </row>
    <row r="293" spans="7:32" ht="18.5">
      <c r="G293" s="61">
        <v>2013</v>
      </c>
      <c r="H293" s="61">
        <v>10</v>
      </c>
      <c r="I293" s="48">
        <f t="shared" si="43"/>
        <v>16</v>
      </c>
      <c r="J293" s="48">
        <f t="shared" si="43"/>
        <v>289</v>
      </c>
      <c r="K293" s="139">
        <v>27.3</v>
      </c>
      <c r="L293" s="139">
        <v>14.1</v>
      </c>
      <c r="M293" s="56">
        <f t="shared" si="37"/>
        <v>20.7</v>
      </c>
      <c r="N293" s="36">
        <v>52</v>
      </c>
      <c r="O293" s="57">
        <f t="shared" si="38"/>
        <v>18.431738426954123</v>
      </c>
      <c r="P293" s="58">
        <f t="shared" si="39"/>
        <v>19.463915778863555</v>
      </c>
      <c r="Q293" s="140">
        <v>10.714532999999999</v>
      </c>
      <c r="R293" s="11">
        <f t="shared" si="40"/>
        <v>2.4193683377324997</v>
      </c>
      <c r="S293" s="35">
        <f t="shared" si="41"/>
        <v>3.8742710799150535</v>
      </c>
      <c r="AF293" s="34"/>
    </row>
    <row r="294" spans="7:32" ht="18.5">
      <c r="G294" s="61">
        <v>2013</v>
      </c>
      <c r="H294" s="61">
        <v>10</v>
      </c>
      <c r="I294" s="48">
        <f t="shared" si="43"/>
        <v>17</v>
      </c>
      <c r="J294" s="48">
        <f t="shared" si="43"/>
        <v>290</v>
      </c>
      <c r="K294" s="139">
        <v>28.2</v>
      </c>
      <c r="L294" s="139">
        <v>14.7</v>
      </c>
      <c r="M294" s="56">
        <f t="shared" si="37"/>
        <v>21.45</v>
      </c>
      <c r="N294" s="36">
        <v>46</v>
      </c>
      <c r="O294" s="57">
        <f t="shared" si="38"/>
        <v>8.7724527036603828</v>
      </c>
      <c r="P294" s="58">
        <f t="shared" si="39"/>
        <v>9.4742489199532134</v>
      </c>
      <c r="Q294" s="140">
        <v>5.1571278999999999</v>
      </c>
      <c r="R294" s="11">
        <f t="shared" si="40"/>
        <v>1.1871772889898748</v>
      </c>
      <c r="S294" s="35">
        <f t="shared" si="41"/>
        <v>2.2301936179890021</v>
      </c>
      <c r="AF294" s="34"/>
    </row>
    <row r="295" spans="7:32" ht="18.5">
      <c r="G295" s="61">
        <v>2013</v>
      </c>
      <c r="H295" s="61">
        <v>10</v>
      </c>
      <c r="I295" s="48">
        <f t="shared" ref="I295:J310" si="44">I294+1</f>
        <v>18</v>
      </c>
      <c r="J295" s="48">
        <f t="shared" si="44"/>
        <v>291</v>
      </c>
      <c r="K295" s="139">
        <v>21.2</v>
      </c>
      <c r="L295" s="139">
        <v>12.9</v>
      </c>
      <c r="M295" s="56">
        <f t="shared" si="37"/>
        <v>17.05</v>
      </c>
      <c r="N295" s="36">
        <v>51</v>
      </c>
      <c r="O295" s="57">
        <f t="shared" si="38"/>
        <v>21.367568395974146</v>
      </c>
      <c r="P295" s="58">
        <f t="shared" si="39"/>
        <v>14.188065414926831</v>
      </c>
      <c r="Q295" s="140">
        <v>9.8494987999999992</v>
      </c>
      <c r="R295" s="11">
        <f t="shared" si="40"/>
        <v>2.0131907696006999</v>
      </c>
      <c r="S295" s="35">
        <f t="shared" si="41"/>
        <v>2.6844840795817708</v>
      </c>
      <c r="AF295" s="34"/>
    </row>
    <row r="296" spans="7:32" ht="18.5">
      <c r="G296" s="61">
        <v>2013</v>
      </c>
      <c r="H296" s="61">
        <v>10</v>
      </c>
      <c r="I296" s="48">
        <f t="shared" si="44"/>
        <v>19</v>
      </c>
      <c r="J296" s="48">
        <f t="shared" si="44"/>
        <v>292</v>
      </c>
      <c r="K296" s="139">
        <v>22.2</v>
      </c>
      <c r="L296" s="139">
        <v>11.2</v>
      </c>
      <c r="M296" s="56">
        <f t="shared" si="37"/>
        <v>16.7</v>
      </c>
      <c r="N296" s="36">
        <v>60.5</v>
      </c>
      <c r="O296" s="57">
        <f t="shared" si="38"/>
        <v>12.4688435500021</v>
      </c>
      <c r="P296" s="58">
        <f t="shared" si="39"/>
        <v>10.972582324001849</v>
      </c>
      <c r="Q296" s="140">
        <v>6.6167160999999997</v>
      </c>
      <c r="R296" s="11">
        <f t="shared" si="40"/>
        <v>1.3388428774642496</v>
      </c>
      <c r="S296" s="35">
        <f t="shared" si="41"/>
        <v>2.1332804003582826</v>
      </c>
      <c r="AF296" s="34"/>
    </row>
    <row r="297" spans="7:32" ht="18.5">
      <c r="G297" s="61">
        <v>2013</v>
      </c>
      <c r="H297" s="61">
        <v>10</v>
      </c>
      <c r="I297" s="48">
        <f t="shared" si="44"/>
        <v>20</v>
      </c>
      <c r="J297" s="48">
        <f t="shared" si="44"/>
        <v>293</v>
      </c>
      <c r="K297" s="139">
        <v>21.9</v>
      </c>
      <c r="L297" s="139">
        <v>11.9</v>
      </c>
      <c r="M297" s="56">
        <f t="shared" si="37"/>
        <v>16.899999999999999</v>
      </c>
      <c r="N297" s="36">
        <v>51.5</v>
      </c>
      <c r="O297" s="57">
        <f t="shared" si="38"/>
        <v>10.157912769522465</v>
      </c>
      <c r="P297" s="58">
        <f t="shared" si="39"/>
        <v>8.1263302156179709</v>
      </c>
      <c r="Q297" s="140">
        <v>5.1395425000000001</v>
      </c>
      <c r="R297" s="11">
        <f t="shared" si="40"/>
        <v>1.04597656165875</v>
      </c>
      <c r="S297" s="35">
        <f t="shared" si="41"/>
        <v>1.6778480877624624</v>
      </c>
      <c r="AF297" s="34"/>
    </row>
    <row r="298" spans="7:32" ht="18.5">
      <c r="G298" s="61">
        <v>2013</v>
      </c>
      <c r="H298" s="61">
        <v>10</v>
      </c>
      <c r="I298" s="48">
        <f t="shared" si="44"/>
        <v>21</v>
      </c>
      <c r="J298" s="48">
        <f t="shared" si="44"/>
        <v>294</v>
      </c>
      <c r="K298" s="139">
        <v>22.6</v>
      </c>
      <c r="L298" s="139">
        <v>11.2</v>
      </c>
      <c r="M298" s="56">
        <f t="shared" si="37"/>
        <v>16.899999999999999</v>
      </c>
      <c r="N298" s="36">
        <v>54.5</v>
      </c>
      <c r="O298" s="57">
        <f t="shared" si="38"/>
        <v>16.975177618839268</v>
      </c>
      <c r="P298" s="58">
        <f t="shared" si="39"/>
        <v>15.481361988381416</v>
      </c>
      <c r="Q298" s="140">
        <v>9.1703673999999999</v>
      </c>
      <c r="R298" s="11">
        <f t="shared" si="40"/>
        <v>1.8663119065947003</v>
      </c>
      <c r="S298" s="35">
        <f t="shared" si="41"/>
        <v>2.8857794814147408</v>
      </c>
      <c r="AF298" s="34"/>
    </row>
    <row r="299" spans="7:32" ht="18.5">
      <c r="G299" s="61">
        <v>2013</v>
      </c>
      <c r="H299" s="61">
        <v>10</v>
      </c>
      <c r="I299" s="48">
        <f t="shared" si="44"/>
        <v>22</v>
      </c>
      <c r="J299" s="48">
        <f t="shared" si="44"/>
        <v>295</v>
      </c>
      <c r="K299" s="139">
        <v>25</v>
      </c>
      <c r="L299" s="139">
        <v>11.6</v>
      </c>
      <c r="M299" s="56">
        <f t="shared" si="37"/>
        <v>18.3</v>
      </c>
      <c r="N299" s="36">
        <v>41</v>
      </c>
      <c r="O299" s="57">
        <f t="shared" si="38"/>
        <v>15.12534160138531</v>
      </c>
      <c r="P299" s="58">
        <f t="shared" si="39"/>
        <v>16.214366196685052</v>
      </c>
      <c r="Q299" s="140">
        <v>8.8588546000000008</v>
      </c>
      <c r="R299" s="11">
        <f t="shared" si="40"/>
        <v>1.8756542784668999</v>
      </c>
      <c r="S299" s="35">
        <f t="shared" si="41"/>
        <v>3.5192676470483701</v>
      </c>
      <c r="AF299" s="34"/>
    </row>
    <row r="300" spans="7:32" ht="18.5">
      <c r="G300" s="61">
        <v>2013</v>
      </c>
      <c r="H300" s="61">
        <v>10</v>
      </c>
      <c r="I300" s="48">
        <f t="shared" si="44"/>
        <v>23</v>
      </c>
      <c r="J300" s="48">
        <f t="shared" si="44"/>
        <v>296</v>
      </c>
      <c r="K300" s="139">
        <v>27.9</v>
      </c>
      <c r="L300" s="139">
        <v>12.2</v>
      </c>
      <c r="M300" s="56">
        <f t="shared" si="37"/>
        <v>20.049999999999997</v>
      </c>
      <c r="N300" s="36">
        <v>49.5</v>
      </c>
      <c r="O300" s="57">
        <f t="shared" si="38"/>
        <v>1.391546385663607</v>
      </c>
      <c r="P300" s="58">
        <f t="shared" si="39"/>
        <v>1.7477822603934905</v>
      </c>
      <c r="Q300" s="140">
        <v>0.88220089999999995</v>
      </c>
      <c r="R300" s="11">
        <f t="shared" si="40"/>
        <v>0.19583999834122495</v>
      </c>
      <c r="S300" s="35">
        <f t="shared" si="41"/>
        <v>0.68542423581945766</v>
      </c>
      <c r="AF300" s="34"/>
    </row>
    <row r="301" spans="7:32" ht="18.5">
      <c r="G301" s="61">
        <v>2013</v>
      </c>
      <c r="H301" s="61">
        <v>10</v>
      </c>
      <c r="I301" s="48">
        <f t="shared" si="44"/>
        <v>24</v>
      </c>
      <c r="J301" s="48">
        <f t="shared" si="44"/>
        <v>297</v>
      </c>
      <c r="K301" s="139">
        <v>24.3</v>
      </c>
      <c r="L301" s="139">
        <v>15.1</v>
      </c>
      <c r="M301" s="56">
        <f t="shared" si="37"/>
        <v>19.7</v>
      </c>
      <c r="N301" s="36">
        <v>51</v>
      </c>
      <c r="O301" s="57">
        <f t="shared" si="38"/>
        <v>2.5960392377198289</v>
      </c>
      <c r="P301" s="58">
        <f t="shared" si="39"/>
        <v>1.9106848789617943</v>
      </c>
      <c r="Q301" s="140">
        <v>1.2598682999999999</v>
      </c>
      <c r="R301" s="11">
        <f t="shared" si="40"/>
        <v>0.27709228423124999</v>
      </c>
      <c r="S301" s="35">
        <f t="shared" si="41"/>
        <v>0.70409747999480332</v>
      </c>
      <c r="AF301" s="34"/>
    </row>
    <row r="302" spans="7:32" ht="18.5">
      <c r="G302" s="61">
        <v>2013</v>
      </c>
      <c r="H302" s="61">
        <v>10</v>
      </c>
      <c r="I302" s="48">
        <f t="shared" si="44"/>
        <v>25</v>
      </c>
      <c r="J302" s="48">
        <f t="shared" si="44"/>
        <v>298</v>
      </c>
      <c r="K302" s="139">
        <v>23.5</v>
      </c>
      <c r="L302" s="139">
        <v>15.6</v>
      </c>
      <c r="M302" s="56">
        <f t="shared" si="37"/>
        <v>19.55</v>
      </c>
      <c r="N302" s="36">
        <v>51.5</v>
      </c>
      <c r="O302" s="57">
        <f t="shared" si="38"/>
        <v>40.801999622947399</v>
      </c>
      <c r="P302" s="58">
        <f t="shared" si="39"/>
        <v>25.786863761702758</v>
      </c>
      <c r="Q302" s="140">
        <v>18.3491088</v>
      </c>
      <c r="R302" s="11">
        <f t="shared" si="40"/>
        <v>4.0195144882331997</v>
      </c>
      <c r="S302" s="35">
        <f t="shared" si="41"/>
        <v>4.8899488517452845</v>
      </c>
      <c r="AF302" s="34"/>
    </row>
    <row r="303" spans="7:32" ht="18.5">
      <c r="G303" s="61">
        <v>2013</v>
      </c>
      <c r="H303" s="61">
        <v>10</v>
      </c>
      <c r="I303" s="48">
        <f t="shared" si="44"/>
        <v>26</v>
      </c>
      <c r="J303" s="48">
        <f t="shared" si="44"/>
        <v>299</v>
      </c>
      <c r="K303" s="139">
        <v>25.8</v>
      </c>
      <c r="L303" s="139">
        <v>14.5</v>
      </c>
      <c r="M303" s="56">
        <f t="shared" si="37"/>
        <v>20.149999999999999</v>
      </c>
      <c r="N303" s="36">
        <v>45</v>
      </c>
      <c r="O303" s="57">
        <f t="shared" si="38"/>
        <v>31.123365022400812</v>
      </c>
      <c r="P303" s="58">
        <f t="shared" si="39"/>
        <v>28.135521980250335</v>
      </c>
      <c r="Q303" s="140">
        <v>16.739626000000001</v>
      </c>
      <c r="R303" s="11">
        <f t="shared" si="40"/>
        <v>3.7258515512954995</v>
      </c>
      <c r="S303" s="35">
        <f t="shared" si="41"/>
        <v>5.7550413447358375</v>
      </c>
      <c r="AF303" s="34"/>
    </row>
    <row r="304" spans="7:32" ht="18.5">
      <c r="G304" s="61">
        <v>2013</v>
      </c>
      <c r="H304" s="61">
        <v>10</v>
      </c>
      <c r="I304" s="48">
        <f t="shared" si="44"/>
        <v>27</v>
      </c>
      <c r="J304" s="48">
        <f t="shared" si="44"/>
        <v>300</v>
      </c>
      <c r="K304" s="139">
        <v>23.4</v>
      </c>
      <c r="L304" s="139">
        <v>13.7</v>
      </c>
      <c r="M304" s="56">
        <f t="shared" si="37"/>
        <v>18.549999999999997</v>
      </c>
      <c r="N304" s="36">
        <v>52</v>
      </c>
      <c r="O304" s="57">
        <f t="shared" si="38"/>
        <v>28.520696677686907</v>
      </c>
      <c r="P304" s="58">
        <f t="shared" si="39"/>
        <v>22.132060621885039</v>
      </c>
      <c r="Q304" s="140">
        <v>14.2123528</v>
      </c>
      <c r="R304" s="11">
        <f t="shared" si="40"/>
        <v>3.029970577402199</v>
      </c>
      <c r="S304" s="35">
        <f t="shared" si="41"/>
        <v>4.1516828496616958</v>
      </c>
      <c r="AF304" s="34"/>
    </row>
    <row r="305" spans="7:32" ht="18.5">
      <c r="G305" s="61">
        <v>2013</v>
      </c>
      <c r="H305" s="61">
        <v>10</v>
      </c>
      <c r="I305" s="48">
        <f t="shared" si="44"/>
        <v>28</v>
      </c>
      <c r="J305" s="48">
        <f t="shared" si="44"/>
        <v>301</v>
      </c>
      <c r="K305" s="139">
        <v>25.6</v>
      </c>
      <c r="L305" s="139">
        <v>14.5</v>
      </c>
      <c r="M305" s="56">
        <f t="shared" si="37"/>
        <v>20.05</v>
      </c>
      <c r="N305" s="36">
        <v>47.5</v>
      </c>
      <c r="O305" s="57">
        <f t="shared" si="38"/>
        <v>30.760786927986107</v>
      </c>
      <c r="P305" s="58">
        <f t="shared" si="39"/>
        <v>27.315578792051667</v>
      </c>
      <c r="Q305" s="140">
        <v>16.397548099999998</v>
      </c>
      <c r="R305" s="11">
        <f t="shared" si="40"/>
        <v>3.6400958021060248</v>
      </c>
      <c r="S305" s="35">
        <f t="shared" si="41"/>
        <v>5.4007956740145895</v>
      </c>
      <c r="AF305" s="34"/>
    </row>
    <row r="306" spans="7:32" ht="18.5">
      <c r="G306" s="61">
        <v>2013</v>
      </c>
      <c r="H306" s="61">
        <v>10</v>
      </c>
      <c r="I306" s="48">
        <f t="shared" si="44"/>
        <v>29</v>
      </c>
      <c r="J306" s="48">
        <f t="shared" si="44"/>
        <v>302</v>
      </c>
      <c r="K306" s="139">
        <v>25.4</v>
      </c>
      <c r="L306" s="139">
        <v>12.6</v>
      </c>
      <c r="M306" s="56">
        <f t="shared" si="37"/>
        <v>19</v>
      </c>
      <c r="N306" s="36">
        <v>48</v>
      </c>
      <c r="O306" s="57">
        <f t="shared" si="38"/>
        <v>3.3529154526791234</v>
      </c>
      <c r="P306" s="58">
        <f t="shared" si="39"/>
        <v>3.4333854235434225</v>
      </c>
      <c r="Q306" s="140">
        <v>1.9193207999999999</v>
      </c>
      <c r="R306" s="11">
        <f t="shared" si="40"/>
        <v>0.41425084690559988</v>
      </c>
      <c r="S306" s="35">
        <f t="shared" si="41"/>
        <v>0.98418373546903115</v>
      </c>
      <c r="AF306" s="34"/>
    </row>
    <row r="307" spans="7:32" ht="18.5">
      <c r="G307" s="61">
        <v>2013</v>
      </c>
      <c r="H307" s="61">
        <v>10</v>
      </c>
      <c r="I307" s="48">
        <f t="shared" si="44"/>
        <v>30</v>
      </c>
      <c r="J307" s="48">
        <f t="shared" si="44"/>
        <v>303</v>
      </c>
      <c r="K307" s="139">
        <v>24.4</v>
      </c>
      <c r="L307" s="139">
        <v>13.6</v>
      </c>
      <c r="M307" s="56">
        <f t="shared" si="37"/>
        <v>19</v>
      </c>
      <c r="N307" s="36">
        <v>50.5</v>
      </c>
      <c r="O307" s="57">
        <f t="shared" si="38"/>
        <v>11.654496111576449</v>
      </c>
      <c r="P307" s="58">
        <f t="shared" si="39"/>
        <v>10.069484640402051</v>
      </c>
      <c r="Q307" s="140">
        <v>6.1280932000000004</v>
      </c>
      <c r="R307" s="11">
        <f t="shared" si="40"/>
        <v>1.3226386115423998</v>
      </c>
      <c r="S307" s="35">
        <f t="shared" si="41"/>
        <v>2.1064518979990612</v>
      </c>
      <c r="AF307" s="34"/>
    </row>
    <row r="308" spans="7:32" ht="18.5">
      <c r="G308" s="61">
        <v>2013</v>
      </c>
      <c r="H308" s="63">
        <v>10</v>
      </c>
      <c r="I308" s="62">
        <f t="shared" si="44"/>
        <v>31</v>
      </c>
      <c r="J308" s="48">
        <f t="shared" si="44"/>
        <v>304</v>
      </c>
      <c r="K308" s="139">
        <v>24.5</v>
      </c>
      <c r="L308" s="139">
        <v>13.4</v>
      </c>
      <c r="M308" s="56">
        <f t="shared" si="37"/>
        <v>18.95</v>
      </c>
      <c r="N308" s="36">
        <v>49</v>
      </c>
      <c r="O308" s="57">
        <f t="shared" si="38"/>
        <v>18.643567615419617</v>
      </c>
      <c r="P308" s="58">
        <f t="shared" si="39"/>
        <v>16.55548804249262</v>
      </c>
      <c r="Q308" s="140">
        <v>9.9382631999999997</v>
      </c>
      <c r="R308" s="51">
        <f t="shared" si="40"/>
        <v>2.1420808272990004</v>
      </c>
      <c r="S308" s="50">
        <f t="shared" si="41"/>
        <v>3.2723910308854296</v>
      </c>
      <c r="AF308" s="34"/>
    </row>
    <row r="309" spans="7:32" ht="18.5">
      <c r="G309" s="61">
        <v>2013</v>
      </c>
      <c r="H309" s="61">
        <v>11</v>
      </c>
      <c r="I309" s="48">
        <v>1</v>
      </c>
      <c r="J309" s="48">
        <f t="shared" si="44"/>
        <v>305</v>
      </c>
      <c r="K309" s="139">
        <v>23.7</v>
      </c>
      <c r="L309" s="139">
        <v>15.5</v>
      </c>
      <c r="M309" s="56">
        <f t="shared" si="37"/>
        <v>19.600000000000001</v>
      </c>
      <c r="N309" s="36">
        <v>43.5</v>
      </c>
      <c r="O309" s="57">
        <f t="shared" si="38"/>
        <v>15.815129463434156</v>
      </c>
      <c r="P309" s="58">
        <f t="shared" si="39"/>
        <v>10.374724928012805</v>
      </c>
      <c r="Q309" s="140">
        <v>7.2460221999999996</v>
      </c>
      <c r="R309" s="11">
        <f t="shared" si="40"/>
        <v>1.5894222155922</v>
      </c>
      <c r="S309" s="35">
        <f t="shared" si="41"/>
        <v>2.3921464296818105</v>
      </c>
      <c r="AF309" s="34"/>
    </row>
    <row r="310" spans="7:32" ht="18.5">
      <c r="G310" s="61">
        <v>2013</v>
      </c>
      <c r="H310" s="61">
        <v>11</v>
      </c>
      <c r="I310" s="48">
        <f t="shared" ref="I310:J325" si="45">I309+1</f>
        <v>2</v>
      </c>
      <c r="J310" s="48">
        <f t="shared" si="44"/>
        <v>306</v>
      </c>
      <c r="K310" s="139">
        <v>25.6</v>
      </c>
      <c r="L310" s="139">
        <v>13.6</v>
      </c>
      <c r="M310" s="56">
        <f t="shared" si="37"/>
        <v>19.600000000000001</v>
      </c>
      <c r="N310" s="36">
        <v>43.5</v>
      </c>
      <c r="O310" s="57">
        <f t="shared" si="38"/>
        <v>11.308738340356729</v>
      </c>
      <c r="P310" s="58">
        <f t="shared" si="39"/>
        <v>10.856388806742462</v>
      </c>
      <c r="Q310" s="140">
        <v>6.2679389999999993</v>
      </c>
      <c r="R310" s="11">
        <f t="shared" si="40"/>
        <v>1.3748786875890002</v>
      </c>
      <c r="S310" s="35">
        <f t="shared" si="41"/>
        <v>2.4845841316338531</v>
      </c>
      <c r="AF310" s="34"/>
    </row>
    <row r="311" spans="7:32" ht="18.5">
      <c r="G311" s="61">
        <v>2013</v>
      </c>
      <c r="H311" s="61">
        <v>11</v>
      </c>
      <c r="I311" s="48">
        <f t="shared" si="45"/>
        <v>3</v>
      </c>
      <c r="J311" s="48">
        <f t="shared" si="45"/>
        <v>307</v>
      </c>
      <c r="K311" s="139">
        <v>26.6</v>
      </c>
      <c r="L311" s="139">
        <v>12</v>
      </c>
      <c r="M311" s="56">
        <f t="shared" si="37"/>
        <v>19.3</v>
      </c>
      <c r="N311" s="36">
        <v>46</v>
      </c>
      <c r="O311" s="57">
        <f t="shared" si="38"/>
        <v>14.541791387867178</v>
      </c>
      <c r="P311" s="58">
        <f t="shared" si="39"/>
        <v>16.984812341028867</v>
      </c>
      <c r="Q311" s="140">
        <v>8.8902570999999995</v>
      </c>
      <c r="R311" s="11">
        <f t="shared" si="40"/>
        <v>1.9344443777746498</v>
      </c>
      <c r="S311" s="35">
        <f t="shared" si="41"/>
        <v>3.5173763288179112</v>
      </c>
      <c r="AF311" s="34"/>
    </row>
    <row r="312" spans="7:32" ht="18.5">
      <c r="G312" s="61">
        <v>2013</v>
      </c>
      <c r="H312" s="61">
        <v>11</v>
      </c>
      <c r="I312" s="48">
        <f t="shared" si="45"/>
        <v>4</v>
      </c>
      <c r="J312" s="48">
        <f t="shared" si="45"/>
        <v>308</v>
      </c>
      <c r="K312" s="139">
        <v>25.2</v>
      </c>
      <c r="L312" s="139">
        <v>12.1</v>
      </c>
      <c r="M312" s="56">
        <f t="shared" si="37"/>
        <v>18.649999999999999</v>
      </c>
      <c r="N312" s="36">
        <v>46.5</v>
      </c>
      <c r="O312" s="57">
        <f t="shared" si="38"/>
        <v>8.7976469848530243</v>
      </c>
      <c r="P312" s="58">
        <f t="shared" si="39"/>
        <v>9.2199340401259704</v>
      </c>
      <c r="Q312" s="140">
        <v>5.0947415999999999</v>
      </c>
      <c r="R312" s="11">
        <f t="shared" si="40"/>
        <v>1.0891500381918</v>
      </c>
      <c r="S312" s="35">
        <f t="shared" si="41"/>
        <v>2.0403507529164253</v>
      </c>
      <c r="AF312" s="34"/>
    </row>
    <row r="313" spans="7:32" ht="18.5">
      <c r="G313" s="61">
        <v>2013</v>
      </c>
      <c r="H313" s="61">
        <v>11</v>
      </c>
      <c r="I313" s="48">
        <f t="shared" si="45"/>
        <v>5</v>
      </c>
      <c r="J313" s="48">
        <f t="shared" si="45"/>
        <v>309</v>
      </c>
      <c r="K313" s="139">
        <v>17.5</v>
      </c>
      <c r="L313" s="139">
        <v>14.3</v>
      </c>
      <c r="M313" s="56">
        <f t="shared" si="37"/>
        <v>15.9</v>
      </c>
      <c r="N313" s="36">
        <v>61.5</v>
      </c>
      <c r="O313" s="57">
        <f t="shared" si="38"/>
        <v>25.312171063571938</v>
      </c>
      <c r="P313" s="58">
        <f t="shared" si="39"/>
        <v>6.4799157922744151</v>
      </c>
      <c r="Q313" s="140">
        <v>7.2447660999999997</v>
      </c>
      <c r="R313" s="11">
        <f t="shared" si="40"/>
        <v>1.4319316420480499</v>
      </c>
      <c r="S313" s="35">
        <f t="shared" si="41"/>
        <v>1.3670263734666857</v>
      </c>
      <c r="AF313" s="34"/>
    </row>
    <row r="314" spans="7:32" ht="18.5">
      <c r="G314" s="61">
        <v>2013</v>
      </c>
      <c r="H314" s="61">
        <v>11</v>
      </c>
      <c r="I314" s="48">
        <f t="shared" si="45"/>
        <v>6</v>
      </c>
      <c r="J314" s="48">
        <f t="shared" si="45"/>
        <v>310</v>
      </c>
      <c r="K314" s="139">
        <v>20.8</v>
      </c>
      <c r="L314" s="139">
        <v>12.2</v>
      </c>
      <c r="M314" s="56">
        <f t="shared" si="37"/>
        <v>16.5</v>
      </c>
      <c r="N314" s="36">
        <v>59</v>
      </c>
      <c r="O314" s="57">
        <f t="shared" si="38"/>
        <v>20.606076197777327</v>
      </c>
      <c r="P314" s="58">
        <f t="shared" si="39"/>
        <v>14.176980424070804</v>
      </c>
      <c r="Q314" s="140">
        <v>9.6686203999999982</v>
      </c>
      <c r="R314" s="11">
        <f t="shared" si="40"/>
        <v>1.9450315315577995</v>
      </c>
      <c r="S314" s="35">
        <f t="shared" si="41"/>
        <v>2.6414477736229256</v>
      </c>
      <c r="AF314" s="34"/>
    </row>
    <row r="315" spans="7:32" ht="18.5">
      <c r="G315" s="61">
        <v>2013</v>
      </c>
      <c r="H315" s="61">
        <v>11</v>
      </c>
      <c r="I315" s="48">
        <f t="shared" si="45"/>
        <v>7</v>
      </c>
      <c r="J315" s="48">
        <f t="shared" si="45"/>
        <v>311</v>
      </c>
      <c r="K315" s="139">
        <v>20.6</v>
      </c>
      <c r="L315" s="139">
        <v>16.2</v>
      </c>
      <c r="M315" s="56">
        <f t="shared" si="37"/>
        <v>18.399999999999999</v>
      </c>
      <c r="N315" s="36">
        <v>66</v>
      </c>
      <c r="O315" s="57">
        <f t="shared" si="38"/>
        <v>5.0737704223073914</v>
      </c>
      <c r="P315" s="58">
        <f t="shared" si="39"/>
        <v>1.7859671886522028</v>
      </c>
      <c r="Q315" s="140">
        <v>1.7028528999999999</v>
      </c>
      <c r="R315" s="11">
        <f t="shared" si="40"/>
        <v>0.3615378077577</v>
      </c>
      <c r="S315" s="35">
        <f t="shared" si="41"/>
        <v>0.66193164203808874</v>
      </c>
      <c r="AF315" s="34"/>
    </row>
    <row r="316" spans="7:32" ht="18.5">
      <c r="G316" s="61">
        <v>2013</v>
      </c>
      <c r="H316" s="61">
        <v>11</v>
      </c>
      <c r="I316" s="48">
        <f t="shared" si="45"/>
        <v>8</v>
      </c>
      <c r="J316" s="48">
        <f t="shared" si="45"/>
        <v>312</v>
      </c>
      <c r="K316" s="139">
        <v>18.899999999999999</v>
      </c>
      <c r="L316" s="139">
        <v>14.4</v>
      </c>
      <c r="M316" s="56">
        <f t="shared" si="37"/>
        <v>16.649999999999999</v>
      </c>
      <c r="N316" s="36">
        <v>63</v>
      </c>
      <c r="O316" s="57">
        <f t="shared" si="38"/>
        <v>11.424431698200335</v>
      </c>
      <c r="P316" s="58">
        <f t="shared" si="39"/>
        <v>4.1127954113521188</v>
      </c>
      <c r="Q316" s="140">
        <v>3.8775806999999998</v>
      </c>
      <c r="R316" s="11">
        <f t="shared" si="40"/>
        <v>0.78346227224947496</v>
      </c>
      <c r="S316" s="35">
        <f t="shared" si="41"/>
        <v>1.0115554033394616</v>
      </c>
      <c r="AF316" s="34"/>
    </row>
    <row r="317" spans="7:32" ht="18.5">
      <c r="G317" s="61">
        <v>2013</v>
      </c>
      <c r="H317" s="61">
        <v>11</v>
      </c>
      <c r="I317" s="48">
        <f t="shared" si="45"/>
        <v>9</v>
      </c>
      <c r="J317" s="48">
        <f t="shared" si="45"/>
        <v>313</v>
      </c>
      <c r="K317" s="139">
        <v>21.1</v>
      </c>
      <c r="L317" s="139">
        <v>13.3</v>
      </c>
      <c r="M317" s="56">
        <f t="shared" si="37"/>
        <v>17.200000000000003</v>
      </c>
      <c r="N317" s="36">
        <v>74.5</v>
      </c>
      <c r="O317" s="57">
        <f t="shared" si="38"/>
        <v>23.97761390526983</v>
      </c>
      <c r="P317" s="58">
        <f t="shared" si="39"/>
        <v>14.962031076888376</v>
      </c>
      <c r="Q317" s="140">
        <v>10.714532999999999</v>
      </c>
      <c r="R317" s="11">
        <f t="shared" si="40"/>
        <v>2.1994257615750001</v>
      </c>
      <c r="S317" s="35">
        <f t="shared" si="41"/>
        <v>2.8236468851543113</v>
      </c>
      <c r="AF317" s="34"/>
    </row>
    <row r="318" spans="7:32" ht="18.5">
      <c r="G318" s="61">
        <v>2013</v>
      </c>
      <c r="H318" s="61">
        <v>11</v>
      </c>
      <c r="I318" s="48">
        <f t="shared" si="45"/>
        <v>10</v>
      </c>
      <c r="J318" s="48">
        <f t="shared" si="45"/>
        <v>314</v>
      </c>
      <c r="K318" s="139">
        <v>17</v>
      </c>
      <c r="L318" s="139">
        <v>11.7</v>
      </c>
      <c r="M318" s="56">
        <f t="shared" si="37"/>
        <v>14.35</v>
      </c>
      <c r="N318" s="36">
        <v>81</v>
      </c>
      <c r="O318" s="57">
        <f t="shared" si="38"/>
        <v>14.000707575868736</v>
      </c>
      <c r="P318" s="58">
        <f t="shared" si="39"/>
        <v>5.9363000121683447</v>
      </c>
      <c r="Q318" s="140">
        <v>5.1571278999999999</v>
      </c>
      <c r="R318" s="11">
        <f t="shared" si="40"/>
        <v>0.97242674754202485</v>
      </c>
      <c r="S318" s="35">
        <f t="shared" si="41"/>
        <v>1.2165245520998598</v>
      </c>
      <c r="AF318" s="34"/>
    </row>
    <row r="319" spans="7:32" ht="18.5">
      <c r="G319" s="61">
        <v>2013</v>
      </c>
      <c r="H319" s="61">
        <v>11</v>
      </c>
      <c r="I319" s="48">
        <f t="shared" si="45"/>
        <v>11</v>
      </c>
      <c r="J319" s="48">
        <f t="shared" si="45"/>
        <v>315</v>
      </c>
      <c r="K319" s="139">
        <v>17</v>
      </c>
      <c r="L319" s="139">
        <v>12.9</v>
      </c>
      <c r="M319" s="56">
        <f t="shared" si="37"/>
        <v>14.95</v>
      </c>
      <c r="N319" s="36">
        <v>76</v>
      </c>
      <c r="O319" s="57">
        <f t="shared" si="38"/>
        <v>30.402004615389426</v>
      </c>
      <c r="P319" s="58">
        <f t="shared" si="39"/>
        <v>9.9718575138477306</v>
      </c>
      <c r="Q319" s="140">
        <v>9.8494987999999992</v>
      </c>
      <c r="R319" s="11">
        <f t="shared" si="40"/>
        <v>1.8918794176304994</v>
      </c>
      <c r="S319" s="35">
        <f t="shared" si="41"/>
        <v>1.8664667328189419</v>
      </c>
      <c r="AF319" s="34"/>
    </row>
    <row r="320" spans="7:32" ht="18.5">
      <c r="G320" s="61">
        <v>2013</v>
      </c>
      <c r="H320" s="61">
        <v>11</v>
      </c>
      <c r="I320" s="48">
        <f t="shared" si="45"/>
        <v>12</v>
      </c>
      <c r="J320" s="48">
        <f t="shared" si="45"/>
        <v>316</v>
      </c>
      <c r="K320" s="139">
        <v>18.7</v>
      </c>
      <c r="L320" s="139">
        <v>11.5</v>
      </c>
      <c r="M320" s="56">
        <f t="shared" si="37"/>
        <v>15.1</v>
      </c>
      <c r="N320" s="36">
        <v>61.5</v>
      </c>
      <c r="O320" s="57">
        <f t="shared" si="38"/>
        <v>15.411903111893015</v>
      </c>
      <c r="P320" s="58">
        <f t="shared" si="39"/>
        <v>8.8772561924503766</v>
      </c>
      <c r="Q320" s="140">
        <v>6.6167160999999997</v>
      </c>
      <c r="R320" s="11">
        <f t="shared" si="40"/>
        <v>1.2767516135818495</v>
      </c>
      <c r="S320" s="35">
        <f t="shared" si="41"/>
        <v>1.7055723002279137</v>
      </c>
      <c r="AF320" s="34"/>
    </row>
    <row r="321" spans="7:32" ht="18.5">
      <c r="G321" s="61">
        <v>2013</v>
      </c>
      <c r="H321" s="61">
        <v>11</v>
      </c>
      <c r="I321" s="48">
        <f t="shared" si="45"/>
        <v>13</v>
      </c>
      <c r="J321" s="48">
        <f t="shared" si="45"/>
        <v>317</v>
      </c>
      <c r="K321" s="139">
        <v>23.1</v>
      </c>
      <c r="L321" s="139">
        <v>11.5</v>
      </c>
      <c r="M321" s="56">
        <f t="shared" si="37"/>
        <v>17.3</v>
      </c>
      <c r="N321" s="36">
        <v>59</v>
      </c>
      <c r="O321" s="57">
        <f t="shared" si="38"/>
        <v>9.431385234547335</v>
      </c>
      <c r="P321" s="58">
        <f t="shared" si="39"/>
        <v>8.7523254976599283</v>
      </c>
      <c r="Q321" s="140">
        <v>5.1395425000000001</v>
      </c>
      <c r="R321" s="11">
        <f t="shared" si="40"/>
        <v>1.0580339283637497</v>
      </c>
      <c r="S321" s="35">
        <f t="shared" si="41"/>
        <v>1.8002288434659504</v>
      </c>
      <c r="AF321" s="34"/>
    </row>
    <row r="322" spans="7:32" ht="18.5">
      <c r="G322" s="61">
        <v>2013</v>
      </c>
      <c r="H322" s="61">
        <v>11</v>
      </c>
      <c r="I322" s="48">
        <f t="shared" si="45"/>
        <v>14</v>
      </c>
      <c r="J322" s="48">
        <f t="shared" si="45"/>
        <v>318</v>
      </c>
      <c r="K322" s="139">
        <v>22.4</v>
      </c>
      <c r="L322" s="139">
        <v>11</v>
      </c>
      <c r="M322" s="56">
        <f t="shared" si="37"/>
        <v>16.7</v>
      </c>
      <c r="N322" s="36">
        <v>59.5</v>
      </c>
      <c r="O322" s="57">
        <f t="shared" si="38"/>
        <v>16.975177618839268</v>
      </c>
      <c r="P322" s="58">
        <f t="shared" si="39"/>
        <v>15.481361988381412</v>
      </c>
      <c r="Q322" s="140">
        <v>9.1703673999999999</v>
      </c>
      <c r="R322" s="11">
        <f t="shared" si="40"/>
        <v>1.8555550656344999</v>
      </c>
      <c r="S322" s="35">
        <f t="shared" si="41"/>
        <v>2.869619590342289</v>
      </c>
      <c r="AF322" s="34"/>
    </row>
    <row r="323" spans="7:32" ht="18.5">
      <c r="G323" s="61">
        <v>2013</v>
      </c>
      <c r="H323" s="61">
        <v>11</v>
      </c>
      <c r="I323" s="48">
        <f t="shared" si="45"/>
        <v>15</v>
      </c>
      <c r="J323" s="48">
        <f t="shared" si="45"/>
        <v>319</v>
      </c>
      <c r="K323" s="139">
        <v>20.100000000000001</v>
      </c>
      <c r="L323" s="139">
        <v>11.7</v>
      </c>
      <c r="M323" s="56">
        <f t="shared" si="37"/>
        <v>15.9</v>
      </c>
      <c r="N323" s="36">
        <v>62.5</v>
      </c>
      <c r="O323" s="57">
        <f t="shared" si="38"/>
        <v>19.10372017087996</v>
      </c>
      <c r="P323" s="58">
        <f t="shared" si="39"/>
        <v>12.837699954831336</v>
      </c>
      <c r="Q323" s="140">
        <v>8.8588546000000008</v>
      </c>
      <c r="R323" s="11">
        <f t="shared" si="40"/>
        <v>1.7509570411172999</v>
      </c>
      <c r="S323" s="35">
        <f t="shared" si="41"/>
        <v>2.3811855364842609</v>
      </c>
      <c r="AF323" s="34"/>
    </row>
    <row r="324" spans="7:32" ht="18.5">
      <c r="G324" s="61">
        <v>2013</v>
      </c>
      <c r="H324" s="61">
        <v>11</v>
      </c>
      <c r="I324" s="48">
        <f t="shared" si="45"/>
        <v>16</v>
      </c>
      <c r="J324" s="48">
        <f t="shared" si="45"/>
        <v>320</v>
      </c>
      <c r="K324" s="139">
        <v>19.7</v>
      </c>
      <c r="L324" s="139">
        <v>11.2</v>
      </c>
      <c r="M324" s="56">
        <f t="shared" si="37"/>
        <v>15.45</v>
      </c>
      <c r="N324" s="36">
        <v>62.5</v>
      </c>
      <c r="O324" s="57">
        <f t="shared" si="38"/>
        <v>1.8912025770180989</v>
      </c>
      <c r="P324" s="58">
        <f t="shared" si="39"/>
        <v>1.2860177523723073</v>
      </c>
      <c r="Q324" s="140">
        <v>0.88220089999999995</v>
      </c>
      <c r="R324" s="11">
        <f t="shared" si="40"/>
        <v>0.17203910026012501</v>
      </c>
      <c r="S324" s="35">
        <f t="shared" si="41"/>
        <v>0.53101599425245205</v>
      </c>
      <c r="AF324" s="34"/>
    </row>
    <row r="325" spans="7:32" ht="18.5">
      <c r="G325" s="61">
        <v>2013</v>
      </c>
      <c r="H325" s="61">
        <v>11</v>
      </c>
      <c r="I325" s="48">
        <f t="shared" si="45"/>
        <v>17</v>
      </c>
      <c r="J325" s="48">
        <f t="shared" si="45"/>
        <v>321</v>
      </c>
      <c r="K325" s="139">
        <v>19.399999999999999</v>
      </c>
      <c r="L325" s="139">
        <v>11.3</v>
      </c>
      <c r="M325" s="56">
        <f t="shared" si="37"/>
        <v>15.35</v>
      </c>
      <c r="N325" s="36">
        <v>68</v>
      </c>
      <c r="O325" s="57">
        <f t="shared" si="38"/>
        <v>2.7667037360029956</v>
      </c>
      <c r="P325" s="58">
        <f t="shared" si="39"/>
        <v>1.7928240209299406</v>
      </c>
      <c r="Q325" s="140">
        <v>1.2598682999999999</v>
      </c>
      <c r="R325" s="11">
        <f t="shared" si="40"/>
        <v>0.24494957926042496</v>
      </c>
      <c r="S325" s="35">
        <f t="shared" si="41"/>
        <v>0.60877819122224452</v>
      </c>
      <c r="AF325" s="34"/>
    </row>
    <row r="326" spans="7:32" ht="18.5">
      <c r="G326" s="61">
        <v>2013</v>
      </c>
      <c r="H326" s="61">
        <v>11</v>
      </c>
      <c r="I326" s="48">
        <f t="shared" ref="I326:J341" si="46">I325+1</f>
        <v>18</v>
      </c>
      <c r="J326" s="48">
        <f t="shared" si="46"/>
        <v>322</v>
      </c>
      <c r="K326" s="139">
        <v>16.7</v>
      </c>
      <c r="L326" s="139">
        <v>11.2</v>
      </c>
      <c r="M326" s="56">
        <f t="shared" ref="M326:M369" si="47">(K326+L326)/2</f>
        <v>13.95</v>
      </c>
      <c r="N326" s="36">
        <v>57.5</v>
      </c>
      <c r="O326" s="57">
        <f t="shared" ref="O326:O369" si="48">((Q326)/(0.16*(K326-(L326))^0.5))</f>
        <v>48.900539258087939</v>
      </c>
      <c r="P326" s="58">
        <f t="shared" ref="P326:P369" si="49">0.16*((K326-L326)^1/2)*O326</f>
        <v>21.516237273558694</v>
      </c>
      <c r="Q326" s="140">
        <v>18.3491088</v>
      </c>
      <c r="R326" s="11">
        <f t="shared" ref="R326:R369" si="50">0.0023*0.408*O326*(K326-L326)^0.5*(M326+17.8)</f>
        <v>3.4168563588059997</v>
      </c>
      <c r="S326" s="35">
        <f t="shared" ref="S326:S369" si="51">0.31*(IF(N326&gt;50,1,(1+(50-N326)/70)))*(P326+2.09)*((M326/(M326+15)))</f>
        <v>3.526258137806721</v>
      </c>
      <c r="AF326" s="34"/>
    </row>
    <row r="327" spans="7:32" ht="18.5">
      <c r="G327" s="61">
        <v>2013</v>
      </c>
      <c r="H327" s="61">
        <v>11</v>
      </c>
      <c r="I327" s="48">
        <f t="shared" si="46"/>
        <v>19</v>
      </c>
      <c r="J327" s="48">
        <f t="shared" si="46"/>
        <v>323</v>
      </c>
      <c r="K327" s="139">
        <v>19.399999999999999</v>
      </c>
      <c r="L327" s="139">
        <v>10.7</v>
      </c>
      <c r="M327" s="56">
        <f t="shared" si="47"/>
        <v>15.049999999999999</v>
      </c>
      <c r="N327" s="36">
        <v>53</v>
      </c>
      <c r="O327" s="57">
        <f t="shared" si="48"/>
        <v>35.470404546443788</v>
      </c>
      <c r="P327" s="58">
        <f t="shared" si="49"/>
        <v>24.687401564324876</v>
      </c>
      <c r="Q327" s="140">
        <v>16.739626000000001</v>
      </c>
      <c r="R327" s="11">
        <f t="shared" si="50"/>
        <v>3.2251442281964997</v>
      </c>
      <c r="S327" s="35">
        <f t="shared" si="51"/>
        <v>4.1574032278987589</v>
      </c>
      <c r="AF327" s="34"/>
    </row>
    <row r="328" spans="7:32" ht="18.5">
      <c r="G328" s="61">
        <v>2013</v>
      </c>
      <c r="H328" s="61">
        <v>11</v>
      </c>
      <c r="I328" s="48">
        <f t="shared" si="46"/>
        <v>20</v>
      </c>
      <c r="J328" s="48">
        <f t="shared" si="46"/>
        <v>324</v>
      </c>
      <c r="K328" s="139">
        <v>21.8</v>
      </c>
      <c r="L328" s="139">
        <v>13.6</v>
      </c>
      <c r="M328" s="56">
        <f t="shared" si="47"/>
        <v>17.7</v>
      </c>
      <c r="N328" s="36">
        <v>57.5</v>
      </c>
      <c r="O328" s="57">
        <f t="shared" si="48"/>
        <v>31.019805530267476</v>
      </c>
      <c r="P328" s="58">
        <f t="shared" si="49"/>
        <v>20.348992427855467</v>
      </c>
      <c r="Q328" s="140">
        <v>14.2123528</v>
      </c>
      <c r="R328" s="11">
        <f t="shared" si="50"/>
        <v>2.9591184456060002</v>
      </c>
      <c r="S328" s="35">
        <f t="shared" si="51"/>
        <v>3.7652217569309769</v>
      </c>
      <c r="AF328" s="34"/>
    </row>
    <row r="329" spans="7:32" ht="18.5">
      <c r="G329" s="61">
        <v>2013</v>
      </c>
      <c r="H329" s="61">
        <v>11</v>
      </c>
      <c r="I329" s="48">
        <f t="shared" si="46"/>
        <v>21</v>
      </c>
      <c r="J329" s="48">
        <f t="shared" si="46"/>
        <v>325</v>
      </c>
      <c r="K329" s="139">
        <v>20.3</v>
      </c>
      <c r="L329" s="139">
        <v>9.5</v>
      </c>
      <c r="M329" s="56">
        <f t="shared" si="47"/>
        <v>14.9</v>
      </c>
      <c r="N329" s="36">
        <v>67.5</v>
      </c>
      <c r="O329" s="57">
        <f t="shared" si="48"/>
        <v>31.185093688006862</v>
      </c>
      <c r="P329" s="58">
        <f t="shared" si="49"/>
        <v>26.943920946437931</v>
      </c>
      <c r="Q329" s="140">
        <v>16.397548099999998</v>
      </c>
      <c r="R329" s="11">
        <f t="shared" si="50"/>
        <v>3.1448119611325498</v>
      </c>
      <c r="S329" s="35">
        <f t="shared" si="51"/>
        <v>4.4852067174447097</v>
      </c>
      <c r="AF329" s="34"/>
    </row>
    <row r="330" spans="7:32" ht="18.5">
      <c r="G330" s="61">
        <v>2013</v>
      </c>
      <c r="H330" s="61">
        <v>11</v>
      </c>
      <c r="I330" s="48">
        <f t="shared" si="46"/>
        <v>22</v>
      </c>
      <c r="J330" s="48">
        <f t="shared" si="46"/>
        <v>326</v>
      </c>
      <c r="K330" s="139">
        <v>18.3</v>
      </c>
      <c r="L330" s="139">
        <v>10.1</v>
      </c>
      <c r="M330" s="56">
        <f t="shared" si="47"/>
        <v>14.2</v>
      </c>
      <c r="N330" s="36">
        <v>61.5</v>
      </c>
      <c r="O330" s="57">
        <f t="shared" si="48"/>
        <v>4.1890993563146974</v>
      </c>
      <c r="P330" s="58">
        <f t="shared" si="49"/>
        <v>2.7480491777424421</v>
      </c>
      <c r="Q330" s="140">
        <v>1.9193207999999999</v>
      </c>
      <c r="R330" s="11">
        <f t="shared" si="50"/>
        <v>0.36021812774399992</v>
      </c>
      <c r="S330" s="35">
        <f t="shared" si="51"/>
        <v>0.72935248220624072</v>
      </c>
      <c r="AF330" s="34"/>
    </row>
    <row r="331" spans="7:32" ht="18.5">
      <c r="G331" s="61">
        <v>2013</v>
      </c>
      <c r="H331" s="61">
        <v>11</v>
      </c>
      <c r="I331" s="48">
        <f t="shared" si="46"/>
        <v>23</v>
      </c>
      <c r="J331" s="48">
        <f t="shared" si="46"/>
        <v>327</v>
      </c>
      <c r="K331" s="139">
        <v>20.3</v>
      </c>
      <c r="L331" s="139">
        <v>10.4</v>
      </c>
      <c r="M331" s="56">
        <f t="shared" si="47"/>
        <v>15.350000000000001</v>
      </c>
      <c r="N331" s="36">
        <v>66</v>
      </c>
      <c r="O331" s="57">
        <f t="shared" si="48"/>
        <v>12.172724186688141</v>
      </c>
      <c r="P331" s="58">
        <f t="shared" si="49"/>
        <v>9.6407975558570076</v>
      </c>
      <c r="Q331" s="140">
        <v>6.1280932000000004</v>
      </c>
      <c r="R331" s="11">
        <f t="shared" si="50"/>
        <v>1.1914529883867004</v>
      </c>
      <c r="S331" s="35">
        <f t="shared" si="51"/>
        <v>1.8392421802156695</v>
      </c>
      <c r="AF331" s="34"/>
    </row>
    <row r="332" spans="7:32" ht="18.5">
      <c r="G332" s="61">
        <v>2013</v>
      </c>
      <c r="H332" s="61">
        <v>11</v>
      </c>
      <c r="I332" s="48">
        <f t="shared" si="46"/>
        <v>24</v>
      </c>
      <c r="J332" s="48">
        <f t="shared" si="46"/>
        <v>328</v>
      </c>
      <c r="K332" s="139">
        <v>17.8</v>
      </c>
      <c r="L332" s="139">
        <v>12.2</v>
      </c>
      <c r="M332" s="56">
        <f t="shared" si="47"/>
        <v>15</v>
      </c>
      <c r="N332" s="36">
        <v>77</v>
      </c>
      <c r="O332" s="57">
        <f t="shared" si="48"/>
        <v>26.248016962786998</v>
      </c>
      <c r="P332" s="58">
        <f t="shared" si="49"/>
        <v>11.759111599328579</v>
      </c>
      <c r="Q332" s="140">
        <v>9.9382631999999997</v>
      </c>
      <c r="R332" s="11">
        <f t="shared" si="50"/>
        <v>1.9118435683103994</v>
      </c>
      <c r="S332" s="35">
        <f t="shared" si="51"/>
        <v>2.1466122978959294</v>
      </c>
      <c r="AF332" s="34"/>
    </row>
    <row r="333" spans="7:32" ht="18.5">
      <c r="G333" s="61">
        <v>2013</v>
      </c>
      <c r="H333" s="61">
        <v>11</v>
      </c>
      <c r="I333" s="48">
        <f t="shared" si="46"/>
        <v>25</v>
      </c>
      <c r="J333" s="48">
        <f t="shared" si="46"/>
        <v>329</v>
      </c>
      <c r="K333" s="139">
        <v>15.5</v>
      </c>
      <c r="L333" s="139">
        <v>9.3000000000000007</v>
      </c>
      <c r="M333" s="56">
        <f t="shared" si="47"/>
        <v>12.4</v>
      </c>
      <c r="N333" s="36">
        <v>73</v>
      </c>
      <c r="O333" s="57">
        <f t="shared" si="48"/>
        <v>18.187953402176902</v>
      </c>
      <c r="P333" s="58">
        <f t="shared" si="49"/>
        <v>9.0212248874797414</v>
      </c>
      <c r="Q333" s="140">
        <v>7.2460221999999996</v>
      </c>
      <c r="R333" s="11">
        <f t="shared" si="50"/>
        <v>1.2834371901305999</v>
      </c>
      <c r="S333" s="35">
        <f t="shared" si="51"/>
        <v>1.5588156374989828</v>
      </c>
      <c r="AF333" s="34"/>
    </row>
    <row r="334" spans="7:32" ht="18.5">
      <c r="G334" s="61">
        <v>2013</v>
      </c>
      <c r="H334" s="61">
        <v>11</v>
      </c>
      <c r="I334" s="48">
        <f t="shared" si="46"/>
        <v>26</v>
      </c>
      <c r="J334" s="48">
        <f t="shared" si="46"/>
        <v>330</v>
      </c>
      <c r="K334" s="139">
        <v>15.6</v>
      </c>
      <c r="L334" s="139">
        <v>9.4</v>
      </c>
      <c r="M334" s="56">
        <f t="shared" si="47"/>
        <v>12.5</v>
      </c>
      <c r="N334" s="36">
        <v>71.5</v>
      </c>
      <c r="O334" s="57">
        <f t="shared" si="48"/>
        <v>15.732905491193124</v>
      </c>
      <c r="P334" s="58">
        <f t="shared" si="49"/>
        <v>7.8035211236317883</v>
      </c>
      <c r="Q334" s="140">
        <v>6.2679389999999993</v>
      </c>
      <c r="R334" s="11">
        <f t="shared" si="50"/>
        <v>1.1138723057204998</v>
      </c>
      <c r="S334" s="35">
        <f t="shared" si="51"/>
        <v>1.394087067420843</v>
      </c>
    </row>
    <row r="335" spans="7:32" ht="18.5">
      <c r="G335" s="61">
        <v>2013</v>
      </c>
      <c r="H335" s="61">
        <v>11</v>
      </c>
      <c r="I335" s="48">
        <f t="shared" si="46"/>
        <v>27</v>
      </c>
      <c r="J335" s="48">
        <f t="shared" si="46"/>
        <v>331</v>
      </c>
      <c r="K335" s="139">
        <v>16.2</v>
      </c>
      <c r="L335" s="139">
        <v>11</v>
      </c>
      <c r="M335" s="56">
        <f t="shared" si="47"/>
        <v>13.6</v>
      </c>
      <c r="N335" s="36">
        <v>73</v>
      </c>
      <c r="O335" s="57">
        <f t="shared" si="48"/>
        <v>24.366472760175792</v>
      </c>
      <c r="P335" s="58">
        <f t="shared" si="49"/>
        <v>10.136452668233128</v>
      </c>
      <c r="Q335" s="140">
        <v>8.8902570999999995</v>
      </c>
      <c r="R335" s="11">
        <f t="shared" si="50"/>
        <v>1.6372386377930994</v>
      </c>
      <c r="S335" s="35">
        <f t="shared" si="51"/>
        <v>1.8023330227017784</v>
      </c>
    </row>
    <row r="336" spans="7:32" ht="18.5">
      <c r="G336" s="61">
        <v>2013</v>
      </c>
      <c r="H336" s="61">
        <v>11</v>
      </c>
      <c r="I336" s="48">
        <f t="shared" si="46"/>
        <v>28</v>
      </c>
      <c r="J336" s="48">
        <f t="shared" si="46"/>
        <v>332</v>
      </c>
      <c r="K336" s="139">
        <v>17.3</v>
      </c>
      <c r="L336" s="139">
        <v>9.6</v>
      </c>
      <c r="M336" s="56">
        <f t="shared" si="47"/>
        <v>13.45</v>
      </c>
      <c r="N336" s="36">
        <v>68</v>
      </c>
      <c r="O336" s="57">
        <f t="shared" si="48"/>
        <v>11.475108925483781</v>
      </c>
      <c r="P336" s="58">
        <f t="shared" si="49"/>
        <v>7.0686670980980102</v>
      </c>
      <c r="Q336" s="140">
        <v>5.0947415999999999</v>
      </c>
      <c r="R336" s="11">
        <f t="shared" si="50"/>
        <v>0.93377060887499996</v>
      </c>
      <c r="S336" s="35">
        <f t="shared" si="51"/>
        <v>1.3422517562572813</v>
      </c>
    </row>
    <row r="337" spans="7:19" ht="18.5">
      <c r="G337" s="61">
        <v>2013</v>
      </c>
      <c r="H337" s="61">
        <v>11</v>
      </c>
      <c r="I337" s="48">
        <f t="shared" si="46"/>
        <v>29</v>
      </c>
      <c r="J337" s="48">
        <f t="shared" si="46"/>
        <v>333</v>
      </c>
      <c r="K337" s="139">
        <v>15.5</v>
      </c>
      <c r="L337" s="139">
        <v>9.3000000000000007</v>
      </c>
      <c r="M337" s="56">
        <f t="shared" si="47"/>
        <v>12.4</v>
      </c>
      <c r="N337" s="36">
        <v>54</v>
      </c>
      <c r="O337" s="57">
        <f t="shared" si="48"/>
        <v>18.184800515304918</v>
      </c>
      <c r="P337" s="58">
        <f t="shared" si="49"/>
        <v>9.0196610555912375</v>
      </c>
      <c r="Q337" s="140">
        <v>7.2447660999999997</v>
      </c>
      <c r="R337" s="53">
        <f t="shared" si="50"/>
        <v>1.2832147059303001</v>
      </c>
      <c r="S337" s="52">
        <f t="shared" si="51"/>
        <v>1.5585962444413402</v>
      </c>
    </row>
    <row r="338" spans="7:19" ht="18.5">
      <c r="G338" s="61">
        <v>2013</v>
      </c>
      <c r="H338" s="62">
        <v>11</v>
      </c>
      <c r="I338" s="62">
        <f t="shared" si="46"/>
        <v>30</v>
      </c>
      <c r="J338" s="48">
        <f t="shared" si="46"/>
        <v>334</v>
      </c>
      <c r="K338" s="139">
        <v>14.9</v>
      </c>
      <c r="L338" s="139">
        <v>6.4</v>
      </c>
      <c r="M338" s="56">
        <f t="shared" si="47"/>
        <v>10.65</v>
      </c>
      <c r="N338" s="36">
        <v>55.5</v>
      </c>
      <c r="O338" s="57">
        <f t="shared" si="48"/>
        <v>20.726933985999967</v>
      </c>
      <c r="P338" s="58">
        <f t="shared" si="49"/>
        <v>14.094315110479979</v>
      </c>
      <c r="Q338" s="140">
        <v>9.6686203999999982</v>
      </c>
      <c r="R338" s="51">
        <f t="shared" si="50"/>
        <v>1.6132987484786998</v>
      </c>
      <c r="S338" s="50">
        <f t="shared" si="51"/>
        <v>2.0831390384892652</v>
      </c>
    </row>
    <row r="339" spans="7:19" ht="18.5">
      <c r="G339" s="61">
        <v>2013</v>
      </c>
      <c r="H339" s="61">
        <v>12</v>
      </c>
      <c r="I339" s="48">
        <v>1</v>
      </c>
      <c r="J339" s="48">
        <f t="shared" si="46"/>
        <v>335</v>
      </c>
      <c r="K339" s="139">
        <v>13.6</v>
      </c>
      <c r="L339" s="139">
        <v>5.8</v>
      </c>
      <c r="M339" s="56">
        <f t="shared" si="47"/>
        <v>9.6999999999999993</v>
      </c>
      <c r="N339" s="36">
        <v>57.5</v>
      </c>
      <c r="O339" s="57">
        <f t="shared" si="48"/>
        <v>3.8107446562224467</v>
      </c>
      <c r="P339" s="58">
        <f t="shared" si="49"/>
        <v>2.3779046654828067</v>
      </c>
      <c r="Q339" s="140">
        <v>1.7028528999999999</v>
      </c>
      <c r="R339" s="11">
        <f t="shared" si="50"/>
        <v>0.27464888710874996</v>
      </c>
      <c r="S339" s="35">
        <f t="shared" si="51"/>
        <v>0.54392669348610523</v>
      </c>
    </row>
    <row r="340" spans="7:19" ht="18.5">
      <c r="G340" s="61">
        <v>2013</v>
      </c>
      <c r="H340" s="61">
        <v>12</v>
      </c>
      <c r="I340" s="48">
        <f t="shared" ref="I340:J355" si="52">I339+1</f>
        <v>2</v>
      </c>
      <c r="J340" s="48">
        <f t="shared" si="46"/>
        <v>336</v>
      </c>
      <c r="K340" s="139">
        <v>14.4</v>
      </c>
      <c r="L340" s="139">
        <v>8.6999999999999993</v>
      </c>
      <c r="M340" s="56">
        <f t="shared" si="47"/>
        <v>11.55</v>
      </c>
      <c r="N340" s="36">
        <v>61.5</v>
      </c>
      <c r="O340" s="57">
        <f t="shared" si="48"/>
        <v>10.150873943196549</v>
      </c>
      <c r="P340" s="58">
        <f t="shared" si="49"/>
        <v>4.6287985180976268</v>
      </c>
      <c r="Q340" s="140">
        <v>3.8775806999999998</v>
      </c>
      <c r="R340" s="11">
        <f t="shared" si="50"/>
        <v>0.66747801714142485</v>
      </c>
      <c r="S340" s="35">
        <f t="shared" si="51"/>
        <v>0.90608881710164024</v>
      </c>
    </row>
    <row r="341" spans="7:19" ht="18.5">
      <c r="G341" s="61">
        <v>2013</v>
      </c>
      <c r="H341" s="61">
        <v>12</v>
      </c>
      <c r="I341" s="48">
        <f t="shared" si="52"/>
        <v>3</v>
      </c>
      <c r="J341" s="48">
        <f t="shared" si="46"/>
        <v>337</v>
      </c>
      <c r="K341" s="139">
        <v>13.7</v>
      </c>
      <c r="L341" s="139">
        <v>7.1</v>
      </c>
      <c r="M341" s="56">
        <f t="shared" si="47"/>
        <v>10.399999999999999</v>
      </c>
      <c r="N341" s="36">
        <v>52</v>
      </c>
      <c r="O341" s="57">
        <f t="shared" si="48"/>
        <v>26.066414461511858</v>
      </c>
      <c r="P341" s="58">
        <f t="shared" si="49"/>
        <v>13.763066835678261</v>
      </c>
      <c r="Q341" s="140">
        <v>10.714532999999999</v>
      </c>
      <c r="R341" s="11">
        <f t="shared" si="50"/>
        <v>1.7721087564689995</v>
      </c>
      <c r="S341" s="35">
        <f t="shared" si="51"/>
        <v>2.0122160424498703</v>
      </c>
    </row>
    <row r="342" spans="7:19" ht="18.5">
      <c r="G342" s="61">
        <v>2013</v>
      </c>
      <c r="H342" s="61">
        <v>12</v>
      </c>
      <c r="I342" s="48">
        <f t="shared" si="52"/>
        <v>4</v>
      </c>
      <c r="J342" s="48">
        <f t="shared" si="52"/>
        <v>338</v>
      </c>
      <c r="K342" s="139">
        <v>10.1</v>
      </c>
      <c r="L342" s="139">
        <v>5.5</v>
      </c>
      <c r="M342" s="56">
        <f t="shared" si="47"/>
        <v>7.8</v>
      </c>
      <c r="N342" s="36">
        <v>58.5</v>
      </c>
      <c r="O342" s="57">
        <f t="shared" si="48"/>
        <v>15.02827051081335</v>
      </c>
      <c r="P342" s="58">
        <f t="shared" si="49"/>
        <v>5.5304035479793123</v>
      </c>
      <c r="Q342" s="140">
        <v>5.1571278999999999</v>
      </c>
      <c r="R342" s="11">
        <f t="shared" si="50"/>
        <v>0.77431181141759997</v>
      </c>
      <c r="S342" s="35">
        <f t="shared" si="51"/>
        <v>0.8081638499567535</v>
      </c>
    </row>
    <row r="343" spans="7:19" ht="18.5">
      <c r="G343" s="61">
        <v>2013</v>
      </c>
      <c r="H343" s="61">
        <v>12</v>
      </c>
      <c r="I343" s="48">
        <f t="shared" si="52"/>
        <v>5</v>
      </c>
      <c r="J343" s="48">
        <f t="shared" si="52"/>
        <v>339</v>
      </c>
      <c r="K343" s="139">
        <v>10.1</v>
      </c>
      <c r="L343" s="139">
        <v>5.2</v>
      </c>
      <c r="M343" s="56">
        <f t="shared" si="47"/>
        <v>7.65</v>
      </c>
      <c r="N343" s="36">
        <v>55.5</v>
      </c>
      <c r="O343" s="57">
        <f t="shared" si="48"/>
        <v>27.809687517049337</v>
      </c>
      <c r="P343" s="58">
        <f t="shared" si="49"/>
        <v>10.901397506683338</v>
      </c>
      <c r="Q343" s="140">
        <v>9.8494987999999992</v>
      </c>
      <c r="R343" s="11">
        <f t="shared" si="50"/>
        <v>1.4701780512579001</v>
      </c>
      <c r="S343" s="35">
        <f t="shared" si="51"/>
        <v>1.360225129673269</v>
      </c>
    </row>
    <row r="344" spans="7:19" ht="18.5">
      <c r="G344" s="61">
        <v>2013</v>
      </c>
      <c r="H344" s="61">
        <v>12</v>
      </c>
      <c r="I344" s="48">
        <f t="shared" si="52"/>
        <v>6</v>
      </c>
      <c r="J344" s="48">
        <f t="shared" si="52"/>
        <v>340</v>
      </c>
      <c r="K344" s="139">
        <v>15.2</v>
      </c>
      <c r="L344" s="139">
        <v>2.2000000000000002</v>
      </c>
      <c r="M344" s="56">
        <f t="shared" si="47"/>
        <v>8.6999999999999993</v>
      </c>
      <c r="N344" s="36">
        <v>83</v>
      </c>
      <c r="O344" s="57">
        <f t="shared" si="48"/>
        <v>11.469667871989477</v>
      </c>
      <c r="P344" s="58">
        <f t="shared" si="49"/>
        <v>11.928454586869057</v>
      </c>
      <c r="Q344" s="140">
        <v>6.6167160999999997</v>
      </c>
      <c r="R344" s="11">
        <f t="shared" si="50"/>
        <v>1.0283865580522498</v>
      </c>
      <c r="S344" s="35">
        <f t="shared" si="51"/>
        <v>1.5952646422272507</v>
      </c>
    </row>
    <row r="345" spans="7:19" ht="18.5">
      <c r="G345" s="61">
        <v>2013</v>
      </c>
      <c r="H345" s="61">
        <v>12</v>
      </c>
      <c r="I345" s="48">
        <f t="shared" si="52"/>
        <v>7</v>
      </c>
      <c r="J345" s="48">
        <f t="shared" si="52"/>
        <v>341</v>
      </c>
      <c r="K345" s="139">
        <v>8.4</v>
      </c>
      <c r="L345" s="139">
        <v>5.5</v>
      </c>
      <c r="M345" s="56">
        <f t="shared" si="47"/>
        <v>6.95</v>
      </c>
      <c r="N345" s="36">
        <v>60</v>
      </c>
      <c r="O345" s="57">
        <f t="shared" si="48"/>
        <v>18.86277046909467</v>
      </c>
      <c r="P345" s="58">
        <f t="shared" si="49"/>
        <v>4.3761627488299641</v>
      </c>
      <c r="Q345" s="140">
        <v>5.1395425000000001</v>
      </c>
      <c r="R345" s="11">
        <f t="shared" si="50"/>
        <v>0.74604956487187479</v>
      </c>
      <c r="S345" s="35">
        <f t="shared" si="51"/>
        <v>0.63468554179290015</v>
      </c>
    </row>
    <row r="346" spans="7:19" ht="18.5">
      <c r="G346" s="61">
        <v>2013</v>
      </c>
      <c r="H346" s="61">
        <v>12</v>
      </c>
      <c r="I346" s="48">
        <f t="shared" si="52"/>
        <v>8</v>
      </c>
      <c r="J346" s="48">
        <f t="shared" si="52"/>
        <v>342</v>
      </c>
      <c r="K346" s="139">
        <v>12</v>
      </c>
      <c r="L346" s="139">
        <v>3.4</v>
      </c>
      <c r="M346" s="56">
        <f t="shared" si="47"/>
        <v>7.7</v>
      </c>
      <c r="N346" s="36">
        <v>55</v>
      </c>
      <c r="O346" s="57">
        <f t="shared" si="48"/>
        <v>19.544183305201759</v>
      </c>
      <c r="P346" s="58">
        <f t="shared" si="49"/>
        <v>13.446398113978809</v>
      </c>
      <c r="Q346" s="140">
        <v>9.1703673999999999</v>
      </c>
      <c r="R346" s="11">
        <f t="shared" si="50"/>
        <v>1.3714972224254998</v>
      </c>
      <c r="S346" s="35">
        <f t="shared" si="51"/>
        <v>1.6337172818531904</v>
      </c>
    </row>
    <row r="347" spans="7:19" ht="18.5">
      <c r="G347" s="61">
        <v>2013</v>
      </c>
      <c r="H347" s="61">
        <v>12</v>
      </c>
      <c r="I347" s="48">
        <f t="shared" si="52"/>
        <v>9</v>
      </c>
      <c r="J347" s="48">
        <f t="shared" si="52"/>
        <v>343</v>
      </c>
      <c r="K347" s="139">
        <v>6</v>
      </c>
      <c r="L347" s="139">
        <v>-0.1</v>
      </c>
      <c r="M347" s="56">
        <f t="shared" si="47"/>
        <v>2.95</v>
      </c>
      <c r="N347" s="36">
        <v>63.5</v>
      </c>
      <c r="O347" s="57">
        <f t="shared" si="48"/>
        <v>22.417783648676906</v>
      </c>
      <c r="P347" s="58">
        <f t="shared" si="49"/>
        <v>10.939878420554329</v>
      </c>
      <c r="Q347" s="140">
        <v>8.8588546000000008</v>
      </c>
      <c r="R347" s="11">
        <f t="shared" si="50"/>
        <v>1.0781115312517502</v>
      </c>
      <c r="S347" s="35">
        <f t="shared" si="51"/>
        <v>0.66383419585498249</v>
      </c>
    </row>
    <row r="348" spans="7:19" ht="18.5">
      <c r="G348" s="61">
        <v>2013</v>
      </c>
      <c r="H348" s="61">
        <v>12</v>
      </c>
      <c r="I348" s="48">
        <f t="shared" si="52"/>
        <v>10</v>
      </c>
      <c r="J348" s="48">
        <f t="shared" si="52"/>
        <v>344</v>
      </c>
      <c r="K348" s="139">
        <v>4.5999999999999996</v>
      </c>
      <c r="L348" s="139">
        <v>-2.2999999999999998</v>
      </c>
      <c r="M348" s="56">
        <f t="shared" si="47"/>
        <v>1.1499999999999999</v>
      </c>
      <c r="N348" s="36">
        <v>84.5</v>
      </c>
      <c r="O348" s="57">
        <f t="shared" si="48"/>
        <v>2.09905089291476</v>
      </c>
      <c r="P348" s="58">
        <f t="shared" si="49"/>
        <v>1.1586760928889475</v>
      </c>
      <c r="Q348" s="140">
        <v>0.88220089999999995</v>
      </c>
      <c r="R348" s="11">
        <f t="shared" si="50"/>
        <v>9.8049351877574964E-2</v>
      </c>
      <c r="S348" s="35">
        <f t="shared" si="51"/>
        <v>7.1712261740861288E-2</v>
      </c>
    </row>
    <row r="349" spans="7:19" ht="18.5">
      <c r="G349" s="61">
        <v>2013</v>
      </c>
      <c r="H349" s="61">
        <v>12</v>
      </c>
      <c r="I349" s="48">
        <f t="shared" si="52"/>
        <v>11</v>
      </c>
      <c r="J349" s="48">
        <f t="shared" si="52"/>
        <v>345</v>
      </c>
      <c r="K349" s="139">
        <v>-0.2</v>
      </c>
      <c r="L349" s="139">
        <v>-1.9</v>
      </c>
      <c r="M349" s="56">
        <f t="shared" si="47"/>
        <v>-1.05</v>
      </c>
      <c r="N349" s="36">
        <v>58.5</v>
      </c>
      <c r="O349" s="57">
        <f t="shared" si="48"/>
        <v>6.0392179791165965</v>
      </c>
      <c r="P349" s="58">
        <f t="shared" si="49"/>
        <v>0.82133364515985718</v>
      </c>
      <c r="Q349" s="140">
        <v>1.2598682999999999</v>
      </c>
      <c r="R349" s="11">
        <f t="shared" si="50"/>
        <v>0.12376788695662498</v>
      </c>
      <c r="S349" s="35">
        <f t="shared" si="51"/>
        <v>-6.7931118387063325E-2</v>
      </c>
    </row>
    <row r="350" spans="7:19" ht="18.5">
      <c r="G350" s="61">
        <v>2013</v>
      </c>
      <c r="H350" s="61">
        <v>12</v>
      </c>
      <c r="I350" s="48">
        <f t="shared" si="52"/>
        <v>12</v>
      </c>
      <c r="J350" s="48">
        <f t="shared" si="52"/>
        <v>346</v>
      </c>
      <c r="K350" s="139">
        <v>3.7</v>
      </c>
      <c r="L350" s="139">
        <v>-2.6</v>
      </c>
      <c r="M350" s="56">
        <f t="shared" si="47"/>
        <v>0.55000000000000004</v>
      </c>
      <c r="N350" s="36">
        <v>58.5</v>
      </c>
      <c r="O350" s="57">
        <f t="shared" si="48"/>
        <v>45.690374569894757</v>
      </c>
      <c r="P350" s="58">
        <f t="shared" si="49"/>
        <v>23.027948783226964</v>
      </c>
      <c r="Q350" s="140">
        <v>18.3491088</v>
      </c>
      <c r="R350" s="11">
        <f t="shared" si="50"/>
        <v>1.9747815491051999</v>
      </c>
      <c r="S350" s="35">
        <f t="shared" si="51"/>
        <v>0.27540902042059145</v>
      </c>
    </row>
    <row r="351" spans="7:19" ht="18.5">
      <c r="G351" s="61">
        <v>2013</v>
      </c>
      <c r="H351" s="61">
        <v>12</v>
      </c>
      <c r="I351" s="48">
        <f t="shared" si="52"/>
        <v>13</v>
      </c>
      <c r="J351" s="48">
        <f t="shared" si="52"/>
        <v>347</v>
      </c>
      <c r="K351" s="139">
        <v>0.4</v>
      </c>
      <c r="L351" s="139">
        <v>-1.9</v>
      </c>
      <c r="M351" s="56">
        <f t="shared" si="47"/>
        <v>-0.75</v>
      </c>
      <c r="N351" s="36">
        <v>65.5</v>
      </c>
      <c r="O351" s="57">
        <f t="shared" si="48"/>
        <v>68.986140727177656</v>
      </c>
      <c r="P351" s="58">
        <f t="shared" si="49"/>
        <v>12.693449893800688</v>
      </c>
      <c r="Q351" s="140">
        <v>16.739626000000001</v>
      </c>
      <c r="R351" s="11">
        <f t="shared" si="50"/>
        <v>1.6739333056545</v>
      </c>
      <c r="S351" s="35">
        <f t="shared" si="51"/>
        <v>-0.2412036561620112</v>
      </c>
    </row>
    <row r="352" spans="7:19" ht="18.5">
      <c r="G352" s="61">
        <v>2013</v>
      </c>
      <c r="H352" s="61">
        <v>12</v>
      </c>
      <c r="I352" s="48">
        <f t="shared" si="52"/>
        <v>14</v>
      </c>
      <c r="J352" s="48">
        <f t="shared" si="52"/>
        <v>348</v>
      </c>
      <c r="K352" s="139">
        <v>7.3</v>
      </c>
      <c r="L352" s="139">
        <v>0.2</v>
      </c>
      <c r="M352" s="56">
        <f t="shared" si="47"/>
        <v>3.75</v>
      </c>
      <c r="N352" s="36">
        <v>56.5</v>
      </c>
      <c r="O352" s="57">
        <f t="shared" si="48"/>
        <v>33.336256006378704</v>
      </c>
      <c r="P352" s="58">
        <f t="shared" si="49"/>
        <v>18.934993411623104</v>
      </c>
      <c r="Q352" s="140">
        <v>14.2123528</v>
      </c>
      <c r="R352" s="11">
        <f t="shared" si="50"/>
        <v>1.7963099296565996</v>
      </c>
      <c r="S352" s="35">
        <f t="shared" si="51"/>
        <v>1.3035495915206325</v>
      </c>
    </row>
    <row r="353" spans="7:19" ht="18.5">
      <c r="G353" s="61">
        <v>2013</v>
      </c>
      <c r="H353" s="61">
        <v>12</v>
      </c>
      <c r="I353" s="48">
        <f t="shared" si="52"/>
        <v>15</v>
      </c>
      <c r="J353" s="48">
        <f t="shared" si="52"/>
        <v>349</v>
      </c>
      <c r="K353" s="139">
        <v>9.9</v>
      </c>
      <c r="L353" s="139">
        <v>-0.3</v>
      </c>
      <c r="M353" s="56">
        <f t="shared" si="47"/>
        <v>4.8</v>
      </c>
      <c r="N353" s="36">
        <v>65</v>
      </c>
      <c r="O353" s="57">
        <f t="shared" si="48"/>
        <v>32.089196670178552</v>
      </c>
      <c r="P353" s="58">
        <f t="shared" si="49"/>
        <v>26.184784482865702</v>
      </c>
      <c r="Q353" s="140">
        <v>16.397548099999998</v>
      </c>
      <c r="R353" s="11">
        <f t="shared" si="50"/>
        <v>2.1734786031068998</v>
      </c>
      <c r="S353" s="35">
        <f t="shared" si="51"/>
        <v>2.124892894469907</v>
      </c>
    </row>
    <row r="354" spans="7:19" ht="18.5">
      <c r="G354" s="61">
        <v>2013</v>
      </c>
      <c r="H354" s="61">
        <v>12</v>
      </c>
      <c r="I354" s="48">
        <f t="shared" si="52"/>
        <v>16</v>
      </c>
      <c r="J354" s="48">
        <f t="shared" si="52"/>
        <v>350</v>
      </c>
      <c r="K354" s="139">
        <v>8.6</v>
      </c>
      <c r="L354" s="139">
        <v>0.7</v>
      </c>
      <c r="M354" s="56">
        <f t="shared" si="47"/>
        <v>4.6499999999999995</v>
      </c>
      <c r="N354" s="36">
        <v>67</v>
      </c>
      <c r="O354" s="57">
        <f t="shared" si="48"/>
        <v>4.2678980985667874</v>
      </c>
      <c r="P354" s="58">
        <f t="shared" si="49"/>
        <v>2.6973115982942097</v>
      </c>
      <c r="Q354" s="140">
        <v>1.9193207999999999</v>
      </c>
      <c r="R354" s="11">
        <f t="shared" si="50"/>
        <v>0.2527155302454</v>
      </c>
      <c r="S354" s="35">
        <f t="shared" si="51"/>
        <v>0.35119133175272782</v>
      </c>
    </row>
    <row r="355" spans="7:19" ht="18.5">
      <c r="G355" s="61">
        <v>2013</v>
      </c>
      <c r="H355" s="61">
        <v>12</v>
      </c>
      <c r="I355" s="48">
        <f t="shared" si="52"/>
        <v>17</v>
      </c>
      <c r="J355" s="48">
        <f t="shared" si="52"/>
        <v>351</v>
      </c>
      <c r="K355" s="139">
        <v>9.9</v>
      </c>
      <c r="L355" s="139">
        <v>0.3</v>
      </c>
      <c r="M355" s="56">
        <f t="shared" si="47"/>
        <v>5.1000000000000005</v>
      </c>
      <c r="N355" s="36">
        <v>66</v>
      </c>
      <c r="O355" s="57">
        <f t="shared" si="48"/>
        <v>12.361459847711936</v>
      </c>
      <c r="P355" s="58">
        <f t="shared" si="49"/>
        <v>9.4936011630427668</v>
      </c>
      <c r="Q355" s="140">
        <v>6.1280932000000004</v>
      </c>
      <c r="R355" s="11">
        <f t="shared" si="50"/>
        <v>0.82305500555220001</v>
      </c>
      <c r="S355" s="35">
        <f t="shared" si="51"/>
        <v>0.91112803177963253</v>
      </c>
    </row>
    <row r="356" spans="7:19" ht="18.5">
      <c r="G356" s="61">
        <v>2013</v>
      </c>
      <c r="H356" s="61">
        <v>12</v>
      </c>
      <c r="I356" s="48">
        <f t="shared" ref="I356:J369" si="53">I355+1</f>
        <v>18</v>
      </c>
      <c r="J356" s="48">
        <f t="shared" si="53"/>
        <v>352</v>
      </c>
      <c r="K356" s="139">
        <v>8.6999999999999993</v>
      </c>
      <c r="L356" s="139">
        <v>1.8</v>
      </c>
      <c r="M356" s="56">
        <f t="shared" si="47"/>
        <v>5.25</v>
      </c>
      <c r="N356" s="36">
        <v>58.5</v>
      </c>
      <c r="O356" s="57">
        <f t="shared" si="48"/>
        <v>23.646450875284646</v>
      </c>
      <c r="P356" s="58">
        <f t="shared" si="49"/>
        <v>13.052840883157124</v>
      </c>
      <c r="Q356" s="140">
        <v>9.9382631999999997</v>
      </c>
      <c r="R356" s="11">
        <f t="shared" si="50"/>
        <v>1.3435364100474001</v>
      </c>
      <c r="S356" s="35">
        <f t="shared" si="51"/>
        <v>1.2170357302389243</v>
      </c>
    </row>
    <row r="357" spans="7:19" ht="18.5">
      <c r="G357" s="61">
        <v>2013</v>
      </c>
      <c r="H357" s="61">
        <v>12</v>
      </c>
      <c r="I357" s="48">
        <f t="shared" si="53"/>
        <v>19</v>
      </c>
      <c r="J357" s="48">
        <f t="shared" si="53"/>
        <v>353</v>
      </c>
      <c r="K357" s="139">
        <v>11</v>
      </c>
      <c r="L357" s="139">
        <v>1</v>
      </c>
      <c r="M357" s="56">
        <f t="shared" si="47"/>
        <v>6</v>
      </c>
      <c r="N357" s="36">
        <v>61</v>
      </c>
      <c r="O357" s="57">
        <f t="shared" si="48"/>
        <v>14.321208830090081</v>
      </c>
      <c r="P357" s="58">
        <f t="shared" si="49"/>
        <v>11.456967064072066</v>
      </c>
      <c r="Q357" s="140">
        <v>7.2460221999999996</v>
      </c>
      <c r="R357" s="11">
        <f t="shared" si="50"/>
        <v>1.0114505008313999</v>
      </c>
      <c r="S357" s="35">
        <f t="shared" si="51"/>
        <v>1.1998742256749544</v>
      </c>
    </row>
    <row r="358" spans="7:19" ht="18.5">
      <c r="G358" s="61">
        <v>2013</v>
      </c>
      <c r="H358" s="61">
        <v>12</v>
      </c>
      <c r="I358" s="48">
        <f t="shared" si="53"/>
        <v>20</v>
      </c>
      <c r="J358" s="48">
        <f t="shared" si="53"/>
        <v>354</v>
      </c>
      <c r="K358" s="139">
        <v>12</v>
      </c>
      <c r="L358" s="139">
        <v>2.1</v>
      </c>
      <c r="M358" s="56">
        <f t="shared" si="47"/>
        <v>7.05</v>
      </c>
      <c r="N358" s="36">
        <v>60</v>
      </c>
      <c r="O358" s="57">
        <f t="shared" si="48"/>
        <v>12.450511142027974</v>
      </c>
      <c r="P358" s="58">
        <f t="shared" si="49"/>
        <v>9.8608048244861557</v>
      </c>
      <c r="Q358" s="140">
        <v>6.2679389999999993</v>
      </c>
      <c r="R358" s="11">
        <f t="shared" si="50"/>
        <v>0.9135223365397499</v>
      </c>
      <c r="S358" s="35">
        <f t="shared" si="51"/>
        <v>1.1845117434881856</v>
      </c>
    </row>
    <row r="359" spans="7:19" ht="18.5">
      <c r="G359" s="61">
        <v>2013</v>
      </c>
      <c r="H359" s="61">
        <v>12</v>
      </c>
      <c r="I359" s="48">
        <f t="shared" si="53"/>
        <v>21</v>
      </c>
      <c r="J359" s="48">
        <f t="shared" si="53"/>
        <v>355</v>
      </c>
      <c r="K359" s="139">
        <v>13.3</v>
      </c>
      <c r="L359" s="139">
        <v>1.6</v>
      </c>
      <c r="M359" s="56">
        <f t="shared" si="47"/>
        <v>7.45</v>
      </c>
      <c r="N359" s="36">
        <v>51.5</v>
      </c>
      <c r="O359" s="57">
        <f t="shared" si="48"/>
        <v>16.244315173450527</v>
      </c>
      <c r="P359" s="58">
        <f t="shared" si="49"/>
        <v>15.204679002349694</v>
      </c>
      <c r="Q359" s="140">
        <v>8.8902570999999995</v>
      </c>
      <c r="R359" s="11">
        <f t="shared" si="50"/>
        <v>1.3165692867603749</v>
      </c>
      <c r="S359" s="35">
        <f t="shared" si="51"/>
        <v>1.7791563989276893</v>
      </c>
    </row>
    <row r="360" spans="7:19" ht="18.5">
      <c r="G360" s="61">
        <v>2013</v>
      </c>
      <c r="H360" s="61">
        <v>12</v>
      </c>
      <c r="I360" s="48">
        <f t="shared" si="53"/>
        <v>22</v>
      </c>
      <c r="J360" s="48">
        <f t="shared" si="53"/>
        <v>356</v>
      </c>
      <c r="K360" s="139">
        <v>17.2</v>
      </c>
      <c r="L360" s="139">
        <v>3.5</v>
      </c>
      <c r="M360" s="56">
        <f t="shared" si="47"/>
        <v>10.35</v>
      </c>
      <c r="N360" s="36">
        <v>49.5</v>
      </c>
      <c r="O360" s="57">
        <f t="shared" si="48"/>
        <v>8.6028409895709004</v>
      </c>
      <c r="P360" s="58">
        <f t="shared" si="49"/>
        <v>9.4287137245697057</v>
      </c>
      <c r="Q360" s="140">
        <v>5.0947415999999999</v>
      </c>
      <c r="R360" s="11">
        <f t="shared" si="50"/>
        <v>0.84114056447459973</v>
      </c>
      <c r="S360" s="35">
        <f t="shared" si="51"/>
        <v>1.4683146832698641</v>
      </c>
    </row>
    <row r="361" spans="7:19" ht="18.5">
      <c r="G361" s="61">
        <v>2013</v>
      </c>
      <c r="H361" s="61">
        <v>12</v>
      </c>
      <c r="I361" s="48">
        <f t="shared" si="53"/>
        <v>23</v>
      </c>
      <c r="J361" s="48">
        <f t="shared" si="53"/>
        <v>357</v>
      </c>
      <c r="K361" s="139">
        <v>15.4</v>
      </c>
      <c r="L361" s="139">
        <v>4.4000000000000004</v>
      </c>
      <c r="M361" s="56">
        <f t="shared" si="47"/>
        <v>9.9</v>
      </c>
      <c r="N361" s="36">
        <v>55.5</v>
      </c>
      <c r="O361" s="57">
        <f t="shared" si="48"/>
        <v>13.652369799765005</v>
      </c>
      <c r="P361" s="58">
        <f t="shared" si="49"/>
        <v>12.014085423793205</v>
      </c>
      <c r="Q361" s="140">
        <v>7.2447660999999997</v>
      </c>
      <c r="R361" s="11">
        <f t="shared" si="50"/>
        <v>1.1769883229890501</v>
      </c>
      <c r="S361" s="35">
        <f t="shared" si="51"/>
        <v>1.7383710106675243</v>
      </c>
    </row>
    <row r="362" spans="7:19" ht="18.5">
      <c r="G362" s="61">
        <v>2013</v>
      </c>
      <c r="H362" s="61">
        <v>12</v>
      </c>
      <c r="I362" s="48">
        <f t="shared" si="53"/>
        <v>24</v>
      </c>
      <c r="J362" s="48">
        <f t="shared" si="53"/>
        <v>358</v>
      </c>
      <c r="K362" s="139">
        <v>13</v>
      </c>
      <c r="L362" s="139">
        <v>3.2</v>
      </c>
      <c r="M362" s="56">
        <f t="shared" si="47"/>
        <v>8.1</v>
      </c>
      <c r="N362" s="36">
        <v>57</v>
      </c>
      <c r="O362" s="57">
        <f t="shared" si="48"/>
        <v>19.303296842001075</v>
      </c>
      <c r="P362" s="58">
        <f t="shared" si="49"/>
        <v>15.133784724128843</v>
      </c>
      <c r="Q362" s="140">
        <v>9.6686203999999982</v>
      </c>
      <c r="R362" s="11">
        <f t="shared" si="50"/>
        <v>1.4686972789313997</v>
      </c>
      <c r="S362" s="35">
        <f t="shared" si="51"/>
        <v>1.8722477680643943</v>
      </c>
    </row>
    <row r="363" spans="7:19" ht="18.5">
      <c r="G363" s="61">
        <v>2013</v>
      </c>
      <c r="H363" s="61">
        <v>12</v>
      </c>
      <c r="I363" s="48">
        <f t="shared" si="53"/>
        <v>25</v>
      </c>
      <c r="J363" s="48">
        <f t="shared" si="53"/>
        <v>359</v>
      </c>
      <c r="K363" s="139">
        <v>10.6</v>
      </c>
      <c r="L363" s="139">
        <v>4.8</v>
      </c>
      <c r="M363" s="56">
        <f t="shared" si="47"/>
        <v>7.6999999999999993</v>
      </c>
      <c r="N363" s="36">
        <v>59</v>
      </c>
      <c r="O363" s="57">
        <f t="shared" si="48"/>
        <v>4.4191948812760211</v>
      </c>
      <c r="P363" s="58">
        <f t="shared" si="49"/>
        <v>2.0505064249120735</v>
      </c>
      <c r="Q363" s="140">
        <v>1.7028528999999999</v>
      </c>
      <c r="R363" s="11">
        <f t="shared" si="50"/>
        <v>0.25467442259174999</v>
      </c>
      <c r="S363" s="35">
        <f t="shared" si="51"/>
        <v>0.43539157869009337</v>
      </c>
    </row>
    <row r="364" spans="7:19" ht="18.5">
      <c r="G364" s="61">
        <v>2013</v>
      </c>
      <c r="H364" s="61">
        <v>12</v>
      </c>
      <c r="I364" s="48">
        <f t="shared" si="53"/>
        <v>26</v>
      </c>
      <c r="J364" s="48">
        <f t="shared" si="53"/>
        <v>360</v>
      </c>
      <c r="K364" s="139">
        <v>9.3000000000000007</v>
      </c>
      <c r="L364" s="139">
        <v>4.5</v>
      </c>
      <c r="M364" s="56">
        <f t="shared" si="47"/>
        <v>6.9</v>
      </c>
      <c r="N364" s="36">
        <v>61</v>
      </c>
      <c r="O364" s="57">
        <f t="shared" si="48"/>
        <v>11.061658426753498</v>
      </c>
      <c r="P364" s="58">
        <f t="shared" si="49"/>
        <v>4.2476768358733441</v>
      </c>
      <c r="Q364" s="140">
        <v>3.8775806999999998</v>
      </c>
      <c r="R364" s="11">
        <f t="shared" si="50"/>
        <v>0.56172766689584996</v>
      </c>
      <c r="S364" s="35">
        <f t="shared" si="51"/>
        <v>0.61900871013393077</v>
      </c>
    </row>
    <row r="365" spans="7:19" ht="18.5">
      <c r="G365" s="61">
        <v>2013</v>
      </c>
      <c r="H365" s="61">
        <v>12</v>
      </c>
      <c r="I365" s="48">
        <f t="shared" si="53"/>
        <v>27</v>
      </c>
      <c r="J365" s="48">
        <f t="shared" si="53"/>
        <v>361</v>
      </c>
      <c r="K365" s="139">
        <v>12.9</v>
      </c>
      <c r="L365" s="139">
        <v>6</v>
      </c>
      <c r="M365" s="56">
        <f t="shared" si="47"/>
        <v>9.4499999999999993</v>
      </c>
      <c r="N365" s="36">
        <v>61</v>
      </c>
      <c r="O365" s="57">
        <f t="shared" si="48"/>
        <v>25.493456264683772</v>
      </c>
      <c r="P365" s="58">
        <f t="shared" si="49"/>
        <v>14.072387858105444</v>
      </c>
      <c r="Q365" s="140">
        <v>10.714532999999999</v>
      </c>
      <c r="R365" s="11">
        <f t="shared" si="50"/>
        <v>1.7124100572262495</v>
      </c>
      <c r="S365" s="35">
        <f t="shared" si="51"/>
        <v>1.936511870360732</v>
      </c>
    </row>
    <row r="366" spans="7:19" ht="18.5">
      <c r="G366" s="61">
        <v>2013</v>
      </c>
      <c r="H366" s="61">
        <v>12</v>
      </c>
      <c r="I366" s="48">
        <f t="shared" si="53"/>
        <v>28</v>
      </c>
      <c r="J366" s="48">
        <f t="shared" si="53"/>
        <v>362</v>
      </c>
      <c r="K366" s="139">
        <v>13.4</v>
      </c>
      <c r="L366" s="139">
        <v>6.9</v>
      </c>
      <c r="M366" s="56">
        <f t="shared" si="47"/>
        <v>10.15</v>
      </c>
      <c r="N366" s="36">
        <v>59</v>
      </c>
      <c r="O366" s="57">
        <f t="shared" si="48"/>
        <v>12.64244990201624</v>
      </c>
      <c r="P366" s="58">
        <f t="shared" si="49"/>
        <v>6.5740739490484454</v>
      </c>
      <c r="Q366" s="140">
        <v>5.1571278999999999</v>
      </c>
      <c r="R366" s="11">
        <f t="shared" si="50"/>
        <v>0.84539121598132494</v>
      </c>
      <c r="S366" s="35">
        <f t="shared" si="51"/>
        <v>1.0839566075817471</v>
      </c>
    </row>
    <row r="367" spans="7:19" ht="18.5">
      <c r="G367" s="61">
        <v>2013</v>
      </c>
      <c r="H367" s="61">
        <v>12</v>
      </c>
      <c r="I367" s="48">
        <f t="shared" si="53"/>
        <v>29</v>
      </c>
      <c r="J367" s="48">
        <f t="shared" si="53"/>
        <v>363</v>
      </c>
      <c r="K367" s="139">
        <v>10.199999999999999</v>
      </c>
      <c r="L367" s="139">
        <v>4.2</v>
      </c>
      <c r="M367" s="56">
        <f t="shared" si="47"/>
        <v>7.1999999999999993</v>
      </c>
      <c r="N367" s="36">
        <v>87.5</v>
      </c>
      <c r="O367" s="57">
        <f t="shared" si="48"/>
        <v>25.131506543911691</v>
      </c>
      <c r="P367" s="58">
        <f t="shared" si="49"/>
        <v>12.063123141077609</v>
      </c>
      <c r="Q367" s="140">
        <v>9.8494987999999992</v>
      </c>
      <c r="R367" s="11">
        <f t="shared" si="50"/>
        <v>1.4441827615499998</v>
      </c>
      <c r="S367" s="35">
        <f t="shared" si="51"/>
        <v>1.4229626509407756</v>
      </c>
    </row>
    <row r="368" spans="7:19" ht="18.5">
      <c r="G368" s="61">
        <v>2013</v>
      </c>
      <c r="H368" s="61">
        <v>12</v>
      </c>
      <c r="I368" s="48">
        <f t="shared" si="53"/>
        <v>30</v>
      </c>
      <c r="J368" s="48">
        <f t="shared" si="53"/>
        <v>364</v>
      </c>
      <c r="K368" s="139">
        <v>5.9</v>
      </c>
      <c r="L368" s="139">
        <v>4.2</v>
      </c>
      <c r="M368" s="56">
        <f t="shared" si="47"/>
        <v>5.0500000000000007</v>
      </c>
      <c r="N368" s="36">
        <v>76.5</v>
      </c>
      <c r="O368" s="57">
        <f t="shared" si="48"/>
        <v>31.717434936516973</v>
      </c>
      <c r="P368" s="58">
        <f t="shared" si="49"/>
        <v>4.3135711513663084</v>
      </c>
      <c r="Q368" s="140">
        <v>6.6167160999999997</v>
      </c>
      <c r="R368" s="11">
        <f t="shared" si="50"/>
        <v>0.88674086232052496</v>
      </c>
      <c r="S368" s="35">
        <f t="shared" si="51"/>
        <v>0.49998955797825223</v>
      </c>
    </row>
    <row r="369" spans="1:20" ht="18.5">
      <c r="G369" s="61">
        <v>2013</v>
      </c>
      <c r="H369" s="61">
        <v>12</v>
      </c>
      <c r="I369" s="48">
        <f t="shared" si="53"/>
        <v>31</v>
      </c>
      <c r="J369" s="48">
        <f t="shared" si="53"/>
        <v>365</v>
      </c>
      <c r="K369" s="139">
        <v>10.3</v>
      </c>
      <c r="L369" s="139">
        <v>5.7</v>
      </c>
      <c r="M369" s="56">
        <f t="shared" si="47"/>
        <v>8</v>
      </c>
      <c r="N369" s="36">
        <v>81</v>
      </c>
      <c r="O369" s="57">
        <f t="shared" si="48"/>
        <v>14.977025291892009</v>
      </c>
      <c r="P369" s="58">
        <f t="shared" si="49"/>
        <v>5.5115453074162595</v>
      </c>
      <c r="Q369" s="140">
        <v>5.1395425000000001</v>
      </c>
      <c r="R369" s="51">
        <f t="shared" si="50"/>
        <v>0.77770015247250002</v>
      </c>
      <c r="S369" s="50">
        <f t="shared" si="51"/>
        <v>0.81964488532140534</v>
      </c>
    </row>
    <row r="370" spans="1:20" ht="18.5">
      <c r="A370" s="37"/>
      <c r="B370" s="37"/>
      <c r="C370" s="37"/>
      <c r="D370" s="37"/>
      <c r="E370" s="37"/>
      <c r="F370" s="37"/>
      <c r="G370" s="6"/>
      <c r="H370" s="6"/>
      <c r="I370" s="38"/>
      <c r="J370" s="38"/>
      <c r="K370" s="8"/>
      <c r="L370" s="8"/>
      <c r="M370" s="37"/>
      <c r="N370" s="37"/>
      <c r="O370" s="39"/>
      <c r="P370" s="40"/>
      <c r="Q370" s="40"/>
      <c r="R370" s="36"/>
      <c r="S370" s="38"/>
      <c r="T370" s="2"/>
    </row>
    <row r="371" spans="1:20">
      <c r="R371" s="41">
        <f>SUM(R60:R370)</f>
        <v>1232.0707668098241</v>
      </c>
      <c r="S371" s="42">
        <f>SUM(S60:S370)</f>
        <v>2006.4215369400558</v>
      </c>
    </row>
    <row r="373" spans="1:20" ht="15" customHeight="1">
      <c r="R373" s="150" t="s">
        <v>8</v>
      </c>
      <c r="S373" s="152" t="s">
        <v>34</v>
      </c>
    </row>
    <row r="374" spans="1:20" ht="15" customHeight="1">
      <c r="R374" s="151"/>
      <c r="S374" s="153"/>
    </row>
  </sheetData>
  <mergeCells count="10">
    <mergeCell ref="S3:S4"/>
    <mergeCell ref="R373:R374"/>
    <mergeCell ref="S373:S374"/>
    <mergeCell ref="A2:C2"/>
    <mergeCell ref="E2:J2"/>
    <mergeCell ref="P2:R2"/>
    <mergeCell ref="G3:G4"/>
    <mergeCell ref="P3:P4"/>
    <mergeCell ref="Q3:Q4"/>
    <mergeCell ref="R3:R4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4"/>
  <sheetViews>
    <sheetView topLeftCell="I1" zoomScale="91" zoomScaleNormal="91" workbookViewId="0">
      <selection activeCell="Q3" sqref="Q3:Q4"/>
    </sheetView>
  </sheetViews>
  <sheetFormatPr defaultRowHeight="14.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1:23" ht="14.25" customHeight="1"/>
    <row r="2" spans="1:23">
      <c r="A2" s="148"/>
      <c r="B2" s="148"/>
      <c r="C2" s="148"/>
      <c r="E2" s="148"/>
      <c r="F2" s="148"/>
      <c r="G2" s="148"/>
      <c r="H2" s="148"/>
      <c r="I2" s="148"/>
      <c r="J2" s="148"/>
      <c r="O2" s="69"/>
      <c r="P2" s="147"/>
      <c r="Q2" s="147"/>
      <c r="R2" s="147"/>
    </row>
    <row r="3" spans="1:23" ht="15.75" customHeight="1">
      <c r="B3" s="70" t="s">
        <v>52</v>
      </c>
      <c r="G3" s="149" t="s">
        <v>3</v>
      </c>
      <c r="H3" s="59" t="s">
        <v>4</v>
      </c>
      <c r="I3" s="59" t="s">
        <v>5</v>
      </c>
      <c r="J3" s="59" t="s">
        <v>9</v>
      </c>
      <c r="K3" s="31" t="s">
        <v>0</v>
      </c>
      <c r="L3" s="31" t="s">
        <v>1</v>
      </c>
      <c r="M3" s="29" t="s">
        <v>63</v>
      </c>
      <c r="N3" s="29" t="s">
        <v>64</v>
      </c>
      <c r="O3" s="49" t="s">
        <v>7</v>
      </c>
      <c r="P3" s="154" t="s">
        <v>33</v>
      </c>
      <c r="Q3" s="156" t="s">
        <v>53</v>
      </c>
      <c r="R3" s="150" t="s">
        <v>8</v>
      </c>
      <c r="S3" s="152" t="s">
        <v>34</v>
      </c>
    </row>
    <row r="4" spans="1:23" ht="29" customHeight="1">
      <c r="B4" s="26" t="s">
        <v>9</v>
      </c>
      <c r="C4" s="16">
        <v>246</v>
      </c>
      <c r="G4" s="149"/>
      <c r="H4" s="60" t="s">
        <v>6</v>
      </c>
      <c r="I4" s="60" t="s">
        <v>6</v>
      </c>
      <c r="J4" s="60"/>
      <c r="K4" s="30" t="s">
        <v>2</v>
      </c>
      <c r="L4" s="30" t="s">
        <v>2</v>
      </c>
      <c r="M4" s="30" t="s">
        <v>2</v>
      </c>
      <c r="N4" s="30" t="s">
        <v>32</v>
      </c>
      <c r="O4" s="28" t="s">
        <v>31</v>
      </c>
      <c r="P4" s="155"/>
      <c r="Q4" s="157"/>
      <c r="R4" s="151"/>
      <c r="S4" s="153"/>
    </row>
    <row r="5" spans="1:23" ht="18.5">
      <c r="B5" s="27" t="s">
        <v>30</v>
      </c>
      <c r="C5" s="19">
        <v>36.71</v>
      </c>
      <c r="D5" s="18">
        <f>RADIANS(C5)</f>
        <v>0.64071036840711837</v>
      </c>
      <c r="G5" s="61">
        <v>2014</v>
      </c>
      <c r="H5" s="48">
        <v>1</v>
      </c>
      <c r="I5" s="48">
        <v>1</v>
      </c>
      <c r="J5" s="48">
        <v>1</v>
      </c>
      <c r="K5" s="93">
        <v>13.2</v>
      </c>
      <c r="L5" s="93">
        <v>4.4000000000000004</v>
      </c>
      <c r="M5" s="56">
        <f>(K5+L5)/2</f>
        <v>8.8000000000000007</v>
      </c>
      <c r="N5" s="36">
        <v>98</v>
      </c>
      <c r="O5" s="57">
        <f>((Q5)/(0.16*(K5-(L5))^0.5))</f>
        <v>13.361019401977321</v>
      </c>
      <c r="P5" s="58">
        <f>0.16*((K5-(L5))^1/2)*O5</f>
        <v>9.4061576589920346</v>
      </c>
      <c r="Q5" s="141">
        <v>6.3416302</v>
      </c>
      <c r="R5" s="11">
        <f>0.0023*0.408*O5*SQRT(K5-L5)*(M5+17.8)</f>
        <v>0.98935138587179994</v>
      </c>
      <c r="S5" s="35">
        <f>0.31*(IF(N5&gt;50,1,(1+(50-N5)/70)))*(P5+2.09)*((M5/(M5+15)))</f>
        <v>1.3177108442743812</v>
      </c>
    </row>
    <row r="6" spans="1:23" ht="18.5">
      <c r="B6" s="26" t="s">
        <v>29</v>
      </c>
      <c r="C6" s="17"/>
      <c r="D6" s="17">
        <f>TAN(D5)</f>
        <v>0.74564856464473495</v>
      </c>
      <c r="G6" s="61">
        <v>2014</v>
      </c>
      <c r="H6" s="48">
        <v>1</v>
      </c>
      <c r="I6" s="48">
        <f t="shared" ref="I6:J21" si="0">I5+1</f>
        <v>2</v>
      </c>
      <c r="J6" s="48">
        <f>J5+1</f>
        <v>2</v>
      </c>
      <c r="K6" s="93">
        <v>10.9</v>
      </c>
      <c r="L6" s="93">
        <v>4.3</v>
      </c>
      <c r="M6" s="56">
        <f t="shared" ref="M6:M69" si="1">(K6+L6)/2</f>
        <v>7.6</v>
      </c>
      <c r="N6" s="36">
        <v>45.5</v>
      </c>
      <c r="O6" s="57">
        <f t="shared" ref="O6:O69" si="2">((Q6)/(0.16*(K6-(L6))^0.5))</f>
        <v>8.0002195850220463</v>
      </c>
      <c r="P6" s="58">
        <f t="shared" ref="P6:P69" si="3">0.16*((K6-L6)^1/2)*O6</f>
        <v>4.2241159408916404</v>
      </c>
      <c r="Q6" s="141">
        <v>3.2884698000000001</v>
      </c>
      <c r="R6" s="11">
        <f t="shared" ref="R6:R69" si="4">0.0023*0.408*O6*(K6-L6)^0.5*(M6+17.8)</f>
        <v>0.48988663457579995</v>
      </c>
      <c r="S6" s="35">
        <f t="shared" ref="S6:S69" si="5">0.31*(IF(N6&gt;50,1,(1+(50-N6)/70)))*(P6+2.09)*((M6/(M6+15)))</f>
        <v>0.70054757154057035</v>
      </c>
      <c r="U6" s="10"/>
      <c r="V6" s="9"/>
      <c r="W6" s="10"/>
    </row>
    <row r="7" spans="1:23" ht="18.5">
      <c r="B7" s="26" t="s">
        <v>20</v>
      </c>
      <c r="C7" s="15"/>
      <c r="D7" s="17">
        <f>SIN(D5)</f>
        <v>0.59776507412100266</v>
      </c>
      <c r="G7" s="61">
        <v>2014</v>
      </c>
      <c r="H7" s="48">
        <v>1</v>
      </c>
      <c r="I7" s="48">
        <f t="shared" si="0"/>
        <v>3</v>
      </c>
      <c r="J7" s="48">
        <f t="shared" si="0"/>
        <v>3</v>
      </c>
      <c r="K7" s="93">
        <v>10.7</v>
      </c>
      <c r="L7" s="93">
        <v>4.0999999999999996</v>
      </c>
      <c r="M7" s="56">
        <f t="shared" si="1"/>
        <v>7.3999999999999995</v>
      </c>
      <c r="N7" s="36">
        <v>45</v>
      </c>
      <c r="O7" s="57">
        <f t="shared" si="2"/>
        <v>2.2022504128874028</v>
      </c>
      <c r="P7" s="58">
        <f t="shared" si="3"/>
        <v>1.1627882180045488</v>
      </c>
      <c r="Q7" s="141">
        <v>0.90522939999999996</v>
      </c>
      <c r="R7" s="11">
        <f t="shared" si="4"/>
        <v>0.13379109486119997</v>
      </c>
      <c r="S7" s="35">
        <f t="shared" si="5"/>
        <v>0.35691467659928727</v>
      </c>
    </row>
    <row r="8" spans="1:23" ht="18.5">
      <c r="B8" s="26" t="s">
        <v>21</v>
      </c>
      <c r="C8" s="15"/>
      <c r="D8" s="17">
        <f>COS(D5)</f>
        <v>0.80167132676746777</v>
      </c>
      <c r="G8" s="61">
        <v>2014</v>
      </c>
      <c r="H8" s="48">
        <v>1</v>
      </c>
      <c r="I8" s="48">
        <f t="shared" si="0"/>
        <v>4</v>
      </c>
      <c r="J8" s="48">
        <f t="shared" si="0"/>
        <v>4</v>
      </c>
      <c r="K8" s="93">
        <v>9.9</v>
      </c>
      <c r="L8" s="93">
        <v>2.2999999999999998</v>
      </c>
      <c r="M8" s="56">
        <f t="shared" si="1"/>
        <v>6.1</v>
      </c>
      <c r="N8" s="36">
        <v>46</v>
      </c>
      <c r="O8" s="57">
        <f t="shared" si="2"/>
        <v>27.037212347967511</v>
      </c>
      <c r="P8" s="58">
        <f t="shared" si="3"/>
        <v>16.438625107564249</v>
      </c>
      <c r="Q8" s="141">
        <v>11.925832099999999</v>
      </c>
      <c r="R8" s="11">
        <f t="shared" si="4"/>
        <v>1.6716856258693493</v>
      </c>
      <c r="S8" s="35">
        <f t="shared" si="5"/>
        <v>1.755439827895664</v>
      </c>
    </row>
    <row r="9" spans="1:23" ht="18.5">
      <c r="B9" s="26" t="s">
        <v>10</v>
      </c>
      <c r="C9" s="18">
        <f>1+0.033*COS(2*3.14/365*C4)</f>
        <v>0.98476594043228627</v>
      </c>
      <c r="D9" s="20"/>
      <c r="E9" t="s">
        <v>19</v>
      </c>
      <c r="G9" s="61">
        <v>2014</v>
      </c>
      <c r="H9" s="48">
        <v>1</v>
      </c>
      <c r="I9" s="48">
        <f t="shared" si="0"/>
        <v>5</v>
      </c>
      <c r="J9" s="48">
        <f t="shared" si="0"/>
        <v>5</v>
      </c>
      <c r="K9" s="93">
        <v>9.9</v>
      </c>
      <c r="L9" s="93">
        <v>-0.9</v>
      </c>
      <c r="M9" s="56">
        <f t="shared" si="1"/>
        <v>4.5</v>
      </c>
      <c r="N9" s="36">
        <v>39</v>
      </c>
      <c r="O9" s="57">
        <f t="shared" si="2"/>
        <v>29.832197480465979</v>
      </c>
      <c r="P9" s="58">
        <f t="shared" si="3"/>
        <v>25.775018623122609</v>
      </c>
      <c r="Q9" s="141">
        <v>15.686176799999998</v>
      </c>
      <c r="R9" s="11">
        <f t="shared" si="4"/>
        <v>2.0515872205835999</v>
      </c>
      <c r="S9" s="35">
        <f t="shared" si="5"/>
        <v>2.3066723658020063</v>
      </c>
    </row>
    <row r="10" spans="1:23" ht="18.5">
      <c r="B10" s="25" t="s">
        <v>11</v>
      </c>
      <c r="C10" s="18">
        <f>0.409*SIN(2*3.14/365*C4-1.39)</f>
        <v>0.12049444583065447</v>
      </c>
      <c r="D10" s="21"/>
      <c r="E10" t="s">
        <v>15</v>
      </c>
      <c r="G10" s="61">
        <v>2014</v>
      </c>
      <c r="H10" s="48">
        <v>1</v>
      </c>
      <c r="I10" s="48">
        <f t="shared" si="0"/>
        <v>6</v>
      </c>
      <c r="J10" s="48">
        <f t="shared" si="0"/>
        <v>6</v>
      </c>
      <c r="K10" s="93">
        <v>13.5</v>
      </c>
      <c r="L10" s="93">
        <v>2.1</v>
      </c>
      <c r="M10" s="56">
        <f t="shared" si="1"/>
        <v>7.8</v>
      </c>
      <c r="N10" s="36">
        <v>40.5</v>
      </c>
      <c r="O10" s="57">
        <f t="shared" si="2"/>
        <v>27.945256333890448</v>
      </c>
      <c r="P10" s="58">
        <f t="shared" si="3"/>
        <v>25.486073776508089</v>
      </c>
      <c r="Q10" s="141">
        <v>15.0966472</v>
      </c>
      <c r="R10" s="11">
        <f t="shared" si="4"/>
        <v>2.2666709971967998</v>
      </c>
      <c r="S10" s="35">
        <f t="shared" si="5"/>
        <v>3.3214136830400536</v>
      </c>
    </row>
    <row r="11" spans="1:23" ht="18.5">
      <c r="B11" s="26" t="s">
        <v>22</v>
      </c>
      <c r="C11" s="18">
        <f>TAN(C10)</f>
        <v>0.12108100192618861</v>
      </c>
      <c r="D11" s="21"/>
      <c r="G11" s="61">
        <v>2014</v>
      </c>
      <c r="H11" s="48">
        <v>1</v>
      </c>
      <c r="I11" s="48">
        <f t="shared" si="0"/>
        <v>7</v>
      </c>
      <c r="J11" s="48">
        <f t="shared" si="0"/>
        <v>7</v>
      </c>
      <c r="K11" s="93">
        <v>15.1</v>
      </c>
      <c r="L11" s="93">
        <v>2.9</v>
      </c>
      <c r="M11" s="56">
        <f t="shared" si="1"/>
        <v>9</v>
      </c>
      <c r="N11" s="36">
        <v>69.5</v>
      </c>
      <c r="O11" s="57">
        <f t="shared" si="2"/>
        <v>7.245601525763318</v>
      </c>
      <c r="P11" s="58">
        <f t="shared" si="3"/>
        <v>7.071707089144998</v>
      </c>
      <c r="Q11" s="141">
        <v>4.0492476999999996</v>
      </c>
      <c r="R11" s="11">
        <f t="shared" si="4"/>
        <v>0.63646885198140002</v>
      </c>
      <c r="S11" s="35">
        <f t="shared" si="5"/>
        <v>1.0650484491131058</v>
      </c>
    </row>
    <row r="12" spans="1:23" ht="18.5">
      <c r="B12" s="26" t="s">
        <v>23</v>
      </c>
      <c r="C12" s="18">
        <f>SIN(C10)</f>
        <v>0.12020308272613202</v>
      </c>
      <c r="D12" s="21"/>
      <c r="G12" s="61">
        <v>2014</v>
      </c>
      <c r="H12" s="48">
        <v>1</v>
      </c>
      <c r="I12" s="48">
        <f t="shared" si="0"/>
        <v>8</v>
      </c>
      <c r="J12" s="48">
        <f t="shared" si="0"/>
        <v>8</v>
      </c>
      <c r="K12" s="93">
        <v>14.3</v>
      </c>
      <c r="L12" s="93">
        <v>3</v>
      </c>
      <c r="M12" s="56">
        <f t="shared" si="1"/>
        <v>8.65</v>
      </c>
      <c r="N12" s="36">
        <v>89</v>
      </c>
      <c r="O12" s="57">
        <f t="shared" si="2"/>
        <v>31.444096047644155</v>
      </c>
      <c r="P12" s="58">
        <f t="shared" si="3"/>
        <v>28.425462827070316</v>
      </c>
      <c r="Q12" s="141">
        <v>16.912130399999999</v>
      </c>
      <c r="R12" s="11">
        <f t="shared" si="4"/>
        <v>2.6235661048541994</v>
      </c>
      <c r="S12" s="35">
        <f t="shared" si="5"/>
        <v>3.4599244638811442</v>
      </c>
    </row>
    <row r="13" spans="1:23" ht="18.5">
      <c r="B13" s="26" t="s">
        <v>24</v>
      </c>
      <c r="C13" s="18">
        <f>COS(C10)</f>
        <v>0.9927493232952288</v>
      </c>
      <c r="D13" s="21"/>
      <c r="G13" s="61">
        <v>2014</v>
      </c>
      <c r="H13" s="48">
        <v>1</v>
      </c>
      <c r="I13" s="48">
        <f t="shared" si="0"/>
        <v>9</v>
      </c>
      <c r="J13" s="48">
        <f t="shared" si="0"/>
        <v>9</v>
      </c>
      <c r="K13" s="93">
        <v>10.199999999999999</v>
      </c>
      <c r="L13" s="93">
        <v>4.9000000000000004</v>
      </c>
      <c r="M13" s="56">
        <f t="shared" si="1"/>
        <v>7.55</v>
      </c>
      <c r="N13" s="36">
        <v>92.5</v>
      </c>
      <c r="O13" s="57">
        <f t="shared" si="2"/>
        <v>46.539820595826392</v>
      </c>
      <c r="P13" s="58">
        <f t="shared" si="3"/>
        <v>19.732883932630386</v>
      </c>
      <c r="Q13" s="141">
        <v>17.142834099999998</v>
      </c>
      <c r="R13" s="11">
        <f t="shared" si="4"/>
        <v>2.5487580026112742</v>
      </c>
      <c r="S13" s="35">
        <f t="shared" si="5"/>
        <v>2.2650314786838766</v>
      </c>
    </row>
    <row r="14" spans="1:23" ht="18.5">
      <c r="B14" s="26" t="s">
        <v>12</v>
      </c>
      <c r="C14" s="17">
        <f>1-(TAN(D5)^2*(TAN(C10)^2))</f>
        <v>0.99184882186225698</v>
      </c>
      <c r="D14" s="21"/>
      <c r="G14" s="61">
        <v>2014</v>
      </c>
      <c r="H14" s="48">
        <v>1</v>
      </c>
      <c r="I14" s="48">
        <f t="shared" si="0"/>
        <v>10</v>
      </c>
      <c r="J14" s="48">
        <f t="shared" si="0"/>
        <v>10</v>
      </c>
      <c r="K14" s="93">
        <v>13.1</v>
      </c>
      <c r="L14" s="93">
        <v>4.9000000000000004</v>
      </c>
      <c r="M14" s="56">
        <f t="shared" si="1"/>
        <v>9</v>
      </c>
      <c r="N14" s="36">
        <v>83</v>
      </c>
      <c r="O14" s="57">
        <f t="shared" si="2"/>
        <v>35.042583751580153</v>
      </c>
      <c r="P14" s="58">
        <f t="shared" si="3"/>
        <v>22.987934941036578</v>
      </c>
      <c r="Q14" s="141">
        <v>16.055470199999998</v>
      </c>
      <c r="R14" s="11">
        <f t="shared" si="4"/>
        <v>2.5236309169764</v>
      </c>
      <c r="S14" s="35">
        <f t="shared" si="5"/>
        <v>2.9153099368955022</v>
      </c>
      <c r="U14" t="s">
        <v>18</v>
      </c>
    </row>
    <row r="15" spans="1:23" ht="18.5">
      <c r="B15" s="27" t="s">
        <v>14</v>
      </c>
      <c r="C15" s="18">
        <f>ACOS(-1*(-D5*C11))</f>
        <v>1.4931404471766589</v>
      </c>
      <c r="D15" s="21"/>
      <c r="E15" t="s">
        <v>28</v>
      </c>
      <c r="G15" s="61">
        <v>2014</v>
      </c>
      <c r="H15" s="48">
        <v>1</v>
      </c>
      <c r="I15" s="48">
        <f t="shared" si="0"/>
        <v>11</v>
      </c>
      <c r="J15" s="48">
        <f t="shared" si="0"/>
        <v>11</v>
      </c>
      <c r="K15" s="93">
        <v>13.4</v>
      </c>
      <c r="L15" s="93">
        <v>2.8</v>
      </c>
      <c r="M15" s="56">
        <f t="shared" si="1"/>
        <v>8.1</v>
      </c>
      <c r="N15" s="36">
        <v>83.5</v>
      </c>
      <c r="O15" s="57">
        <f t="shared" si="2"/>
        <v>27.870612643381765</v>
      </c>
      <c r="P15" s="58">
        <f t="shared" si="3"/>
        <v>23.634279521587739</v>
      </c>
      <c r="Q15" s="141">
        <v>14.5184225</v>
      </c>
      <c r="R15" s="11">
        <f t="shared" si="4"/>
        <v>2.2053991922287497</v>
      </c>
      <c r="S15" s="35">
        <f t="shared" si="5"/>
        <v>2.7962625921518094</v>
      </c>
    </row>
    <row r="16" spans="1:23" ht="18.5">
      <c r="B16" s="26" t="s">
        <v>25</v>
      </c>
      <c r="C16" s="18">
        <f>SIN(C15)</f>
        <v>0.99698629713221976</v>
      </c>
      <c r="D16" s="21"/>
      <c r="G16" s="61">
        <v>2014</v>
      </c>
      <c r="H16" s="48">
        <v>1</v>
      </c>
      <c r="I16" s="48">
        <f t="shared" si="0"/>
        <v>12</v>
      </c>
      <c r="J16" s="48">
        <f t="shared" si="0"/>
        <v>12</v>
      </c>
      <c r="K16" s="93">
        <v>13.7</v>
      </c>
      <c r="L16" s="93">
        <v>4.4000000000000004</v>
      </c>
      <c r="M16" s="56">
        <f t="shared" si="1"/>
        <v>9.0500000000000007</v>
      </c>
      <c r="N16" s="36">
        <v>79</v>
      </c>
      <c r="O16" s="57">
        <f t="shared" si="2"/>
        <v>31.873530754166172</v>
      </c>
      <c r="P16" s="58">
        <f t="shared" si="3"/>
        <v>23.713906881099629</v>
      </c>
      <c r="Q16" s="141">
        <v>15.552192799999998</v>
      </c>
      <c r="R16" s="11">
        <f t="shared" si="4"/>
        <v>2.4490854492281997</v>
      </c>
      <c r="S16" s="35">
        <f t="shared" si="5"/>
        <v>3.0100981602879422</v>
      </c>
    </row>
    <row r="17" spans="2:22" ht="18.5">
      <c r="B17" s="26" t="s">
        <v>26</v>
      </c>
      <c r="C17" s="18">
        <f>-1*D7*C12</f>
        <v>-7.1853204655359326E-2</v>
      </c>
      <c r="D17" s="21"/>
      <c r="E17" t="s">
        <v>16</v>
      </c>
      <c r="G17" s="61">
        <v>2014</v>
      </c>
      <c r="H17" s="48">
        <v>1</v>
      </c>
      <c r="I17" s="48">
        <f t="shared" si="0"/>
        <v>13</v>
      </c>
      <c r="J17" s="48">
        <f t="shared" si="0"/>
        <v>13</v>
      </c>
      <c r="K17" s="93">
        <v>10.5</v>
      </c>
      <c r="L17" s="93">
        <v>6.6</v>
      </c>
      <c r="M17" s="56">
        <f t="shared" si="1"/>
        <v>8.5500000000000007</v>
      </c>
      <c r="N17" s="36">
        <v>61.5</v>
      </c>
      <c r="O17" s="57">
        <f t="shared" si="2"/>
        <v>43.267366519776395</v>
      </c>
      <c r="P17" s="58">
        <f t="shared" si="3"/>
        <v>13.499418354170238</v>
      </c>
      <c r="Q17" s="141">
        <v>13.671392399999998</v>
      </c>
      <c r="R17" s="11">
        <f t="shared" si="4"/>
        <v>2.1128145778250995</v>
      </c>
      <c r="S17" s="35">
        <f t="shared" si="5"/>
        <v>1.754554282281453</v>
      </c>
    </row>
    <row r="18" spans="2:22" ht="18.5">
      <c r="B18" s="26" t="s">
        <v>27</v>
      </c>
      <c r="C18" s="18">
        <f>D8*C13</f>
        <v>0.79585866715359188</v>
      </c>
      <c r="D18" s="21"/>
      <c r="E18" t="s">
        <v>17</v>
      </c>
      <c r="G18" s="61">
        <v>2014</v>
      </c>
      <c r="H18" s="48">
        <v>1</v>
      </c>
      <c r="I18" s="48">
        <f t="shared" si="0"/>
        <v>14</v>
      </c>
      <c r="J18" s="48">
        <f t="shared" si="0"/>
        <v>14</v>
      </c>
      <c r="K18" s="93">
        <v>8.5</v>
      </c>
      <c r="L18" s="93">
        <v>6</v>
      </c>
      <c r="M18" s="56">
        <f t="shared" si="1"/>
        <v>7.25</v>
      </c>
      <c r="N18" s="36">
        <v>69</v>
      </c>
      <c r="O18" s="57">
        <f t="shared" si="2"/>
        <v>39.19009636977961</v>
      </c>
      <c r="P18" s="58">
        <f t="shared" si="3"/>
        <v>7.838019273955922</v>
      </c>
      <c r="Q18" s="141">
        <v>9.9143972999999992</v>
      </c>
      <c r="R18" s="11">
        <f t="shared" si="4"/>
        <v>1.4566059011207246</v>
      </c>
      <c r="S18" s="35">
        <f t="shared" si="5"/>
        <v>1.0028414974479072</v>
      </c>
    </row>
    <row r="19" spans="2:22" ht="18.5">
      <c r="B19" s="26" t="s">
        <v>13</v>
      </c>
      <c r="C19" s="18">
        <v>8.2000000000000003E-2</v>
      </c>
      <c r="D19" s="22"/>
      <c r="G19" s="61">
        <v>2014</v>
      </c>
      <c r="H19" s="48">
        <v>1</v>
      </c>
      <c r="I19" s="48">
        <f t="shared" si="0"/>
        <v>15</v>
      </c>
      <c r="J19" s="48">
        <f t="shared" si="0"/>
        <v>15</v>
      </c>
      <c r="K19" s="93">
        <v>9.6</v>
      </c>
      <c r="L19" s="93">
        <v>6.1</v>
      </c>
      <c r="M19" s="56">
        <f t="shared" si="1"/>
        <v>7.85</v>
      </c>
      <c r="N19" s="36">
        <v>78</v>
      </c>
      <c r="O19" s="57">
        <f t="shared" si="2"/>
        <v>36.550082854569617</v>
      </c>
      <c r="P19" s="58">
        <f t="shared" si="3"/>
        <v>10.234023199279493</v>
      </c>
      <c r="Q19" s="141">
        <v>10.940631</v>
      </c>
      <c r="R19" s="11">
        <f t="shared" si="4"/>
        <v>1.6458784409047498</v>
      </c>
      <c r="S19" s="35">
        <f t="shared" si="5"/>
        <v>1.3124949871092624</v>
      </c>
    </row>
    <row r="20" spans="2:22" ht="18.5">
      <c r="G20" s="61">
        <v>2014</v>
      </c>
      <c r="H20" s="48">
        <v>1</v>
      </c>
      <c r="I20" s="48">
        <f t="shared" si="0"/>
        <v>16</v>
      </c>
      <c r="J20" s="48">
        <f t="shared" si="0"/>
        <v>16</v>
      </c>
      <c r="K20" s="93">
        <v>9.4</v>
      </c>
      <c r="L20" s="93">
        <v>5.8</v>
      </c>
      <c r="M20" s="56">
        <f t="shared" si="1"/>
        <v>7.6</v>
      </c>
      <c r="N20" s="36">
        <v>74</v>
      </c>
      <c r="O20" s="57">
        <f t="shared" si="2"/>
        <v>19.601392570326308</v>
      </c>
      <c r="P20" s="58">
        <f t="shared" si="3"/>
        <v>5.6452010602539771</v>
      </c>
      <c r="Q20" s="141">
        <v>5.9505644000000002</v>
      </c>
      <c r="R20" s="11">
        <f t="shared" si="4"/>
        <v>0.88646152923239996</v>
      </c>
      <c r="S20" s="35">
        <f t="shared" si="5"/>
        <v>0.80637759725479508</v>
      </c>
    </row>
    <row r="21" spans="2:22" ht="18.5">
      <c r="B21" s="12" t="s">
        <v>7</v>
      </c>
      <c r="C21" s="23">
        <f>(24*60/3.14)*C19*C9*((C15*C17+(C18*C16)))</f>
        <v>25.410517233804871</v>
      </c>
      <c r="G21" s="61">
        <v>2014</v>
      </c>
      <c r="H21" s="48">
        <v>1</v>
      </c>
      <c r="I21" s="48">
        <f t="shared" si="0"/>
        <v>17</v>
      </c>
      <c r="J21" s="48">
        <f t="shared" si="0"/>
        <v>17</v>
      </c>
      <c r="K21" s="93">
        <v>10.8</v>
      </c>
      <c r="L21" s="93">
        <v>6.8</v>
      </c>
      <c r="M21" s="56">
        <f t="shared" si="1"/>
        <v>8.8000000000000007</v>
      </c>
      <c r="N21" s="36">
        <v>84</v>
      </c>
      <c r="O21" s="57">
        <f t="shared" si="2"/>
        <v>42.571322499999994</v>
      </c>
      <c r="P21" s="58">
        <f t="shared" si="3"/>
        <v>13.622823200000001</v>
      </c>
      <c r="Q21" s="141">
        <v>13.622823199999999</v>
      </c>
      <c r="R21" s="11">
        <f t="shared" si="4"/>
        <v>2.1252830246087995</v>
      </c>
      <c r="S21" s="35">
        <f t="shared" si="5"/>
        <v>1.8010328441008405</v>
      </c>
    </row>
    <row r="22" spans="2:22" ht="18.5">
      <c r="B22" s="24"/>
      <c r="G22" s="61">
        <v>2014</v>
      </c>
      <c r="H22" s="48">
        <v>1</v>
      </c>
      <c r="I22" s="48">
        <f t="shared" ref="I22:J37" si="6">I21+1</f>
        <v>18</v>
      </c>
      <c r="J22" s="48">
        <f t="shared" si="6"/>
        <v>18</v>
      </c>
      <c r="K22" s="93">
        <v>16.399999999999999</v>
      </c>
      <c r="L22" s="93">
        <v>6.6</v>
      </c>
      <c r="M22" s="56">
        <f t="shared" si="1"/>
        <v>11.5</v>
      </c>
      <c r="N22" s="36">
        <v>83</v>
      </c>
      <c r="O22" s="57">
        <f t="shared" si="2"/>
        <v>8.9695294956985769</v>
      </c>
      <c r="P22" s="58">
        <f t="shared" si="3"/>
        <v>7.0321111246276837</v>
      </c>
      <c r="Q22" s="141">
        <v>4.4926509999999995</v>
      </c>
      <c r="R22" s="11">
        <f t="shared" si="4"/>
        <v>0.77203736476949991</v>
      </c>
      <c r="S22" s="35">
        <f t="shared" si="5"/>
        <v>1.2271821192187808</v>
      </c>
    </row>
    <row r="23" spans="2:22" ht="18.5">
      <c r="C23" s="13"/>
      <c r="G23" s="61">
        <v>2014</v>
      </c>
      <c r="H23" s="48">
        <v>1</v>
      </c>
      <c r="I23" s="48">
        <f t="shared" si="6"/>
        <v>19</v>
      </c>
      <c r="J23" s="48">
        <f t="shared" si="6"/>
        <v>19</v>
      </c>
      <c r="K23" s="93">
        <v>14.8</v>
      </c>
      <c r="L23" s="93">
        <v>6.7</v>
      </c>
      <c r="M23" s="56">
        <f t="shared" si="1"/>
        <v>10.75</v>
      </c>
      <c r="N23" s="36">
        <v>73</v>
      </c>
      <c r="O23" s="57">
        <f t="shared" si="2"/>
        <v>31.399191053760816</v>
      </c>
      <c r="P23" s="58">
        <f t="shared" si="3"/>
        <v>20.346675802837012</v>
      </c>
      <c r="Q23" s="141">
        <v>14.298186299999999</v>
      </c>
      <c r="R23" s="11">
        <f t="shared" si="4"/>
        <v>2.3941705286432247</v>
      </c>
      <c r="S23" s="35">
        <f t="shared" si="5"/>
        <v>2.903697946134149</v>
      </c>
    </row>
    <row r="24" spans="2:22" ht="18.5">
      <c r="B24" s="14"/>
      <c r="C24" s="14"/>
      <c r="D24" s="14"/>
      <c r="E24" s="14"/>
      <c r="G24" s="61">
        <v>2014</v>
      </c>
      <c r="H24" s="48">
        <v>1</v>
      </c>
      <c r="I24" s="48">
        <f t="shared" si="6"/>
        <v>20</v>
      </c>
      <c r="J24" s="48">
        <f t="shared" si="6"/>
        <v>20</v>
      </c>
      <c r="K24" s="93">
        <v>15.1</v>
      </c>
      <c r="L24" s="93">
        <v>5.2</v>
      </c>
      <c r="M24" s="56">
        <f t="shared" si="1"/>
        <v>10.15</v>
      </c>
      <c r="N24" s="36">
        <v>85</v>
      </c>
      <c r="O24" s="57">
        <f t="shared" si="2"/>
        <v>27.400273184643403</v>
      </c>
      <c r="P24" s="58">
        <f t="shared" si="3"/>
        <v>21.701016362237574</v>
      </c>
      <c r="Q24" s="141">
        <v>13.794071499999999</v>
      </c>
      <c r="R24" s="11">
        <f t="shared" si="4"/>
        <v>2.2612173102626252</v>
      </c>
      <c r="S24" s="35">
        <f t="shared" si="5"/>
        <v>2.9764784486592659</v>
      </c>
    </row>
    <row r="25" spans="2:22" ht="18.5">
      <c r="G25" s="61">
        <v>2014</v>
      </c>
      <c r="H25" s="48">
        <v>1</v>
      </c>
      <c r="I25" s="48">
        <f t="shared" si="6"/>
        <v>21</v>
      </c>
      <c r="J25" s="48">
        <f t="shared" si="6"/>
        <v>21</v>
      </c>
      <c r="K25" s="93">
        <v>15.5</v>
      </c>
      <c r="L25" s="93">
        <v>7</v>
      </c>
      <c r="M25" s="56">
        <f t="shared" si="1"/>
        <v>11.25</v>
      </c>
      <c r="N25" s="36">
        <v>84.5</v>
      </c>
      <c r="O25" s="57">
        <f t="shared" si="2"/>
        <v>27.458789385922014</v>
      </c>
      <c r="P25" s="58">
        <f t="shared" si="3"/>
        <v>18.67197678242697</v>
      </c>
      <c r="Q25" s="141">
        <v>12.8088704</v>
      </c>
      <c r="R25" s="11">
        <f t="shared" si="4"/>
        <v>2.1823529232287999</v>
      </c>
      <c r="S25" s="35">
        <f t="shared" si="5"/>
        <v>2.758376915379583</v>
      </c>
      <c r="U25" s="14"/>
      <c r="V25" s="14"/>
    </row>
    <row r="26" spans="2:22" ht="18.5">
      <c r="G26" s="61">
        <v>2014</v>
      </c>
      <c r="H26" s="48">
        <v>1</v>
      </c>
      <c r="I26" s="48">
        <f t="shared" si="6"/>
        <v>22</v>
      </c>
      <c r="J26" s="48">
        <f t="shared" si="6"/>
        <v>22</v>
      </c>
      <c r="K26" s="93">
        <v>11.1</v>
      </c>
      <c r="L26" s="93">
        <v>7</v>
      </c>
      <c r="M26" s="56">
        <f t="shared" si="1"/>
        <v>9.0500000000000007</v>
      </c>
      <c r="N26" s="36">
        <v>92</v>
      </c>
      <c r="O26" s="57">
        <f t="shared" si="2"/>
        <v>35.077844298201832</v>
      </c>
      <c r="P26" s="58">
        <f t="shared" si="3"/>
        <v>11.505532929810199</v>
      </c>
      <c r="Q26" s="141">
        <v>11.364355399999999</v>
      </c>
      <c r="R26" s="11">
        <f t="shared" si="4"/>
        <v>1.7896047077038497</v>
      </c>
      <c r="S26" s="35">
        <f t="shared" si="5"/>
        <v>1.5859570742030151</v>
      </c>
    </row>
    <row r="27" spans="2:22" ht="18.5">
      <c r="G27" s="61">
        <v>2014</v>
      </c>
      <c r="H27" s="48">
        <v>1</v>
      </c>
      <c r="I27" s="48">
        <f t="shared" si="6"/>
        <v>23</v>
      </c>
      <c r="J27" s="48">
        <f t="shared" si="6"/>
        <v>23</v>
      </c>
      <c r="K27" s="93">
        <v>12.4</v>
      </c>
      <c r="L27" s="93">
        <v>5</v>
      </c>
      <c r="M27" s="56">
        <f t="shared" si="1"/>
        <v>8.6999999999999993</v>
      </c>
      <c r="N27" s="36">
        <v>84</v>
      </c>
      <c r="O27" s="57">
        <f t="shared" si="2"/>
        <v>50.647410434965273</v>
      </c>
      <c r="P27" s="58">
        <f t="shared" si="3"/>
        <v>29.983266977499447</v>
      </c>
      <c r="Q27" s="141">
        <v>22.044136299999998</v>
      </c>
      <c r="R27" s="11">
        <f t="shared" si="4"/>
        <v>3.4261547740867493</v>
      </c>
      <c r="S27" s="35">
        <f t="shared" si="5"/>
        <v>3.6498565838951893</v>
      </c>
    </row>
    <row r="28" spans="2:22" ht="18.5">
      <c r="G28" s="61">
        <v>2014</v>
      </c>
      <c r="H28" s="48">
        <v>1</v>
      </c>
      <c r="I28" s="48">
        <f t="shared" si="6"/>
        <v>24</v>
      </c>
      <c r="J28" s="48">
        <f t="shared" si="6"/>
        <v>24</v>
      </c>
      <c r="K28" s="93">
        <v>14.6</v>
      </c>
      <c r="L28" s="93">
        <v>3.7</v>
      </c>
      <c r="M28" s="56">
        <f t="shared" si="1"/>
        <v>9.15</v>
      </c>
      <c r="N28" s="36">
        <v>91</v>
      </c>
      <c r="O28" s="57">
        <f t="shared" si="2"/>
        <v>27.098385988104081</v>
      </c>
      <c r="P28" s="58">
        <f t="shared" si="3"/>
        <v>23.629792581626756</v>
      </c>
      <c r="Q28" s="141">
        <v>14.314515599999998</v>
      </c>
      <c r="R28" s="11">
        <f t="shared" si="4"/>
        <v>2.2625773861382998</v>
      </c>
      <c r="S28" s="35">
        <f t="shared" si="5"/>
        <v>3.020877501357528</v>
      </c>
    </row>
    <row r="29" spans="2:22" ht="18.5">
      <c r="G29" s="61">
        <v>2014</v>
      </c>
      <c r="H29" s="48">
        <v>1</v>
      </c>
      <c r="I29" s="48">
        <f t="shared" si="6"/>
        <v>25</v>
      </c>
      <c r="J29" s="48">
        <f t="shared" si="6"/>
        <v>25</v>
      </c>
      <c r="K29" s="93">
        <v>10.6</v>
      </c>
      <c r="L29" s="93">
        <v>4.8</v>
      </c>
      <c r="M29" s="56">
        <f t="shared" si="1"/>
        <v>7.6999999999999993</v>
      </c>
      <c r="N29" s="36">
        <v>66.5</v>
      </c>
      <c r="O29" s="57">
        <f t="shared" si="2"/>
        <v>36.491227366091124</v>
      </c>
      <c r="P29" s="58">
        <f t="shared" si="3"/>
        <v>16.931929497866282</v>
      </c>
      <c r="Q29" s="141">
        <v>14.061202099999999</v>
      </c>
      <c r="R29" s="11">
        <f t="shared" si="4"/>
        <v>2.1029582330707495</v>
      </c>
      <c r="S29" s="35">
        <f t="shared" si="5"/>
        <v>2.0002354938945732</v>
      </c>
    </row>
    <row r="30" spans="2:22" ht="18.5">
      <c r="G30" s="61">
        <v>2014</v>
      </c>
      <c r="H30" s="48">
        <v>1</v>
      </c>
      <c r="I30" s="48">
        <f t="shared" si="6"/>
        <v>26</v>
      </c>
      <c r="J30" s="48">
        <f t="shared" si="6"/>
        <v>26</v>
      </c>
      <c r="K30" s="93">
        <v>10.3</v>
      </c>
      <c r="L30" s="93">
        <v>7.8</v>
      </c>
      <c r="M30" s="56">
        <f t="shared" si="1"/>
        <v>9.0500000000000007</v>
      </c>
      <c r="N30" s="36">
        <v>40.5</v>
      </c>
      <c r="O30" s="57">
        <f t="shared" si="2"/>
        <v>82.06103966410798</v>
      </c>
      <c r="P30" s="58">
        <f t="shared" si="3"/>
        <v>16.412207932821602</v>
      </c>
      <c r="Q30" s="141">
        <v>20.759983399999999</v>
      </c>
      <c r="R30" s="11">
        <f t="shared" si="4"/>
        <v>3.2691835759108496</v>
      </c>
      <c r="S30" s="35">
        <f t="shared" si="5"/>
        <v>2.4512513075525479</v>
      </c>
    </row>
    <row r="31" spans="2:22" ht="18.5">
      <c r="G31" s="61">
        <v>2014</v>
      </c>
      <c r="H31" s="48">
        <v>1</v>
      </c>
      <c r="I31" s="48">
        <f t="shared" si="6"/>
        <v>27</v>
      </c>
      <c r="J31" s="48">
        <f t="shared" si="6"/>
        <v>27</v>
      </c>
      <c r="K31" s="93">
        <v>9.1</v>
      </c>
      <c r="L31" s="93">
        <v>6.8</v>
      </c>
      <c r="M31" s="56">
        <f t="shared" si="1"/>
        <v>7.9499999999999993</v>
      </c>
      <c r="N31" s="36">
        <v>42</v>
      </c>
      <c r="O31" s="57">
        <f t="shared" si="2"/>
        <v>61.238572646511621</v>
      </c>
      <c r="P31" s="58">
        <f t="shared" si="3"/>
        <v>11.267897366958138</v>
      </c>
      <c r="Q31" s="141">
        <v>14.859662999999998</v>
      </c>
      <c r="R31" s="11">
        <f t="shared" si="4"/>
        <v>2.2441620299962493</v>
      </c>
      <c r="S31" s="35">
        <f t="shared" si="5"/>
        <v>1.5983828003409462</v>
      </c>
    </row>
    <row r="32" spans="2:22" ht="18.5">
      <c r="G32" s="61">
        <v>2014</v>
      </c>
      <c r="H32" s="48">
        <v>1</v>
      </c>
      <c r="I32" s="48">
        <f t="shared" si="6"/>
        <v>28</v>
      </c>
      <c r="J32" s="48">
        <f t="shared" si="6"/>
        <v>28</v>
      </c>
      <c r="K32" s="93">
        <v>12.9</v>
      </c>
      <c r="L32" s="93">
        <v>6.9</v>
      </c>
      <c r="M32" s="56">
        <f t="shared" si="1"/>
        <v>9.9</v>
      </c>
      <c r="N32" s="36">
        <v>39</v>
      </c>
      <c r="O32" s="57">
        <f t="shared" si="2"/>
        <v>63.514637266138308</v>
      </c>
      <c r="P32" s="58">
        <f t="shared" si="3"/>
        <v>30.487025887746388</v>
      </c>
      <c r="Q32" s="141">
        <v>24.892552399999996</v>
      </c>
      <c r="R32" s="11">
        <f t="shared" si="4"/>
        <v>4.0440565091801997</v>
      </c>
      <c r="S32" s="35">
        <f t="shared" si="5"/>
        <v>4.6461791671881736</v>
      </c>
    </row>
    <row r="33" spans="7:19" ht="18.5">
      <c r="G33" s="61">
        <v>2014</v>
      </c>
      <c r="H33" s="48">
        <v>1</v>
      </c>
      <c r="I33" s="48">
        <f t="shared" si="6"/>
        <v>29</v>
      </c>
      <c r="J33" s="48">
        <f t="shared" si="6"/>
        <v>29</v>
      </c>
      <c r="K33" s="93">
        <v>11.7</v>
      </c>
      <c r="L33" s="93">
        <v>7.4</v>
      </c>
      <c r="M33" s="56">
        <f t="shared" si="1"/>
        <v>9.5500000000000007</v>
      </c>
      <c r="N33" s="36">
        <v>37</v>
      </c>
      <c r="O33" s="57">
        <f t="shared" si="2"/>
        <v>64.291020143437365</v>
      </c>
      <c r="P33" s="58">
        <f t="shared" si="3"/>
        <v>22.116110929342447</v>
      </c>
      <c r="Q33" s="141">
        <v>21.330671499999998</v>
      </c>
      <c r="R33" s="11">
        <f t="shared" si="4"/>
        <v>3.4216050213041247</v>
      </c>
      <c r="S33" s="35">
        <f t="shared" si="5"/>
        <v>3.4611358083936103</v>
      </c>
    </row>
    <row r="34" spans="7:19" ht="18.5">
      <c r="G34" s="61">
        <v>2014</v>
      </c>
      <c r="H34" s="48">
        <v>1</v>
      </c>
      <c r="I34" s="48">
        <f t="shared" si="6"/>
        <v>30</v>
      </c>
      <c r="J34" s="48">
        <f t="shared" si="6"/>
        <v>30</v>
      </c>
      <c r="K34" s="93">
        <v>15.6</v>
      </c>
      <c r="L34" s="93">
        <v>7.8</v>
      </c>
      <c r="M34" s="56">
        <f t="shared" si="1"/>
        <v>11.7</v>
      </c>
      <c r="N34" s="36">
        <v>25.5</v>
      </c>
      <c r="O34" s="57">
        <f t="shared" si="2"/>
        <v>50.374540006843176</v>
      </c>
      <c r="P34" s="58">
        <f t="shared" si="3"/>
        <v>31.433712964270143</v>
      </c>
      <c r="Q34" s="141">
        <v>22.5101494</v>
      </c>
      <c r="R34" s="11">
        <f t="shared" si="4"/>
        <v>3.8946497738145003</v>
      </c>
      <c r="S34" s="35">
        <f t="shared" si="5"/>
        <v>6.1478346196217437</v>
      </c>
    </row>
    <row r="35" spans="7:19" ht="18.5">
      <c r="G35" s="61">
        <v>2014</v>
      </c>
      <c r="H35" s="62">
        <v>1</v>
      </c>
      <c r="I35" s="62">
        <f t="shared" si="6"/>
        <v>31</v>
      </c>
      <c r="J35" s="48">
        <f t="shared" si="6"/>
        <v>31</v>
      </c>
      <c r="K35" s="93">
        <v>14.1</v>
      </c>
      <c r="L35" s="93">
        <v>3.6</v>
      </c>
      <c r="M35" s="56">
        <f t="shared" si="1"/>
        <v>8.85</v>
      </c>
      <c r="N35" s="36">
        <v>28</v>
      </c>
      <c r="O35" s="57">
        <f t="shared" si="2"/>
        <v>31.106565110609345</v>
      </c>
      <c r="P35" s="58">
        <f t="shared" si="3"/>
        <v>26.129514692911851</v>
      </c>
      <c r="Q35" s="141">
        <v>16.127486600000001</v>
      </c>
      <c r="R35" s="51">
        <f t="shared" si="4"/>
        <v>2.5207624424248491</v>
      </c>
      <c r="S35" s="50">
        <f t="shared" si="5"/>
        <v>4.2663443830609982</v>
      </c>
    </row>
    <row r="36" spans="7:19" ht="18.5">
      <c r="G36" s="61">
        <v>2014</v>
      </c>
      <c r="H36" s="48">
        <v>2</v>
      </c>
      <c r="I36" s="48">
        <v>1</v>
      </c>
      <c r="J36" s="48">
        <f t="shared" si="6"/>
        <v>32</v>
      </c>
      <c r="K36" s="93">
        <v>12.9</v>
      </c>
      <c r="L36" s="93">
        <v>5.4</v>
      </c>
      <c r="M36" s="56">
        <f t="shared" si="1"/>
        <v>9.15</v>
      </c>
      <c r="N36" s="36">
        <v>38</v>
      </c>
      <c r="O36" s="57">
        <f t="shared" si="2"/>
        <v>57.306103372790062</v>
      </c>
      <c r="P36" s="58">
        <f t="shared" si="3"/>
        <v>34.383662023674034</v>
      </c>
      <c r="Q36" s="141">
        <v>25.1102764</v>
      </c>
      <c r="R36" s="11">
        <f t="shared" si="4"/>
        <v>3.9689742307676998</v>
      </c>
      <c r="S36" s="35">
        <f t="shared" si="5"/>
        <v>5.0183486962865524</v>
      </c>
    </row>
    <row r="37" spans="7:19" ht="18.5">
      <c r="G37" s="61">
        <v>2014</v>
      </c>
      <c r="H37" s="48">
        <v>2</v>
      </c>
      <c r="I37" s="48">
        <f t="shared" ref="I37:J52" si="7">I36+1</f>
        <v>2</v>
      </c>
      <c r="J37" s="48">
        <f t="shared" si="6"/>
        <v>33</v>
      </c>
      <c r="K37" s="93">
        <v>8.4</v>
      </c>
      <c r="L37" s="93">
        <v>3.1</v>
      </c>
      <c r="M37" s="56">
        <f t="shared" si="1"/>
        <v>5.75</v>
      </c>
      <c r="N37" s="36">
        <v>34</v>
      </c>
      <c r="O37" s="57">
        <f t="shared" si="2"/>
        <v>27.700190218100609</v>
      </c>
      <c r="P37" s="58">
        <f t="shared" si="3"/>
        <v>11.744880652474659</v>
      </c>
      <c r="Q37" s="141">
        <v>10.203300299999999</v>
      </c>
      <c r="R37" s="11">
        <f t="shared" si="4"/>
        <v>1.4092874899112247</v>
      </c>
      <c r="S37" s="35">
        <f t="shared" si="5"/>
        <v>1.4601156830437889</v>
      </c>
    </row>
    <row r="38" spans="7:19" ht="18.5">
      <c r="G38" s="61">
        <v>2014</v>
      </c>
      <c r="H38" s="48">
        <v>2</v>
      </c>
      <c r="I38" s="48">
        <f t="shared" si="7"/>
        <v>3</v>
      </c>
      <c r="J38" s="48">
        <f t="shared" si="7"/>
        <v>34</v>
      </c>
      <c r="K38" s="93">
        <v>6.6</v>
      </c>
      <c r="L38" s="93">
        <v>-0.1</v>
      </c>
      <c r="M38" s="56">
        <f t="shared" si="1"/>
        <v>3.25</v>
      </c>
      <c r="N38" s="36">
        <v>33.5</v>
      </c>
      <c r="O38" s="57">
        <f t="shared" si="2"/>
        <v>52.884730667710016</v>
      </c>
      <c r="P38" s="58">
        <f t="shared" si="3"/>
        <v>28.346215637892566</v>
      </c>
      <c r="Q38" s="141">
        <v>21.902197000000001</v>
      </c>
      <c r="R38" s="11">
        <f t="shared" si="4"/>
        <v>2.7040069127752502</v>
      </c>
      <c r="S38" s="35">
        <f t="shared" si="5"/>
        <v>2.0763038337164694</v>
      </c>
    </row>
    <row r="39" spans="7:19" ht="18.5">
      <c r="G39" s="61">
        <v>2014</v>
      </c>
      <c r="H39" s="48">
        <v>2</v>
      </c>
      <c r="I39" s="48">
        <f t="shared" si="7"/>
        <v>4</v>
      </c>
      <c r="J39" s="48">
        <f t="shared" si="7"/>
        <v>35</v>
      </c>
      <c r="K39" s="93">
        <v>8.1</v>
      </c>
      <c r="L39" s="93">
        <v>-0.9</v>
      </c>
      <c r="M39" s="56">
        <f t="shared" si="1"/>
        <v>3.5999999999999996</v>
      </c>
      <c r="N39" s="36">
        <v>37.5</v>
      </c>
      <c r="O39" s="57">
        <f t="shared" si="2"/>
        <v>25.49534083333333</v>
      </c>
      <c r="P39" s="58">
        <f t="shared" si="3"/>
        <v>18.356645399999998</v>
      </c>
      <c r="Q39" s="141">
        <v>12.237763599999997</v>
      </c>
      <c r="R39" s="11">
        <f t="shared" si="4"/>
        <v>1.5359739471995995</v>
      </c>
      <c r="S39" s="35">
        <f t="shared" si="5"/>
        <v>1.4458699247142854</v>
      </c>
    </row>
    <row r="40" spans="7:19" ht="18.5">
      <c r="G40" s="61">
        <v>2014</v>
      </c>
      <c r="H40" s="48">
        <v>2</v>
      </c>
      <c r="I40" s="48">
        <f t="shared" si="7"/>
        <v>5</v>
      </c>
      <c r="J40" s="48">
        <f t="shared" si="7"/>
        <v>36</v>
      </c>
      <c r="K40" s="93">
        <v>12.7</v>
      </c>
      <c r="L40" s="93">
        <v>-1.6</v>
      </c>
      <c r="M40" s="56">
        <f t="shared" si="1"/>
        <v>5.55</v>
      </c>
      <c r="N40" s="36">
        <v>59.5</v>
      </c>
      <c r="O40" s="57">
        <f t="shared" si="2"/>
        <v>23.856494966277481</v>
      </c>
      <c r="P40" s="58">
        <f t="shared" si="3"/>
        <v>27.291830241421437</v>
      </c>
      <c r="Q40" s="141">
        <v>14.4342638</v>
      </c>
      <c r="R40" s="11">
        <f t="shared" si="4"/>
        <v>1.9767399503164498</v>
      </c>
      <c r="S40" s="35">
        <f t="shared" si="5"/>
        <v>2.459924035540904</v>
      </c>
    </row>
    <row r="41" spans="7:19" ht="18.5">
      <c r="G41" s="61">
        <v>2014</v>
      </c>
      <c r="H41" s="48">
        <v>2</v>
      </c>
      <c r="I41" s="48">
        <f t="shared" si="7"/>
        <v>6</v>
      </c>
      <c r="J41" s="48">
        <f t="shared" si="7"/>
        <v>37</v>
      </c>
      <c r="K41" s="93">
        <v>12.5</v>
      </c>
      <c r="L41" s="93">
        <v>1.4</v>
      </c>
      <c r="M41" s="56">
        <f t="shared" si="1"/>
        <v>6.95</v>
      </c>
      <c r="N41" s="36">
        <v>61</v>
      </c>
      <c r="O41" s="57">
        <f t="shared" si="2"/>
        <v>51.209330882310105</v>
      </c>
      <c r="P41" s="58">
        <f t="shared" si="3"/>
        <v>45.473885823491372</v>
      </c>
      <c r="Q41" s="141">
        <v>27.297983899999998</v>
      </c>
      <c r="R41" s="11">
        <f t="shared" si="4"/>
        <v>3.962541220444125</v>
      </c>
      <c r="S41" s="35">
        <f t="shared" si="5"/>
        <v>4.6686283374356341</v>
      </c>
    </row>
    <row r="42" spans="7:19" ht="18.5">
      <c r="G42" s="61">
        <v>2014</v>
      </c>
      <c r="H42" s="48">
        <v>2</v>
      </c>
      <c r="I42" s="48">
        <f t="shared" si="7"/>
        <v>7</v>
      </c>
      <c r="J42" s="48">
        <f t="shared" si="7"/>
        <v>38</v>
      </c>
      <c r="K42" s="93">
        <v>12.8</v>
      </c>
      <c r="L42" s="93">
        <v>1.7</v>
      </c>
      <c r="M42" s="56">
        <f t="shared" si="1"/>
        <v>7.25</v>
      </c>
      <c r="N42" s="36">
        <v>44</v>
      </c>
      <c r="O42" s="57">
        <f t="shared" si="2"/>
        <v>40.408534695941917</v>
      </c>
      <c r="P42" s="58">
        <f t="shared" si="3"/>
        <v>35.882778809996424</v>
      </c>
      <c r="Q42" s="141">
        <v>21.540440199999999</v>
      </c>
      <c r="R42" s="11">
        <f t="shared" si="4"/>
        <v>3.1646837784136501</v>
      </c>
      <c r="S42" s="35">
        <f t="shared" si="5"/>
        <v>4.1644496619810525</v>
      </c>
    </row>
    <row r="43" spans="7:19" ht="18.5">
      <c r="G43" s="61">
        <v>2014</v>
      </c>
      <c r="H43" s="48">
        <v>2</v>
      </c>
      <c r="I43" s="48">
        <f t="shared" si="7"/>
        <v>8</v>
      </c>
      <c r="J43" s="48">
        <f t="shared" si="7"/>
        <v>39</v>
      </c>
      <c r="K43" s="93">
        <v>15.1</v>
      </c>
      <c r="L43" s="93">
        <v>2.6</v>
      </c>
      <c r="M43" s="56">
        <f t="shared" si="1"/>
        <v>8.85</v>
      </c>
      <c r="N43" s="36">
        <v>36</v>
      </c>
      <c r="O43" s="57">
        <f t="shared" si="2"/>
        <v>48.038865598205128</v>
      </c>
      <c r="P43" s="58">
        <f t="shared" si="3"/>
        <v>48.038865598205128</v>
      </c>
      <c r="Q43" s="141">
        <v>27.174886099999998</v>
      </c>
      <c r="R43" s="11">
        <f t="shared" si="4"/>
        <v>4.2474958409237251</v>
      </c>
      <c r="S43" s="35">
        <f t="shared" si="5"/>
        <v>6.9196751078578993</v>
      </c>
    </row>
    <row r="44" spans="7:19" ht="18.5">
      <c r="G44" s="61">
        <v>2014</v>
      </c>
      <c r="H44" s="48">
        <v>2</v>
      </c>
      <c r="I44" s="48">
        <f t="shared" si="7"/>
        <v>9</v>
      </c>
      <c r="J44" s="48">
        <f t="shared" si="7"/>
        <v>40</v>
      </c>
      <c r="K44" s="93">
        <v>15.4</v>
      </c>
      <c r="L44" s="93">
        <v>3.1</v>
      </c>
      <c r="M44" s="56">
        <f t="shared" si="1"/>
        <v>9.25</v>
      </c>
      <c r="N44" s="36">
        <v>27</v>
      </c>
      <c r="O44" s="57">
        <f t="shared" si="2"/>
        <v>22.21534284128753</v>
      </c>
      <c r="P44" s="58">
        <f t="shared" si="3"/>
        <v>21.859897355826931</v>
      </c>
      <c r="Q44" s="141">
        <v>12.4659551</v>
      </c>
      <c r="R44" s="11">
        <f t="shared" si="4"/>
        <v>1.9777019611935751</v>
      </c>
      <c r="S44" s="35">
        <f t="shared" si="5"/>
        <v>3.7625324018312432</v>
      </c>
    </row>
    <row r="45" spans="7:19" ht="18.5">
      <c r="G45" s="61">
        <v>2014</v>
      </c>
      <c r="H45" s="48">
        <v>2</v>
      </c>
      <c r="I45" s="48">
        <f t="shared" si="7"/>
        <v>10</v>
      </c>
      <c r="J45" s="48">
        <f t="shared" si="7"/>
        <v>41</v>
      </c>
      <c r="K45" s="93">
        <v>13.2</v>
      </c>
      <c r="L45" s="93">
        <v>4.5</v>
      </c>
      <c r="M45" s="56">
        <f t="shared" si="1"/>
        <v>8.85</v>
      </c>
      <c r="N45" s="36">
        <v>58</v>
      </c>
      <c r="O45" s="57">
        <f t="shared" si="2"/>
        <v>62.490193702570487</v>
      </c>
      <c r="P45" s="58">
        <f t="shared" si="3"/>
        <v>43.493174816989054</v>
      </c>
      <c r="Q45" s="141">
        <v>29.491134499999998</v>
      </c>
      <c r="R45" s="11">
        <f t="shared" si="4"/>
        <v>4.6095306774026241</v>
      </c>
      <c r="S45" s="35">
        <f t="shared" si="5"/>
        <v>5.2434985371240872</v>
      </c>
    </row>
    <row r="46" spans="7:19" ht="18.5">
      <c r="G46" s="61">
        <v>2014</v>
      </c>
      <c r="H46" s="48">
        <v>2</v>
      </c>
      <c r="I46" s="48">
        <f t="shared" si="7"/>
        <v>11</v>
      </c>
      <c r="J46" s="48">
        <f t="shared" si="7"/>
        <v>42</v>
      </c>
      <c r="K46" s="93">
        <v>18.2</v>
      </c>
      <c r="L46" s="93">
        <v>5.7</v>
      </c>
      <c r="M46" s="56">
        <f t="shared" si="1"/>
        <v>11.95</v>
      </c>
      <c r="N46" s="36">
        <v>58</v>
      </c>
      <c r="O46" s="57">
        <f t="shared" si="2"/>
        <v>50.608715086779895</v>
      </c>
      <c r="P46" s="58">
        <f t="shared" si="3"/>
        <v>50.608715086779895</v>
      </c>
      <c r="Q46" s="141">
        <v>28.628612499999999</v>
      </c>
      <c r="R46" s="11">
        <f t="shared" si="4"/>
        <v>4.9952276662968744</v>
      </c>
      <c r="S46" s="35">
        <f t="shared" si="5"/>
        <v>7.2438734708339938</v>
      </c>
    </row>
    <row r="47" spans="7:19" ht="18.5">
      <c r="G47" s="61">
        <v>2014</v>
      </c>
      <c r="H47" s="48">
        <v>2</v>
      </c>
      <c r="I47" s="48">
        <f t="shared" si="7"/>
        <v>12</v>
      </c>
      <c r="J47" s="48">
        <f t="shared" si="7"/>
        <v>43</v>
      </c>
      <c r="K47" s="93">
        <v>18.100000000000001</v>
      </c>
      <c r="L47" s="93">
        <v>7</v>
      </c>
      <c r="M47" s="56">
        <f t="shared" si="1"/>
        <v>12.55</v>
      </c>
      <c r="N47" s="36">
        <v>38</v>
      </c>
      <c r="O47" s="57">
        <f t="shared" si="2"/>
        <v>53.376402126451595</v>
      </c>
      <c r="P47" s="58">
        <f t="shared" si="3"/>
        <v>47.398245088289023</v>
      </c>
      <c r="Q47" s="141">
        <v>28.453177199999995</v>
      </c>
      <c r="R47" s="11">
        <f t="shared" si="4"/>
        <v>5.0647437878373003</v>
      </c>
      <c r="S47" s="35">
        <f t="shared" si="5"/>
        <v>8.1865643952870375</v>
      </c>
    </row>
    <row r="48" spans="7:19" ht="18.5">
      <c r="G48" s="61">
        <v>2014</v>
      </c>
      <c r="H48" s="48">
        <v>2</v>
      </c>
      <c r="I48" s="48">
        <f t="shared" si="7"/>
        <v>13</v>
      </c>
      <c r="J48" s="48">
        <f t="shared" si="7"/>
        <v>44</v>
      </c>
      <c r="K48" s="93">
        <v>16.7</v>
      </c>
      <c r="L48" s="93">
        <v>7.6</v>
      </c>
      <c r="M48" s="56">
        <f t="shared" si="1"/>
        <v>12.149999999999999</v>
      </c>
      <c r="N48" s="36">
        <v>45.5</v>
      </c>
      <c r="O48" s="57">
        <f t="shared" si="2"/>
        <v>60.458542479683885</v>
      </c>
      <c r="P48" s="58">
        <f t="shared" si="3"/>
        <v>44.013818925209868</v>
      </c>
      <c r="Q48" s="141">
        <v>29.180877800000001</v>
      </c>
      <c r="R48" s="11">
        <f t="shared" si="4"/>
        <v>5.1258181564951499</v>
      </c>
      <c r="S48" s="35">
        <f t="shared" si="5"/>
        <v>6.8071178803705967</v>
      </c>
    </row>
    <row r="49" spans="7:19" ht="18.5">
      <c r="G49" s="61">
        <v>2014</v>
      </c>
      <c r="H49" s="48">
        <v>2</v>
      </c>
      <c r="I49" s="48">
        <f t="shared" si="7"/>
        <v>14</v>
      </c>
      <c r="J49" s="48">
        <f t="shared" si="7"/>
        <v>45</v>
      </c>
      <c r="K49" s="93">
        <v>17.899999999999999</v>
      </c>
      <c r="L49" s="93">
        <v>9</v>
      </c>
      <c r="M49" s="56">
        <f t="shared" si="1"/>
        <v>13.45</v>
      </c>
      <c r="N49" s="36">
        <v>54.5</v>
      </c>
      <c r="O49" s="57">
        <f t="shared" si="2"/>
        <v>58.947271904853906</v>
      </c>
      <c r="P49" s="58">
        <f t="shared" si="3"/>
        <v>41.970457596255976</v>
      </c>
      <c r="Q49" s="141">
        <v>28.137058699999997</v>
      </c>
      <c r="R49" s="11">
        <f t="shared" si="4"/>
        <v>5.1569952898593741</v>
      </c>
      <c r="S49" s="35">
        <f t="shared" si="5"/>
        <v>6.4572962371736118</v>
      </c>
    </row>
    <row r="50" spans="7:19" ht="18.5">
      <c r="G50" s="61">
        <v>2014</v>
      </c>
      <c r="H50" s="48">
        <v>2</v>
      </c>
      <c r="I50" s="48">
        <f t="shared" si="7"/>
        <v>15</v>
      </c>
      <c r="J50" s="48">
        <f t="shared" si="7"/>
        <v>46</v>
      </c>
      <c r="K50" s="93">
        <v>12</v>
      </c>
      <c r="L50" s="93">
        <v>6.3</v>
      </c>
      <c r="M50" s="56">
        <f t="shared" si="1"/>
        <v>9.15</v>
      </c>
      <c r="N50" s="36">
        <v>50.5</v>
      </c>
      <c r="O50" s="57">
        <f t="shared" si="2"/>
        <v>78.009701912454588</v>
      </c>
      <c r="P50" s="58">
        <f t="shared" si="3"/>
        <v>35.572424072079293</v>
      </c>
      <c r="Q50" s="141">
        <v>29.7992977</v>
      </c>
      <c r="R50" s="11">
        <f t="shared" si="4"/>
        <v>4.7101291432329759</v>
      </c>
      <c r="S50" s="35">
        <f t="shared" si="5"/>
        <v>4.4235803677206178</v>
      </c>
    </row>
    <row r="51" spans="7:19" ht="18.5">
      <c r="G51" s="61">
        <v>2014</v>
      </c>
      <c r="H51" s="48">
        <v>2</v>
      </c>
      <c r="I51" s="48">
        <f t="shared" si="7"/>
        <v>16</v>
      </c>
      <c r="J51" s="48">
        <f t="shared" si="7"/>
        <v>47</v>
      </c>
      <c r="K51" s="93">
        <v>14.5</v>
      </c>
      <c r="L51" s="93">
        <v>4</v>
      </c>
      <c r="M51" s="56">
        <f t="shared" si="1"/>
        <v>9.25</v>
      </c>
      <c r="N51" s="36">
        <v>35.5</v>
      </c>
      <c r="O51" s="57">
        <f t="shared" si="2"/>
        <v>56.879837838684189</v>
      </c>
      <c r="P51" s="58">
        <f t="shared" si="3"/>
        <v>47.779063784494717</v>
      </c>
      <c r="Q51" s="141">
        <v>29.489878400000002</v>
      </c>
      <c r="R51" s="11">
        <f t="shared" si="4"/>
        <v>4.6785176008727998</v>
      </c>
      <c r="S51" s="35">
        <f t="shared" si="5"/>
        <v>7.1183865472590622</v>
      </c>
    </row>
    <row r="52" spans="7:19" ht="18.5">
      <c r="G52" s="61">
        <v>2014</v>
      </c>
      <c r="H52" s="48">
        <v>2</v>
      </c>
      <c r="I52" s="48">
        <f t="shared" si="7"/>
        <v>17</v>
      </c>
      <c r="J52" s="48">
        <f t="shared" si="7"/>
        <v>48</v>
      </c>
      <c r="K52" s="93">
        <v>17.8</v>
      </c>
      <c r="L52" s="93">
        <v>7.5</v>
      </c>
      <c r="M52" s="56">
        <f t="shared" si="1"/>
        <v>12.65</v>
      </c>
      <c r="N52" s="36">
        <v>31</v>
      </c>
      <c r="O52" s="57">
        <f t="shared" si="2"/>
        <v>58.906897480588988</v>
      </c>
      <c r="P52" s="58">
        <f t="shared" si="3"/>
        <v>48.539283524005327</v>
      </c>
      <c r="Q52" s="141">
        <v>30.248562800000002</v>
      </c>
      <c r="R52" s="11">
        <f t="shared" si="4"/>
        <v>5.402068144029899</v>
      </c>
      <c r="S52" s="35">
        <f t="shared" si="5"/>
        <v>9.1295807001836398</v>
      </c>
    </row>
    <row r="53" spans="7:19" ht="18.5">
      <c r="G53" s="61">
        <v>2014</v>
      </c>
      <c r="H53" s="48">
        <v>2</v>
      </c>
      <c r="I53" s="48">
        <f t="shared" ref="I53:J64" si="8">I52+1</f>
        <v>18</v>
      </c>
      <c r="J53" s="48">
        <f t="shared" si="8"/>
        <v>49</v>
      </c>
      <c r="K53" s="93">
        <v>20.3</v>
      </c>
      <c r="L53" s="93">
        <v>7.5</v>
      </c>
      <c r="M53" s="56">
        <f t="shared" si="1"/>
        <v>13.9</v>
      </c>
      <c r="N53" s="36">
        <v>38</v>
      </c>
      <c r="O53" s="57">
        <f t="shared" si="2"/>
        <v>51.812930174832253</v>
      </c>
      <c r="P53" s="58">
        <f t="shared" si="3"/>
        <v>53.056440499028227</v>
      </c>
      <c r="Q53" s="141">
        <v>29.659451899999997</v>
      </c>
      <c r="R53" s="11">
        <f t="shared" si="4"/>
        <v>5.5143001269739491</v>
      </c>
      <c r="S53" s="35">
        <f t="shared" si="5"/>
        <v>9.631899650541591</v>
      </c>
    </row>
    <row r="54" spans="7:19" ht="18.5">
      <c r="G54" s="61">
        <v>2014</v>
      </c>
      <c r="H54" s="48">
        <v>2</v>
      </c>
      <c r="I54" s="48">
        <f t="shared" si="8"/>
        <v>19</v>
      </c>
      <c r="J54" s="48">
        <f t="shared" si="8"/>
        <v>50</v>
      </c>
      <c r="K54" s="93">
        <v>22.7</v>
      </c>
      <c r="L54" s="93">
        <v>7.9</v>
      </c>
      <c r="M54" s="56">
        <f t="shared" si="1"/>
        <v>15.3</v>
      </c>
      <c r="N54" s="36">
        <v>38.5</v>
      </c>
      <c r="O54" s="57">
        <f t="shared" si="2"/>
        <v>48.789765686043467</v>
      </c>
      <c r="P54" s="58">
        <f t="shared" si="3"/>
        <v>57.767082572275463</v>
      </c>
      <c r="Q54" s="141">
        <v>30.031676199999996</v>
      </c>
      <c r="R54" s="11">
        <f t="shared" si="4"/>
        <v>5.8300943482202996</v>
      </c>
      <c r="S54" s="35">
        <f t="shared" si="5"/>
        <v>10.909016796409549</v>
      </c>
    </row>
    <row r="55" spans="7:19" ht="18.5">
      <c r="G55" s="61">
        <v>2014</v>
      </c>
      <c r="H55" s="48">
        <v>2</v>
      </c>
      <c r="I55" s="48">
        <f t="shared" si="8"/>
        <v>20</v>
      </c>
      <c r="J55" s="48">
        <f t="shared" si="8"/>
        <v>51</v>
      </c>
      <c r="K55" s="93">
        <v>21.7</v>
      </c>
      <c r="L55" s="93">
        <v>7.8</v>
      </c>
      <c r="M55" s="56">
        <f t="shared" si="1"/>
        <v>14.75</v>
      </c>
      <c r="N55" s="36">
        <v>62</v>
      </c>
      <c r="O55" s="57">
        <f t="shared" si="2"/>
        <v>47.508138222290071</v>
      </c>
      <c r="P55" s="58">
        <f t="shared" si="3"/>
        <v>52.829049703186556</v>
      </c>
      <c r="Q55" s="141">
        <v>28.339709499999998</v>
      </c>
      <c r="R55" s="11">
        <f t="shared" si="4"/>
        <v>5.4102134968796225</v>
      </c>
      <c r="S55" s="35">
        <f t="shared" si="5"/>
        <v>8.440919487993968</v>
      </c>
    </row>
    <row r="56" spans="7:19" ht="18.5">
      <c r="G56" s="61">
        <v>2014</v>
      </c>
      <c r="H56" s="48">
        <v>2</v>
      </c>
      <c r="I56" s="48">
        <f t="shared" si="8"/>
        <v>21</v>
      </c>
      <c r="J56" s="48">
        <f t="shared" si="8"/>
        <v>52</v>
      </c>
      <c r="K56" s="93">
        <v>21.6</v>
      </c>
      <c r="L56" s="93">
        <v>7.8</v>
      </c>
      <c r="M56" s="56">
        <f t="shared" si="1"/>
        <v>14.700000000000001</v>
      </c>
      <c r="N56" s="36">
        <v>75</v>
      </c>
      <c r="O56" s="57">
        <f t="shared" si="2"/>
        <v>47.057938752418572</v>
      </c>
      <c r="P56" s="58">
        <f t="shared" si="3"/>
        <v>51.951964382670106</v>
      </c>
      <c r="Q56" s="141">
        <v>27.969997399999997</v>
      </c>
      <c r="R56" s="11">
        <f t="shared" si="4"/>
        <v>5.3314311294075001</v>
      </c>
      <c r="S56" s="35">
        <f t="shared" si="5"/>
        <v>8.2918933229571596</v>
      </c>
    </row>
    <row r="57" spans="7:19" ht="18.5">
      <c r="G57" s="61">
        <v>2014</v>
      </c>
      <c r="H57" s="48">
        <v>2</v>
      </c>
      <c r="I57" s="48">
        <f t="shared" si="8"/>
        <v>22</v>
      </c>
      <c r="J57" s="48">
        <f t="shared" si="8"/>
        <v>53</v>
      </c>
      <c r="K57" s="93">
        <v>19.3</v>
      </c>
      <c r="L57" s="93">
        <v>12</v>
      </c>
      <c r="M57" s="56">
        <f t="shared" si="1"/>
        <v>15.65</v>
      </c>
      <c r="N57" s="36">
        <v>73.5</v>
      </c>
      <c r="O57" s="57">
        <f t="shared" si="2"/>
        <v>67.076853443983921</v>
      </c>
      <c r="P57" s="58">
        <f t="shared" si="3"/>
        <v>39.172882411286615</v>
      </c>
      <c r="Q57" s="141">
        <v>28.997068499999997</v>
      </c>
      <c r="R57" s="11">
        <f t="shared" si="4"/>
        <v>5.6887681358711237</v>
      </c>
      <c r="S57" s="35">
        <f t="shared" si="5"/>
        <v>6.5313825128338339</v>
      </c>
    </row>
    <row r="58" spans="7:19" ht="18.5">
      <c r="G58" s="61">
        <v>2014</v>
      </c>
      <c r="H58" s="48">
        <v>2</v>
      </c>
      <c r="I58" s="48">
        <f t="shared" si="8"/>
        <v>23</v>
      </c>
      <c r="J58" s="48">
        <f t="shared" si="8"/>
        <v>54</v>
      </c>
      <c r="K58" s="93">
        <v>19.2</v>
      </c>
      <c r="L58" s="93">
        <v>10.199999999999999</v>
      </c>
      <c r="M58" s="56">
        <f t="shared" si="1"/>
        <v>14.7</v>
      </c>
      <c r="N58" s="36">
        <v>63.5</v>
      </c>
      <c r="O58" s="57">
        <f t="shared" si="2"/>
        <v>60.973187500000002</v>
      </c>
      <c r="P58" s="58">
        <f t="shared" si="3"/>
        <v>43.900694999999999</v>
      </c>
      <c r="Q58" s="141">
        <v>29.267129999999998</v>
      </c>
      <c r="R58" s="11">
        <f t="shared" si="4"/>
        <v>5.578680817125</v>
      </c>
      <c r="S58" s="35">
        <f t="shared" si="5"/>
        <v>7.0565520914141411</v>
      </c>
    </row>
    <row r="59" spans="7:19" ht="18.5">
      <c r="G59" s="61">
        <v>2014</v>
      </c>
      <c r="H59" s="48">
        <v>2</v>
      </c>
      <c r="I59" s="48">
        <f t="shared" si="8"/>
        <v>24</v>
      </c>
      <c r="J59" s="48">
        <f t="shared" si="8"/>
        <v>55</v>
      </c>
      <c r="K59" s="93">
        <v>19</v>
      </c>
      <c r="L59" s="93">
        <v>11.6</v>
      </c>
      <c r="M59" s="56">
        <f t="shared" si="1"/>
        <v>15.3</v>
      </c>
      <c r="N59" s="36">
        <v>67</v>
      </c>
      <c r="O59" s="57">
        <f t="shared" si="2"/>
        <v>65.809214759178232</v>
      </c>
      <c r="P59" s="58">
        <f t="shared" si="3"/>
        <v>38.959055137433516</v>
      </c>
      <c r="Q59" s="141">
        <v>28.643266999999998</v>
      </c>
      <c r="R59" s="11">
        <f t="shared" si="4"/>
        <v>5.560560387610499</v>
      </c>
      <c r="S59" s="35">
        <f t="shared" si="5"/>
        <v>6.4255996210180584</v>
      </c>
    </row>
    <row r="60" spans="7:19" ht="18.5">
      <c r="G60" s="61">
        <v>2014</v>
      </c>
      <c r="H60" s="48">
        <v>2</v>
      </c>
      <c r="I60" s="48">
        <f t="shared" si="8"/>
        <v>25</v>
      </c>
      <c r="J60" s="48">
        <f t="shared" si="8"/>
        <v>56</v>
      </c>
      <c r="K60" s="93">
        <v>16.399999999999999</v>
      </c>
      <c r="L60" s="93">
        <v>8.1999999999999993</v>
      </c>
      <c r="M60" s="56">
        <f t="shared" si="1"/>
        <v>12.299999999999999</v>
      </c>
      <c r="N60" s="36">
        <v>48</v>
      </c>
      <c r="O60" s="57">
        <f t="shared" si="2"/>
        <v>63.772275192204383</v>
      </c>
      <c r="P60" s="58">
        <f t="shared" si="3"/>
        <v>41.834612526086069</v>
      </c>
      <c r="Q60" s="141">
        <v>29.218560799999999</v>
      </c>
      <c r="R60" s="11">
        <f t="shared" si="4"/>
        <v>5.1581424586691993</v>
      </c>
      <c r="S60" s="35">
        <f t="shared" si="5"/>
        <v>6.3102498296502167</v>
      </c>
    </row>
    <row r="61" spans="7:19" ht="18.5">
      <c r="G61" s="61">
        <v>2014</v>
      </c>
      <c r="H61" s="48">
        <v>2</v>
      </c>
      <c r="I61" s="48">
        <f t="shared" si="8"/>
        <v>26</v>
      </c>
      <c r="J61" s="48">
        <f t="shared" si="8"/>
        <v>57</v>
      </c>
      <c r="K61" s="93">
        <v>15.1</v>
      </c>
      <c r="L61" s="93">
        <v>6.7</v>
      </c>
      <c r="M61" s="56">
        <f t="shared" si="1"/>
        <v>10.9</v>
      </c>
      <c r="N61" s="36">
        <v>56.5</v>
      </c>
      <c r="O61" s="57">
        <f t="shared" si="2"/>
        <v>63.065390999879611</v>
      </c>
      <c r="P61" s="58">
        <f t="shared" si="3"/>
        <v>42.379942751919096</v>
      </c>
      <c r="Q61" s="141">
        <v>29.244938900000001</v>
      </c>
      <c r="R61" s="11">
        <f t="shared" si="4"/>
        <v>4.92266896281195</v>
      </c>
      <c r="S61" s="35">
        <f t="shared" si="5"/>
        <v>5.801696392229136</v>
      </c>
    </row>
    <row r="62" spans="7:19" ht="18.5">
      <c r="G62" s="61">
        <v>2014</v>
      </c>
      <c r="H62" s="48">
        <v>2</v>
      </c>
      <c r="I62" s="48">
        <f t="shared" si="8"/>
        <v>27</v>
      </c>
      <c r="J62" s="48">
        <f t="shared" si="8"/>
        <v>58</v>
      </c>
      <c r="K62" s="93">
        <v>14.8</v>
      </c>
      <c r="L62" s="93">
        <v>6.4</v>
      </c>
      <c r="M62" s="56">
        <f t="shared" si="1"/>
        <v>10.600000000000001</v>
      </c>
      <c r="N62" s="36">
        <v>61</v>
      </c>
      <c r="O62" s="57">
        <f t="shared" si="2"/>
        <v>61.908766293437715</v>
      </c>
      <c r="P62" s="58">
        <f t="shared" si="3"/>
        <v>41.602690949190148</v>
      </c>
      <c r="Q62" s="141">
        <v>28.708584199999997</v>
      </c>
      <c r="R62" s="11">
        <f t="shared" si="4"/>
        <v>4.7818740358572001</v>
      </c>
      <c r="S62" s="35">
        <f t="shared" si="5"/>
        <v>5.6083665023062057</v>
      </c>
    </row>
    <row r="63" spans="7:19" ht="18.5">
      <c r="G63" s="61">
        <v>2014</v>
      </c>
      <c r="H63" s="62">
        <v>2</v>
      </c>
      <c r="I63" s="62">
        <f t="shared" si="8"/>
        <v>28</v>
      </c>
      <c r="J63" s="62">
        <f t="shared" si="8"/>
        <v>59</v>
      </c>
      <c r="K63" s="93">
        <v>14.9</v>
      </c>
      <c r="L63" s="93">
        <v>6.4</v>
      </c>
      <c r="M63" s="56">
        <f t="shared" si="1"/>
        <v>10.65</v>
      </c>
      <c r="N63" s="36">
        <v>64</v>
      </c>
      <c r="O63" s="57">
        <f t="shared" si="2"/>
        <v>61.226673652650959</v>
      </c>
      <c r="P63" s="58">
        <f t="shared" si="3"/>
        <v>41.634138083802654</v>
      </c>
      <c r="Q63" s="141">
        <v>28.560783099999998</v>
      </c>
      <c r="R63" s="51">
        <f t="shared" si="4"/>
        <v>4.7656308474786746</v>
      </c>
      <c r="S63" s="50">
        <f t="shared" si="5"/>
        <v>5.6278846738274648</v>
      </c>
    </row>
    <row r="64" spans="7:19" ht="18.5">
      <c r="G64" s="61">
        <v>2014</v>
      </c>
      <c r="H64" s="48">
        <v>3</v>
      </c>
      <c r="I64" s="48">
        <v>1</v>
      </c>
      <c r="J64" s="48">
        <f t="shared" si="8"/>
        <v>60</v>
      </c>
      <c r="K64" s="93">
        <v>16.3</v>
      </c>
      <c r="L64" s="93">
        <v>6.2</v>
      </c>
      <c r="M64" s="56">
        <f t="shared" si="1"/>
        <v>11.25</v>
      </c>
      <c r="N64" s="36">
        <v>42</v>
      </c>
      <c r="O64" s="57">
        <f t="shared" si="2"/>
        <v>56.31710159397543</v>
      </c>
      <c r="P64" s="58">
        <f t="shared" si="3"/>
        <v>45.504218087932159</v>
      </c>
      <c r="Q64" s="141">
        <v>28.636567800000002</v>
      </c>
      <c r="R64" s="11">
        <f t="shared" si="4"/>
        <v>4.8790483077703488</v>
      </c>
      <c r="S64" s="35">
        <f t="shared" si="5"/>
        <v>7.045886898160405</v>
      </c>
    </row>
    <row r="65" spans="7:19" ht="18.5">
      <c r="G65" s="61">
        <v>2014</v>
      </c>
      <c r="H65" s="48">
        <v>3</v>
      </c>
      <c r="I65" s="48">
        <f t="shared" ref="I65:J80" si="9">I64+1</f>
        <v>2</v>
      </c>
      <c r="J65" s="48">
        <f>J64+1</f>
        <v>61</v>
      </c>
      <c r="K65" s="93">
        <v>16</v>
      </c>
      <c r="L65" s="93">
        <v>10</v>
      </c>
      <c r="M65" s="56">
        <f t="shared" si="1"/>
        <v>13</v>
      </c>
      <c r="N65" s="36">
        <v>60</v>
      </c>
      <c r="O65" s="57">
        <f t="shared" si="2"/>
        <v>74.680872022003172</v>
      </c>
      <c r="P65" s="58">
        <f t="shared" si="3"/>
        <v>35.846818570561524</v>
      </c>
      <c r="Q65" s="141">
        <v>29.268804799999998</v>
      </c>
      <c r="R65" s="11">
        <f t="shared" si="4"/>
        <v>5.287175436681598</v>
      </c>
      <c r="S65" s="35">
        <f t="shared" si="5"/>
        <v>5.4601921014058208</v>
      </c>
    </row>
    <row r="66" spans="7:19" ht="18.5">
      <c r="G66" s="61">
        <v>2014</v>
      </c>
      <c r="H66" s="48">
        <v>3</v>
      </c>
      <c r="I66" s="48">
        <f t="shared" si="9"/>
        <v>3</v>
      </c>
      <c r="J66" s="48">
        <f>J65+1</f>
        <v>62</v>
      </c>
      <c r="K66" s="93">
        <v>16.899999999999999</v>
      </c>
      <c r="L66" s="93">
        <v>9</v>
      </c>
      <c r="M66" s="56">
        <f t="shared" si="1"/>
        <v>12.95</v>
      </c>
      <c r="N66" s="36">
        <v>49</v>
      </c>
      <c r="O66" s="57">
        <f t="shared" si="2"/>
        <v>64.464440760616441</v>
      </c>
      <c r="P66" s="58">
        <f t="shared" si="3"/>
        <v>40.74152656070958</v>
      </c>
      <c r="Q66" s="141">
        <v>28.990369299999998</v>
      </c>
      <c r="R66" s="11">
        <f t="shared" si="4"/>
        <v>5.2283768652933729</v>
      </c>
      <c r="S66" s="35">
        <f t="shared" si="5"/>
        <v>6.2398408381475949</v>
      </c>
    </row>
    <row r="67" spans="7:19" ht="18.5">
      <c r="G67" s="61">
        <v>2014</v>
      </c>
      <c r="H67" s="48">
        <v>3</v>
      </c>
      <c r="I67" s="48">
        <f t="shared" si="9"/>
        <v>4</v>
      </c>
      <c r="J67" s="48">
        <f>J66+1</f>
        <v>63</v>
      </c>
      <c r="K67" s="93">
        <v>16.399999999999999</v>
      </c>
      <c r="L67" s="93">
        <v>9.6999999999999993</v>
      </c>
      <c r="M67" s="56">
        <f t="shared" si="1"/>
        <v>13.049999999999999</v>
      </c>
      <c r="N67" s="36">
        <v>63</v>
      </c>
      <c r="O67" s="57">
        <f t="shared" si="2"/>
        <v>66.832307503720855</v>
      </c>
      <c r="P67" s="58">
        <f t="shared" si="3"/>
        <v>35.822116821994371</v>
      </c>
      <c r="Q67" s="141">
        <v>27.678582199999997</v>
      </c>
      <c r="R67" s="11">
        <f t="shared" si="4"/>
        <v>5.0080311900025496</v>
      </c>
      <c r="S67" s="35">
        <f t="shared" si="5"/>
        <v>5.467859843257691</v>
      </c>
    </row>
    <row r="68" spans="7:19" ht="18.5">
      <c r="G68" s="61">
        <v>2014</v>
      </c>
      <c r="H68" s="48">
        <v>3</v>
      </c>
      <c r="I68" s="48">
        <f t="shared" si="9"/>
        <v>5</v>
      </c>
      <c r="J68" s="48">
        <f t="shared" si="9"/>
        <v>64</v>
      </c>
      <c r="K68" s="93">
        <v>18.2</v>
      </c>
      <c r="L68" s="93">
        <v>7.4</v>
      </c>
      <c r="M68" s="56">
        <f t="shared" si="1"/>
        <v>12.8</v>
      </c>
      <c r="N68" s="36">
        <v>82.5</v>
      </c>
      <c r="O68" s="57">
        <f t="shared" si="2"/>
        <v>52.626786554665721</v>
      </c>
      <c r="P68" s="58">
        <f t="shared" si="3"/>
        <v>45.469543583231179</v>
      </c>
      <c r="Q68" s="141">
        <v>27.671882999999998</v>
      </c>
      <c r="R68" s="11">
        <f t="shared" si="4"/>
        <v>4.9662451701269994</v>
      </c>
      <c r="S68" s="35">
        <f t="shared" si="5"/>
        <v>6.7883549977791837</v>
      </c>
    </row>
    <row r="69" spans="7:19" ht="18.5">
      <c r="G69" s="61">
        <v>2014</v>
      </c>
      <c r="H69" s="48">
        <v>3</v>
      </c>
      <c r="I69" s="48">
        <f t="shared" si="9"/>
        <v>6</v>
      </c>
      <c r="J69" s="48">
        <f t="shared" si="9"/>
        <v>65</v>
      </c>
      <c r="K69" s="93">
        <v>21.2</v>
      </c>
      <c r="L69" s="93">
        <v>11.1</v>
      </c>
      <c r="M69" s="56">
        <f t="shared" si="1"/>
        <v>16.149999999999999</v>
      </c>
      <c r="N69" s="36">
        <v>78</v>
      </c>
      <c r="O69" s="57">
        <f t="shared" si="2"/>
        <v>53.001182535009164</v>
      </c>
      <c r="P69" s="58">
        <f t="shared" si="3"/>
        <v>42.824955488287401</v>
      </c>
      <c r="Q69" s="141">
        <v>26.950462899999998</v>
      </c>
      <c r="R69" s="11">
        <f t="shared" si="4"/>
        <v>5.3662885836435743</v>
      </c>
      <c r="S69" s="35">
        <f t="shared" si="5"/>
        <v>7.2188354623470596</v>
      </c>
    </row>
    <row r="70" spans="7:19" ht="18.5">
      <c r="G70" s="61">
        <v>2014</v>
      </c>
      <c r="H70" s="48">
        <v>3</v>
      </c>
      <c r="I70" s="48">
        <f t="shared" si="9"/>
        <v>7</v>
      </c>
      <c r="J70" s="48">
        <f t="shared" si="9"/>
        <v>66</v>
      </c>
      <c r="K70" s="93">
        <v>21.7</v>
      </c>
      <c r="L70" s="93">
        <v>8.9</v>
      </c>
      <c r="M70" s="56">
        <f t="shared" ref="M70:M133" si="10">(K70+L70)/2</f>
        <v>15.3</v>
      </c>
      <c r="N70" s="36">
        <v>72.5</v>
      </c>
      <c r="O70" s="57">
        <f t="shared" ref="O70:O133" si="11">((Q70)/(0.16*(K70-(L70))^0.5))</f>
        <v>50.259354166653708</v>
      </c>
      <c r="P70" s="58">
        <f t="shared" ref="P70:P133" si="12">0.16*((K70-L70)^1/2)*O70</f>
        <v>51.4655786666534</v>
      </c>
      <c r="Q70" s="141">
        <v>28.770133099999999</v>
      </c>
      <c r="R70" s="11">
        <f t="shared" ref="R70:R133" si="13">0.0023*0.408*O70*(K70-L70)^0.5*(M70+17.8)</f>
        <v>5.5851890939026489</v>
      </c>
      <c r="S70" s="35">
        <f t="shared" ref="S70:S133" si="14">0.31*(IF(N70&gt;50,1,(1+(50-N70)/70)))*(P70+2.09)*((M70/(M70+15)))</f>
        <v>8.3833039477206963</v>
      </c>
    </row>
    <row r="71" spans="7:19" ht="18.5">
      <c r="G71" s="61">
        <v>2014</v>
      </c>
      <c r="H71" s="48">
        <v>3</v>
      </c>
      <c r="I71" s="48">
        <f t="shared" si="9"/>
        <v>8</v>
      </c>
      <c r="J71" s="48">
        <f t="shared" si="9"/>
        <v>67</v>
      </c>
      <c r="K71" s="93">
        <v>21</v>
      </c>
      <c r="L71" s="93">
        <v>13.9</v>
      </c>
      <c r="M71" s="56">
        <f t="shared" si="10"/>
        <v>17.45</v>
      </c>
      <c r="N71" s="36">
        <v>50</v>
      </c>
      <c r="O71" s="57">
        <f t="shared" si="11"/>
        <v>67.416940543656395</v>
      </c>
      <c r="P71" s="58">
        <f t="shared" si="12"/>
        <v>38.29282222879683</v>
      </c>
      <c r="Q71" s="141">
        <v>28.7420802</v>
      </c>
      <c r="R71" s="11">
        <f t="shared" si="13"/>
        <v>5.9421735881482496</v>
      </c>
      <c r="S71" s="35">
        <f t="shared" si="14"/>
        <v>6.7319222448898737</v>
      </c>
    </row>
    <row r="72" spans="7:19" ht="18.5">
      <c r="G72" s="61">
        <v>2014</v>
      </c>
      <c r="H72" s="48">
        <v>3</v>
      </c>
      <c r="I72" s="48">
        <f t="shared" si="9"/>
        <v>9</v>
      </c>
      <c r="J72" s="48">
        <f t="shared" si="9"/>
        <v>68</v>
      </c>
      <c r="K72" s="93">
        <v>22</v>
      </c>
      <c r="L72" s="93">
        <v>13.2</v>
      </c>
      <c r="M72" s="56">
        <f t="shared" si="10"/>
        <v>17.600000000000001</v>
      </c>
      <c r="N72" s="36">
        <v>55.5</v>
      </c>
      <c r="O72" s="57">
        <f t="shared" si="11"/>
        <v>57.824826475611594</v>
      </c>
      <c r="P72" s="58">
        <f t="shared" si="12"/>
        <v>40.708677838830567</v>
      </c>
      <c r="Q72" s="141">
        <v>27.445784999999997</v>
      </c>
      <c r="R72" s="11">
        <f t="shared" si="13"/>
        <v>5.698321327485</v>
      </c>
      <c r="S72" s="35">
        <f t="shared" si="14"/>
        <v>7.162870745050907</v>
      </c>
    </row>
    <row r="73" spans="7:19" ht="18.5">
      <c r="G73" s="61">
        <v>2014</v>
      </c>
      <c r="H73" s="48">
        <v>3</v>
      </c>
      <c r="I73" s="48">
        <f t="shared" si="9"/>
        <v>10</v>
      </c>
      <c r="J73" s="48">
        <f t="shared" si="9"/>
        <v>69</v>
      </c>
      <c r="K73" s="93">
        <v>16.2</v>
      </c>
      <c r="L73" s="93">
        <v>9.9</v>
      </c>
      <c r="M73" s="56">
        <f t="shared" si="10"/>
        <v>13.05</v>
      </c>
      <c r="N73" s="36">
        <v>51.5</v>
      </c>
      <c r="O73" s="57">
        <f t="shared" si="11"/>
        <v>66.48062099418901</v>
      </c>
      <c r="P73" s="58">
        <f t="shared" si="12"/>
        <v>33.506232981071257</v>
      </c>
      <c r="Q73" s="141">
        <v>26.698405499999996</v>
      </c>
      <c r="R73" s="11">
        <f t="shared" si="13"/>
        <v>4.8306826737438735</v>
      </c>
      <c r="S73" s="35">
        <f t="shared" si="14"/>
        <v>5.1338524251309723</v>
      </c>
    </row>
    <row r="74" spans="7:19" ht="18.5">
      <c r="G74" s="61">
        <v>2014</v>
      </c>
      <c r="H74" s="48">
        <v>3</v>
      </c>
      <c r="I74" s="48">
        <f t="shared" si="9"/>
        <v>11</v>
      </c>
      <c r="J74" s="48">
        <f t="shared" si="9"/>
        <v>70</v>
      </c>
      <c r="K74" s="93">
        <v>14.7</v>
      </c>
      <c r="L74" s="93">
        <v>7.4</v>
      </c>
      <c r="M74" s="56">
        <f t="shared" si="10"/>
        <v>11.05</v>
      </c>
      <c r="N74" s="36">
        <v>65.5</v>
      </c>
      <c r="O74" s="57">
        <f t="shared" si="11"/>
        <v>70.131656646096772</v>
      </c>
      <c r="P74" s="58">
        <f t="shared" si="12"/>
        <v>40.956887481320514</v>
      </c>
      <c r="Q74" s="141">
        <v>30.317648299999998</v>
      </c>
      <c r="R74" s="11">
        <f t="shared" si="13"/>
        <v>5.1299052600135733</v>
      </c>
      <c r="S74" s="35">
        <f t="shared" si="14"/>
        <v>5.6605417684170209</v>
      </c>
    </row>
    <row r="75" spans="7:19" ht="18.5">
      <c r="G75" s="61">
        <v>2014</v>
      </c>
      <c r="H75" s="48">
        <v>3</v>
      </c>
      <c r="I75" s="48">
        <f t="shared" si="9"/>
        <v>12</v>
      </c>
      <c r="J75" s="48">
        <f t="shared" si="9"/>
        <v>71</v>
      </c>
      <c r="K75" s="93">
        <v>14.2</v>
      </c>
      <c r="L75" s="93">
        <v>5.8</v>
      </c>
      <c r="M75" s="56">
        <f t="shared" si="10"/>
        <v>10</v>
      </c>
      <c r="N75" s="36">
        <v>72</v>
      </c>
      <c r="O75" s="57">
        <f t="shared" si="11"/>
        <v>63.784105493500007</v>
      </c>
      <c r="P75" s="58">
        <f t="shared" si="12"/>
        <v>42.862918891631999</v>
      </c>
      <c r="Q75" s="141">
        <v>29.578224099999996</v>
      </c>
      <c r="R75" s="11">
        <f t="shared" si="13"/>
        <v>4.8226407048326996</v>
      </c>
      <c r="S75" s="35">
        <f t="shared" si="14"/>
        <v>5.5741619425623679</v>
      </c>
    </row>
    <row r="76" spans="7:19" ht="18.5">
      <c r="G76" s="61">
        <v>2014</v>
      </c>
      <c r="H76" s="48">
        <v>3</v>
      </c>
      <c r="I76" s="48">
        <f t="shared" si="9"/>
        <v>13</v>
      </c>
      <c r="J76" s="48">
        <f t="shared" si="9"/>
        <v>72</v>
      </c>
      <c r="K76" s="93">
        <v>12.4</v>
      </c>
      <c r="L76" s="93">
        <v>5.7</v>
      </c>
      <c r="M76" s="56">
        <f t="shared" si="10"/>
        <v>9.0500000000000007</v>
      </c>
      <c r="N76" s="36">
        <v>66.5</v>
      </c>
      <c r="O76" s="57">
        <f t="shared" si="11"/>
        <v>72.438230492679978</v>
      </c>
      <c r="P76" s="58">
        <f t="shared" si="12"/>
        <v>38.826891544076467</v>
      </c>
      <c r="Q76" s="141">
        <v>30.000273699999997</v>
      </c>
      <c r="R76" s="11">
        <f t="shared" si="13"/>
        <v>4.7243006009759245</v>
      </c>
      <c r="S76" s="35">
        <f t="shared" si="14"/>
        <v>4.773070238125011</v>
      </c>
    </row>
    <row r="77" spans="7:19" ht="18.5">
      <c r="G77" s="61">
        <v>2014</v>
      </c>
      <c r="H77" s="48">
        <v>3</v>
      </c>
      <c r="I77" s="48">
        <f t="shared" si="9"/>
        <v>14</v>
      </c>
      <c r="J77" s="48">
        <f t="shared" si="9"/>
        <v>73</v>
      </c>
      <c r="K77" s="93">
        <v>12.2</v>
      </c>
      <c r="L77" s="93">
        <v>5.7</v>
      </c>
      <c r="M77" s="56">
        <f t="shared" si="10"/>
        <v>8.9499999999999993</v>
      </c>
      <c r="N77" s="36">
        <v>52</v>
      </c>
      <c r="O77" s="57">
        <f t="shared" si="11"/>
        <v>70.018459244616366</v>
      </c>
      <c r="P77" s="58">
        <f t="shared" si="12"/>
        <v>36.409598807200503</v>
      </c>
      <c r="Q77" s="141">
        <v>28.562039199999997</v>
      </c>
      <c r="R77" s="11">
        <f t="shared" si="13"/>
        <v>4.4810626275389991</v>
      </c>
      <c r="S77" s="35">
        <f t="shared" si="14"/>
        <v>4.4600057156817439</v>
      </c>
    </row>
    <row r="78" spans="7:19" ht="18.5">
      <c r="G78" s="61">
        <v>2014</v>
      </c>
      <c r="H78" s="48">
        <v>3</v>
      </c>
      <c r="I78" s="48">
        <f t="shared" si="9"/>
        <v>15</v>
      </c>
      <c r="J78" s="48">
        <f t="shared" si="9"/>
        <v>74</v>
      </c>
      <c r="K78" s="93">
        <v>18.600000000000001</v>
      </c>
      <c r="L78" s="93">
        <v>7.2</v>
      </c>
      <c r="M78" s="56">
        <f t="shared" si="10"/>
        <v>12.9</v>
      </c>
      <c r="N78" s="36">
        <v>45</v>
      </c>
      <c r="O78" s="57">
        <f t="shared" si="11"/>
        <v>51.155723147486448</v>
      </c>
      <c r="P78" s="58">
        <f t="shared" si="12"/>
        <v>46.654019510507645</v>
      </c>
      <c r="Q78" s="141">
        <v>27.635456099999999</v>
      </c>
      <c r="R78" s="11">
        <f t="shared" si="13"/>
        <v>4.9759158658135503</v>
      </c>
      <c r="S78" s="35">
        <f t="shared" si="14"/>
        <v>7.4856887105422452</v>
      </c>
    </row>
    <row r="79" spans="7:19" ht="18.5">
      <c r="G79" s="61">
        <v>2014</v>
      </c>
      <c r="H79" s="48">
        <v>3</v>
      </c>
      <c r="I79" s="48">
        <f t="shared" si="9"/>
        <v>16</v>
      </c>
      <c r="J79" s="48">
        <f t="shared" si="9"/>
        <v>75</v>
      </c>
      <c r="K79" s="93">
        <v>14.9</v>
      </c>
      <c r="L79" s="93">
        <v>7</v>
      </c>
      <c r="M79" s="56">
        <f t="shared" si="10"/>
        <v>10.95</v>
      </c>
      <c r="N79" s="36">
        <v>41</v>
      </c>
      <c r="O79" s="57">
        <f t="shared" si="11"/>
        <v>61.588450964265476</v>
      </c>
      <c r="P79" s="58">
        <f t="shared" si="12"/>
        <v>38.923901009415779</v>
      </c>
      <c r="Q79" s="141">
        <v>27.697004999999997</v>
      </c>
      <c r="R79" s="11">
        <f t="shared" si="13"/>
        <v>4.6702343618437485</v>
      </c>
      <c r="S79" s="35">
        <f t="shared" si="14"/>
        <v>6.0547829733776419</v>
      </c>
    </row>
    <row r="80" spans="7:19" ht="18.5">
      <c r="G80" s="61">
        <v>2014</v>
      </c>
      <c r="H80" s="48">
        <v>3</v>
      </c>
      <c r="I80" s="48">
        <f t="shared" si="9"/>
        <v>17</v>
      </c>
      <c r="J80" s="48">
        <f t="shared" si="9"/>
        <v>76</v>
      </c>
      <c r="K80" s="93">
        <v>16</v>
      </c>
      <c r="L80" s="93">
        <v>6.9</v>
      </c>
      <c r="M80" s="56">
        <f t="shared" si="10"/>
        <v>11.45</v>
      </c>
      <c r="N80" s="36">
        <v>26.5</v>
      </c>
      <c r="O80" s="57">
        <f t="shared" si="11"/>
        <v>58.026112814102426</v>
      </c>
      <c r="P80" s="58">
        <f t="shared" si="12"/>
        <v>42.243010128666562</v>
      </c>
      <c r="Q80" s="141">
        <v>28.006842999999996</v>
      </c>
      <c r="R80" s="11">
        <f t="shared" si="13"/>
        <v>4.80460892520375</v>
      </c>
      <c r="S80" s="35">
        <f t="shared" si="14"/>
        <v>7.9466172393919141</v>
      </c>
    </row>
    <row r="81" spans="7:19" ht="18.5">
      <c r="G81" s="61">
        <v>2014</v>
      </c>
      <c r="H81" s="48">
        <v>3</v>
      </c>
      <c r="I81" s="48">
        <f t="shared" ref="I81:J96" si="15">I80+1</f>
        <v>18</v>
      </c>
      <c r="J81" s="48">
        <f t="shared" si="15"/>
        <v>77</v>
      </c>
      <c r="K81" s="93">
        <v>19.100000000000001</v>
      </c>
      <c r="L81" s="93">
        <v>9.6</v>
      </c>
      <c r="M81" s="56">
        <f t="shared" si="10"/>
        <v>14.350000000000001</v>
      </c>
      <c r="N81" s="36">
        <v>32</v>
      </c>
      <c r="O81" s="57">
        <f t="shared" si="11"/>
        <v>58.202455225622131</v>
      </c>
      <c r="P81" s="58">
        <f t="shared" si="12"/>
        <v>44.233865971472824</v>
      </c>
      <c r="Q81" s="141">
        <v>28.702722399999999</v>
      </c>
      <c r="R81" s="11">
        <f t="shared" si="13"/>
        <v>5.4121781600633998</v>
      </c>
      <c r="S81" s="35">
        <f t="shared" si="14"/>
        <v>8.8266299168267341</v>
      </c>
    </row>
    <row r="82" spans="7:19" ht="18.5">
      <c r="G82" s="61">
        <v>2014</v>
      </c>
      <c r="H82" s="48">
        <v>3</v>
      </c>
      <c r="I82" s="48">
        <f t="shared" si="15"/>
        <v>19</v>
      </c>
      <c r="J82" s="48">
        <f t="shared" si="15"/>
        <v>78</v>
      </c>
      <c r="K82" s="93">
        <v>21.1</v>
      </c>
      <c r="L82" s="93">
        <v>10.1</v>
      </c>
      <c r="M82" s="56">
        <f t="shared" si="10"/>
        <v>15.600000000000001</v>
      </c>
      <c r="N82" s="36">
        <v>28</v>
      </c>
      <c r="O82" s="57">
        <f t="shared" si="11"/>
        <v>55.116817451458367</v>
      </c>
      <c r="P82" s="58">
        <f t="shared" si="12"/>
        <v>48.502799357283372</v>
      </c>
      <c r="Q82" s="141">
        <v>29.248288499999997</v>
      </c>
      <c r="R82" s="11">
        <f t="shared" si="13"/>
        <v>5.7294764825535003</v>
      </c>
      <c r="S82" s="35">
        <f t="shared" si="14"/>
        <v>10.508563747734669</v>
      </c>
    </row>
    <row r="83" spans="7:19" ht="18.5">
      <c r="G83" s="61">
        <v>2014</v>
      </c>
      <c r="H83" s="48">
        <v>3</v>
      </c>
      <c r="I83" s="48">
        <f t="shared" si="15"/>
        <v>20</v>
      </c>
      <c r="J83" s="48">
        <f t="shared" si="15"/>
        <v>79</v>
      </c>
      <c r="K83" s="93">
        <v>21.3</v>
      </c>
      <c r="L83" s="93">
        <v>8.9</v>
      </c>
      <c r="M83" s="56">
        <f t="shared" si="10"/>
        <v>15.100000000000001</v>
      </c>
      <c r="N83" s="36">
        <v>48.5</v>
      </c>
      <c r="O83" s="57">
        <f t="shared" si="11"/>
        <v>51.681849508898644</v>
      </c>
      <c r="P83" s="58">
        <f t="shared" si="12"/>
        <v>51.268394712827458</v>
      </c>
      <c r="Q83" s="141">
        <v>29.118491500000001</v>
      </c>
      <c r="R83" s="11">
        <f t="shared" si="13"/>
        <v>5.6186604421027511</v>
      </c>
      <c r="S83" s="35">
        <f t="shared" si="14"/>
        <v>8.4758429824529156</v>
      </c>
    </row>
    <row r="84" spans="7:19" ht="18.5">
      <c r="G84" s="61">
        <v>2014</v>
      </c>
      <c r="H84" s="48">
        <v>3</v>
      </c>
      <c r="I84" s="48">
        <f t="shared" si="15"/>
        <v>21</v>
      </c>
      <c r="J84" s="48">
        <f t="shared" si="15"/>
        <v>80</v>
      </c>
      <c r="K84" s="93">
        <v>21.6</v>
      </c>
      <c r="L84" s="93">
        <v>11.8</v>
      </c>
      <c r="M84" s="56">
        <f t="shared" si="10"/>
        <v>16.700000000000003</v>
      </c>
      <c r="N84" s="36">
        <v>61</v>
      </c>
      <c r="O84" s="57">
        <f t="shared" si="11"/>
        <v>53.090753755947098</v>
      </c>
      <c r="P84" s="58">
        <f t="shared" si="12"/>
        <v>41.623150944662527</v>
      </c>
      <c r="Q84" s="141">
        <v>26.5920557</v>
      </c>
      <c r="R84" s="11">
        <f t="shared" si="13"/>
        <v>5.3807030304772487</v>
      </c>
      <c r="S84" s="35">
        <f t="shared" si="14"/>
        <v>7.1388953451267492</v>
      </c>
    </row>
    <row r="85" spans="7:19" ht="18.5">
      <c r="G85" s="61">
        <v>2014</v>
      </c>
      <c r="H85" s="48">
        <v>3</v>
      </c>
      <c r="I85" s="48">
        <f t="shared" si="15"/>
        <v>22</v>
      </c>
      <c r="J85" s="48">
        <f t="shared" si="15"/>
        <v>81</v>
      </c>
      <c r="K85" s="93">
        <v>24.1</v>
      </c>
      <c r="L85" s="93">
        <v>10.3</v>
      </c>
      <c r="M85" s="56">
        <f t="shared" si="10"/>
        <v>17.200000000000003</v>
      </c>
      <c r="N85" s="36">
        <v>55</v>
      </c>
      <c r="O85" s="57">
        <f t="shared" si="11"/>
        <v>46.777572002568824</v>
      </c>
      <c r="P85" s="58">
        <f t="shared" si="12"/>
        <v>51.642439490835983</v>
      </c>
      <c r="Q85" s="141">
        <v>27.803354799999997</v>
      </c>
      <c r="R85" s="11">
        <f t="shared" si="13"/>
        <v>5.7073336565699986</v>
      </c>
      <c r="S85" s="35">
        <f t="shared" si="14"/>
        <v>8.8975579927061315</v>
      </c>
    </row>
    <row r="86" spans="7:19" ht="18.5">
      <c r="G86" s="61">
        <v>2014</v>
      </c>
      <c r="H86" s="48">
        <v>3</v>
      </c>
      <c r="I86" s="48">
        <f t="shared" si="15"/>
        <v>23</v>
      </c>
      <c r="J86" s="48">
        <f t="shared" si="15"/>
        <v>82</v>
      </c>
      <c r="K86" s="93">
        <v>22.7</v>
      </c>
      <c r="L86" s="93">
        <v>12.1</v>
      </c>
      <c r="M86" s="56">
        <f t="shared" si="10"/>
        <v>17.399999999999999</v>
      </c>
      <c r="N86" s="36">
        <v>48.5</v>
      </c>
      <c r="O86" s="57">
        <f t="shared" si="11"/>
        <v>54.6472987169685</v>
      </c>
      <c r="P86" s="58">
        <f t="shared" si="12"/>
        <v>46.340909311989286</v>
      </c>
      <c r="Q86" s="141">
        <v>28.466994299999996</v>
      </c>
      <c r="R86" s="11">
        <f t="shared" si="13"/>
        <v>5.8769540392463986</v>
      </c>
      <c r="S86" s="35">
        <f t="shared" si="14"/>
        <v>8.235624878864293</v>
      </c>
    </row>
    <row r="87" spans="7:19" ht="18.5">
      <c r="G87" s="61">
        <v>2014</v>
      </c>
      <c r="H87" s="48">
        <v>3</v>
      </c>
      <c r="I87" s="48">
        <f t="shared" si="15"/>
        <v>24</v>
      </c>
      <c r="J87" s="48">
        <f t="shared" si="15"/>
        <v>83</v>
      </c>
      <c r="K87" s="93">
        <v>23.3</v>
      </c>
      <c r="L87" s="93">
        <v>12.8</v>
      </c>
      <c r="M87" s="56">
        <f t="shared" si="10"/>
        <v>18.05</v>
      </c>
      <c r="N87" s="36">
        <v>37.5</v>
      </c>
      <c r="O87" s="57">
        <f t="shared" si="11"/>
        <v>52.892789914309134</v>
      </c>
      <c r="P87" s="58">
        <f t="shared" si="12"/>
        <v>44.42994352801967</v>
      </c>
      <c r="Q87" s="141">
        <v>27.422756500000002</v>
      </c>
      <c r="R87" s="11">
        <f t="shared" si="13"/>
        <v>5.7659156373791243</v>
      </c>
      <c r="S87" s="35">
        <f t="shared" si="14"/>
        <v>9.2824479710007832</v>
      </c>
    </row>
    <row r="88" spans="7:19" ht="18.5">
      <c r="G88" s="61">
        <v>2014</v>
      </c>
      <c r="H88" s="48">
        <v>3</v>
      </c>
      <c r="I88" s="48">
        <f t="shared" si="15"/>
        <v>25</v>
      </c>
      <c r="J88" s="48">
        <f t="shared" si="15"/>
        <v>84</v>
      </c>
      <c r="K88" s="93">
        <v>22.4</v>
      </c>
      <c r="L88" s="93">
        <v>13.5</v>
      </c>
      <c r="M88" s="56">
        <f t="shared" si="10"/>
        <v>17.95</v>
      </c>
      <c r="N88" s="36">
        <v>57</v>
      </c>
      <c r="O88" s="57">
        <f t="shared" si="11"/>
        <v>57.290281731667953</v>
      </c>
      <c r="P88" s="58">
        <f t="shared" si="12"/>
        <v>40.790680592947574</v>
      </c>
      <c r="Q88" s="141">
        <v>27.346134399999997</v>
      </c>
      <c r="R88" s="11">
        <f t="shared" si="13"/>
        <v>5.7337665476519986</v>
      </c>
      <c r="S88" s="35">
        <f t="shared" si="14"/>
        <v>7.2415644054463346</v>
      </c>
    </row>
    <row r="89" spans="7:19" ht="18.5">
      <c r="G89" s="61">
        <v>2014</v>
      </c>
      <c r="H89" s="48">
        <v>3</v>
      </c>
      <c r="I89" s="48">
        <f t="shared" si="15"/>
        <v>26</v>
      </c>
      <c r="J89" s="48">
        <f t="shared" si="15"/>
        <v>85</v>
      </c>
      <c r="K89" s="93">
        <v>19.7</v>
      </c>
      <c r="L89" s="93">
        <v>10.7</v>
      </c>
      <c r="M89" s="56">
        <f t="shared" si="10"/>
        <v>15.2</v>
      </c>
      <c r="N89" s="36">
        <v>28</v>
      </c>
      <c r="O89" s="57">
        <f t="shared" si="11"/>
        <v>57.415109791666666</v>
      </c>
      <c r="P89" s="58">
        <f t="shared" si="12"/>
        <v>41.338879049999996</v>
      </c>
      <c r="Q89" s="141">
        <v>27.559252699999998</v>
      </c>
      <c r="R89" s="11">
        <f t="shared" si="13"/>
        <v>5.3339555638214993</v>
      </c>
      <c r="S89" s="35">
        <f t="shared" si="14"/>
        <v>8.9056730291822124</v>
      </c>
    </row>
    <row r="90" spans="7:19" ht="18.5">
      <c r="G90" s="61">
        <v>2014</v>
      </c>
      <c r="H90" s="48">
        <v>3</v>
      </c>
      <c r="I90" s="48">
        <f t="shared" si="15"/>
        <v>27</v>
      </c>
      <c r="J90" s="48">
        <f t="shared" si="15"/>
        <v>86</v>
      </c>
      <c r="K90" s="93">
        <v>22.3</v>
      </c>
      <c r="L90" s="93">
        <v>8</v>
      </c>
      <c r="M90" s="56">
        <f t="shared" si="10"/>
        <v>15.15</v>
      </c>
      <c r="N90" s="36">
        <v>28.5</v>
      </c>
      <c r="O90" s="57">
        <f t="shared" si="11"/>
        <v>46.855584430924232</v>
      </c>
      <c r="P90" s="58">
        <f t="shared" si="12"/>
        <v>53.602788588977326</v>
      </c>
      <c r="Q90" s="141">
        <v>28.349758300000001</v>
      </c>
      <c r="R90" s="11">
        <f t="shared" si="13"/>
        <v>5.4786404035520251</v>
      </c>
      <c r="S90" s="35">
        <f t="shared" si="14"/>
        <v>11.339894867161373</v>
      </c>
    </row>
    <row r="91" spans="7:19" ht="18.5">
      <c r="G91" s="61">
        <v>2014</v>
      </c>
      <c r="H91" s="48">
        <v>3</v>
      </c>
      <c r="I91" s="48">
        <f t="shared" si="15"/>
        <v>28</v>
      </c>
      <c r="J91" s="48">
        <f t="shared" si="15"/>
        <v>87</v>
      </c>
      <c r="K91" s="93">
        <v>23.5</v>
      </c>
      <c r="L91" s="93">
        <v>9.6</v>
      </c>
      <c r="M91" s="56">
        <f t="shared" si="10"/>
        <v>16.55</v>
      </c>
      <c r="N91" s="36">
        <v>28</v>
      </c>
      <c r="O91" s="57">
        <f t="shared" si="11"/>
        <v>47.722217887766888</v>
      </c>
      <c r="P91" s="58">
        <f t="shared" si="12"/>
        <v>53.067106291196787</v>
      </c>
      <c r="Q91" s="141">
        <v>28.467412999999997</v>
      </c>
      <c r="R91" s="11">
        <f t="shared" si="13"/>
        <v>5.7351233083657496</v>
      </c>
      <c r="S91" s="35">
        <f t="shared" si="14"/>
        <v>11.788311121613143</v>
      </c>
    </row>
    <row r="92" spans="7:19" ht="18.5">
      <c r="G92" s="61">
        <v>2014</v>
      </c>
      <c r="H92" s="48">
        <v>3</v>
      </c>
      <c r="I92" s="48">
        <f t="shared" si="15"/>
        <v>29</v>
      </c>
      <c r="J92" s="48">
        <f t="shared" si="15"/>
        <v>88</v>
      </c>
      <c r="K92" s="93">
        <v>22.1</v>
      </c>
      <c r="L92" s="93">
        <v>12.5</v>
      </c>
      <c r="M92" s="56">
        <f t="shared" si="10"/>
        <v>17.3</v>
      </c>
      <c r="N92" s="36">
        <v>54.5</v>
      </c>
      <c r="O92" s="57">
        <f t="shared" si="11"/>
        <v>54.148531959313161</v>
      </c>
      <c r="P92" s="58">
        <f t="shared" si="12"/>
        <v>41.586072544752511</v>
      </c>
      <c r="Q92" s="141">
        <v>26.843694399999997</v>
      </c>
      <c r="R92" s="11">
        <f t="shared" si="13"/>
        <v>5.5260831947255982</v>
      </c>
      <c r="S92" s="35">
        <f t="shared" si="14"/>
        <v>7.2518506828949771</v>
      </c>
    </row>
    <row r="93" spans="7:19" ht="18.5">
      <c r="G93" s="61">
        <v>2014</v>
      </c>
      <c r="H93" s="48">
        <v>3</v>
      </c>
      <c r="I93" s="48">
        <f t="shared" si="15"/>
        <v>30</v>
      </c>
      <c r="J93" s="48">
        <f t="shared" si="15"/>
        <v>89</v>
      </c>
      <c r="K93" s="93">
        <v>13.7</v>
      </c>
      <c r="L93" s="93">
        <v>3.7</v>
      </c>
      <c r="M93" s="56">
        <f t="shared" si="10"/>
        <v>8.6999999999999993</v>
      </c>
      <c r="N93" s="36">
        <v>57.5</v>
      </c>
      <c r="O93" s="57">
        <f t="shared" si="11"/>
        <v>49.581372186227149</v>
      </c>
      <c r="P93" s="58">
        <f t="shared" si="12"/>
        <v>39.665097748981722</v>
      </c>
      <c r="Q93" s="141">
        <v>25.086410499999996</v>
      </c>
      <c r="R93" s="11">
        <f t="shared" si="13"/>
        <v>3.8989926359362483</v>
      </c>
      <c r="S93" s="35">
        <f t="shared" si="14"/>
        <v>4.7516244147258941</v>
      </c>
    </row>
    <row r="94" spans="7:19" ht="18.5">
      <c r="G94" s="61">
        <v>2014</v>
      </c>
      <c r="H94" s="62">
        <v>3</v>
      </c>
      <c r="I94" s="62">
        <f t="shared" si="15"/>
        <v>31</v>
      </c>
      <c r="J94" s="48">
        <f t="shared" si="15"/>
        <v>90</v>
      </c>
      <c r="K94" s="93">
        <v>16.7</v>
      </c>
      <c r="L94" s="93">
        <v>1</v>
      </c>
      <c r="M94" s="56">
        <f t="shared" si="10"/>
        <v>8.85</v>
      </c>
      <c r="N94" s="36">
        <v>56</v>
      </c>
      <c r="O94" s="57">
        <f t="shared" si="11"/>
        <v>43.636569906770688</v>
      </c>
      <c r="P94" s="58">
        <f t="shared" si="12"/>
        <v>54.807531802903988</v>
      </c>
      <c r="Q94" s="141">
        <v>27.664346399999999</v>
      </c>
      <c r="R94" s="51">
        <f t="shared" si="13"/>
        <v>4.323999587099399</v>
      </c>
      <c r="S94" s="50">
        <f t="shared" si="14"/>
        <v>6.5450053878937968</v>
      </c>
    </row>
    <row r="95" spans="7:19" ht="18.5">
      <c r="G95" s="61">
        <v>2014</v>
      </c>
      <c r="H95" s="61">
        <v>4</v>
      </c>
      <c r="I95" s="48">
        <v>1</v>
      </c>
      <c r="J95" s="48">
        <f t="shared" si="15"/>
        <v>91</v>
      </c>
      <c r="K95" s="93">
        <v>15.5</v>
      </c>
      <c r="L95" s="93">
        <v>5</v>
      </c>
      <c r="M95" s="56">
        <f t="shared" si="10"/>
        <v>10.25</v>
      </c>
      <c r="N95" s="36">
        <v>37.5</v>
      </c>
      <c r="O95" s="57">
        <f t="shared" si="11"/>
        <v>52.014137262552993</v>
      </c>
      <c r="P95" s="58">
        <f t="shared" si="12"/>
        <v>43.69187530054451</v>
      </c>
      <c r="Q95" s="141">
        <v>26.967210900000001</v>
      </c>
      <c r="R95" s="11">
        <f t="shared" si="13"/>
        <v>4.4364635085944251</v>
      </c>
      <c r="S95" s="35">
        <f t="shared" si="14"/>
        <v>6.7900608052713531</v>
      </c>
    </row>
    <row r="96" spans="7:19" ht="18.5">
      <c r="G96" s="61">
        <v>2014</v>
      </c>
      <c r="H96" s="61">
        <v>4</v>
      </c>
      <c r="I96" s="48">
        <f t="shared" ref="I96:J111" si="16">I95+1</f>
        <v>2</v>
      </c>
      <c r="J96" s="48">
        <f t="shared" si="15"/>
        <v>92</v>
      </c>
      <c r="K96" s="93">
        <v>20.2</v>
      </c>
      <c r="L96" s="93">
        <v>6.6</v>
      </c>
      <c r="M96" s="56">
        <f t="shared" si="10"/>
        <v>13.399999999999999</v>
      </c>
      <c r="N96" s="36">
        <v>24.5</v>
      </c>
      <c r="O96" s="57">
        <f t="shared" si="11"/>
        <v>47.116721419883504</v>
      </c>
      <c r="P96" s="58">
        <f t="shared" si="12"/>
        <v>51.262992904833254</v>
      </c>
      <c r="Q96" s="141">
        <v>27.8012613</v>
      </c>
      <c r="R96" s="11">
        <f t="shared" si="13"/>
        <v>5.0872972027644003</v>
      </c>
      <c r="S96" s="35">
        <f t="shared" si="14"/>
        <v>10.646632674194006</v>
      </c>
    </row>
    <row r="97" spans="7:32" ht="18.5">
      <c r="G97" s="61">
        <v>2014</v>
      </c>
      <c r="H97" s="61">
        <v>4</v>
      </c>
      <c r="I97" s="48">
        <f t="shared" si="16"/>
        <v>3</v>
      </c>
      <c r="J97" s="48">
        <f t="shared" si="16"/>
        <v>93</v>
      </c>
      <c r="K97" s="93">
        <v>21.8</v>
      </c>
      <c r="L97" s="93">
        <v>8.4</v>
      </c>
      <c r="M97" s="56">
        <f t="shared" si="10"/>
        <v>15.100000000000001</v>
      </c>
      <c r="N97" s="36">
        <v>63</v>
      </c>
      <c r="O97" s="57">
        <f t="shared" si="11"/>
        <v>46.031565887834454</v>
      </c>
      <c r="P97" s="58">
        <f t="shared" si="12"/>
        <v>49.345838631758539</v>
      </c>
      <c r="Q97" s="141">
        <v>26.960511699999998</v>
      </c>
      <c r="R97" s="11">
        <f t="shared" si="13"/>
        <v>5.20225989686445</v>
      </c>
      <c r="S97" s="35">
        <f t="shared" si="14"/>
        <v>7.9990418815701583</v>
      </c>
    </row>
    <row r="98" spans="7:32" ht="18.5">
      <c r="G98" s="61">
        <v>2014</v>
      </c>
      <c r="H98" s="61">
        <v>4</v>
      </c>
      <c r="I98" s="48">
        <f t="shared" si="16"/>
        <v>4</v>
      </c>
      <c r="J98" s="48">
        <f t="shared" si="16"/>
        <v>94</v>
      </c>
      <c r="K98" s="93">
        <v>20.6</v>
      </c>
      <c r="L98" s="93">
        <v>8.5</v>
      </c>
      <c r="M98" s="56">
        <f t="shared" si="10"/>
        <v>14.55</v>
      </c>
      <c r="N98" s="36">
        <v>64</v>
      </c>
      <c r="O98" s="57">
        <f t="shared" si="11"/>
        <v>48.262968769927355</v>
      </c>
      <c r="P98" s="58">
        <f t="shared" si="12"/>
        <v>46.718553769289684</v>
      </c>
      <c r="Q98" s="141">
        <v>26.861279799999998</v>
      </c>
      <c r="R98" s="11">
        <f t="shared" si="13"/>
        <v>5.0964644849734499</v>
      </c>
      <c r="S98" s="35">
        <f t="shared" si="14"/>
        <v>7.4501178266118835</v>
      </c>
    </row>
    <row r="99" spans="7:32" ht="18.5">
      <c r="G99" s="61">
        <v>2014</v>
      </c>
      <c r="H99" s="61">
        <v>4</v>
      </c>
      <c r="I99" s="48">
        <f t="shared" si="16"/>
        <v>5</v>
      </c>
      <c r="J99" s="48">
        <f t="shared" si="16"/>
        <v>95</v>
      </c>
      <c r="K99" s="93">
        <v>22.9</v>
      </c>
      <c r="L99" s="93">
        <v>9.9</v>
      </c>
      <c r="M99" s="56">
        <f t="shared" si="10"/>
        <v>16.399999999999999</v>
      </c>
      <c r="N99" s="36">
        <v>67.5</v>
      </c>
      <c r="O99" s="57">
        <f t="shared" si="11"/>
        <v>46.395434351012803</v>
      </c>
      <c r="P99" s="58">
        <f t="shared" si="12"/>
        <v>48.251251725053308</v>
      </c>
      <c r="Q99" s="141">
        <v>26.764978799999998</v>
      </c>
      <c r="R99" s="11">
        <f t="shared" si="13"/>
        <v>5.3685997426403995</v>
      </c>
      <c r="S99" s="35">
        <f t="shared" si="14"/>
        <v>8.1507937506423893</v>
      </c>
    </row>
    <row r="100" spans="7:32" ht="18.5">
      <c r="G100" s="61">
        <v>2014</v>
      </c>
      <c r="H100" s="61">
        <v>4</v>
      </c>
      <c r="I100" s="48">
        <f t="shared" si="16"/>
        <v>6</v>
      </c>
      <c r="J100" s="48">
        <f t="shared" si="16"/>
        <v>96</v>
      </c>
      <c r="K100" s="93">
        <v>25.5</v>
      </c>
      <c r="L100" s="93">
        <v>12.5</v>
      </c>
      <c r="M100" s="56">
        <f t="shared" si="10"/>
        <v>19</v>
      </c>
      <c r="N100" s="36">
        <v>59</v>
      </c>
      <c r="O100" s="57">
        <f t="shared" si="11"/>
        <v>45.007722842359776</v>
      </c>
      <c r="P100" s="58">
        <f t="shared" si="12"/>
        <v>46.80803175605417</v>
      </c>
      <c r="Q100" s="141">
        <v>25.964424399999999</v>
      </c>
      <c r="R100" s="11">
        <f t="shared" si="13"/>
        <v>5.6039536471007994</v>
      </c>
      <c r="S100" s="35">
        <f t="shared" si="14"/>
        <v>8.4708649130340898</v>
      </c>
    </row>
    <row r="101" spans="7:32" ht="18.5">
      <c r="G101" s="61">
        <v>2014</v>
      </c>
      <c r="H101" s="61">
        <v>4</v>
      </c>
      <c r="I101" s="48">
        <f t="shared" si="16"/>
        <v>7</v>
      </c>
      <c r="J101" s="48">
        <f t="shared" si="16"/>
        <v>97</v>
      </c>
      <c r="K101" s="93">
        <v>25.1</v>
      </c>
      <c r="L101" s="93">
        <v>18.5</v>
      </c>
      <c r="M101" s="56">
        <f t="shared" si="10"/>
        <v>21.8</v>
      </c>
      <c r="N101" s="36">
        <v>36</v>
      </c>
      <c r="O101" s="57">
        <f t="shared" si="11"/>
        <v>62.720336227164161</v>
      </c>
      <c r="P101" s="58">
        <f t="shared" si="12"/>
        <v>33.116337527942683</v>
      </c>
      <c r="Q101" s="141">
        <v>25.781033799999999</v>
      </c>
      <c r="R101" s="11">
        <f t="shared" si="13"/>
        <v>5.9877482241851991</v>
      </c>
      <c r="S101" s="35">
        <f t="shared" si="14"/>
        <v>7.7584052939294565</v>
      </c>
    </row>
    <row r="102" spans="7:32" ht="18.5">
      <c r="G102" s="61">
        <v>2014</v>
      </c>
      <c r="H102" s="61">
        <v>4</v>
      </c>
      <c r="I102" s="48">
        <f t="shared" si="16"/>
        <v>8</v>
      </c>
      <c r="J102" s="48">
        <f t="shared" si="16"/>
        <v>98</v>
      </c>
      <c r="K102" s="93">
        <v>19.399999999999999</v>
      </c>
      <c r="L102" s="93">
        <v>9.8000000000000007</v>
      </c>
      <c r="M102" s="56">
        <f t="shared" si="10"/>
        <v>14.6</v>
      </c>
      <c r="N102" s="36">
        <v>49</v>
      </c>
      <c r="O102" s="57">
        <f t="shared" si="11"/>
        <v>53.91542435354873</v>
      </c>
      <c r="P102" s="58">
        <f t="shared" si="12"/>
        <v>41.407045903525415</v>
      </c>
      <c r="Q102" s="141">
        <v>26.728133199999998</v>
      </c>
      <c r="R102" s="11">
        <f t="shared" si="13"/>
        <v>5.0790402394631986</v>
      </c>
      <c r="S102" s="35">
        <f t="shared" si="14"/>
        <v>6.745946772642025</v>
      </c>
    </row>
    <row r="103" spans="7:32" ht="18.5">
      <c r="G103" s="61">
        <v>2014</v>
      </c>
      <c r="H103" s="61">
        <v>4</v>
      </c>
      <c r="I103" s="48">
        <f t="shared" si="16"/>
        <v>9</v>
      </c>
      <c r="J103" s="48">
        <f t="shared" si="16"/>
        <v>99</v>
      </c>
      <c r="K103" s="93">
        <v>20.3</v>
      </c>
      <c r="L103" s="93">
        <v>9.1</v>
      </c>
      <c r="M103" s="56">
        <f t="shared" si="10"/>
        <v>14.7</v>
      </c>
      <c r="N103" s="36">
        <v>50</v>
      </c>
      <c r="O103" s="57">
        <f t="shared" si="11"/>
        <v>47.921252148069549</v>
      </c>
      <c r="P103" s="58">
        <f t="shared" si="12"/>
        <v>42.937441924670324</v>
      </c>
      <c r="Q103" s="141">
        <v>25.6600295</v>
      </c>
      <c r="R103" s="11">
        <f t="shared" si="13"/>
        <v>4.8911223730687485</v>
      </c>
      <c r="S103" s="35">
        <f t="shared" si="14"/>
        <v>6.90875598823982</v>
      </c>
    </row>
    <row r="104" spans="7:32" ht="18.5">
      <c r="G104" s="61">
        <v>2014</v>
      </c>
      <c r="H104" s="61">
        <v>4</v>
      </c>
      <c r="I104" s="48">
        <f t="shared" si="16"/>
        <v>10</v>
      </c>
      <c r="J104" s="48">
        <f t="shared" si="16"/>
        <v>100</v>
      </c>
      <c r="K104" s="93">
        <v>20.100000000000001</v>
      </c>
      <c r="L104" s="93">
        <v>9</v>
      </c>
      <c r="M104" s="56">
        <f t="shared" si="10"/>
        <v>14.55</v>
      </c>
      <c r="N104" s="36">
        <v>53.5</v>
      </c>
      <c r="O104" s="57">
        <f t="shared" si="11"/>
        <v>47.728978333273851</v>
      </c>
      <c r="P104" s="58">
        <f t="shared" si="12"/>
        <v>42.383332759947187</v>
      </c>
      <c r="Q104" s="141">
        <v>25.442724199999997</v>
      </c>
      <c r="R104" s="11">
        <f t="shared" si="13"/>
        <v>4.8273180299575502</v>
      </c>
      <c r="S104" s="35">
        <f t="shared" si="14"/>
        <v>6.7883914522416848</v>
      </c>
      <c r="AF104" s="34"/>
    </row>
    <row r="105" spans="7:32" ht="18.5">
      <c r="G105" s="61">
        <v>2014</v>
      </c>
      <c r="H105" s="61">
        <v>4</v>
      </c>
      <c r="I105" s="48">
        <f t="shared" si="16"/>
        <v>11</v>
      </c>
      <c r="J105" s="48">
        <f t="shared" si="16"/>
        <v>101</v>
      </c>
      <c r="K105" s="93">
        <v>22.2</v>
      </c>
      <c r="L105" s="93">
        <v>8.8000000000000007</v>
      </c>
      <c r="M105" s="56">
        <f t="shared" si="10"/>
        <v>15.5</v>
      </c>
      <c r="N105" s="36">
        <v>68.5</v>
      </c>
      <c r="O105" s="57">
        <f t="shared" si="11"/>
        <v>41.778769915311479</v>
      </c>
      <c r="P105" s="58">
        <f t="shared" si="12"/>
        <v>44.786841349213901</v>
      </c>
      <c r="Q105" s="141">
        <v>24.469665399999997</v>
      </c>
      <c r="R105" s="11">
        <f t="shared" si="13"/>
        <v>4.7790357661142986</v>
      </c>
      <c r="S105" s="35">
        <f t="shared" si="14"/>
        <v>7.3850236945236984</v>
      </c>
      <c r="AF105" s="34"/>
    </row>
    <row r="106" spans="7:32" ht="18.5">
      <c r="G106" s="61">
        <v>2014</v>
      </c>
      <c r="H106" s="61">
        <v>4</v>
      </c>
      <c r="I106" s="48">
        <f t="shared" si="16"/>
        <v>12</v>
      </c>
      <c r="J106" s="48">
        <f t="shared" si="16"/>
        <v>102</v>
      </c>
      <c r="K106" s="93">
        <v>24.5</v>
      </c>
      <c r="L106" s="93">
        <v>13.3</v>
      </c>
      <c r="M106" s="56">
        <f t="shared" si="10"/>
        <v>18.899999999999999</v>
      </c>
      <c r="N106" s="36">
        <v>56.5</v>
      </c>
      <c r="O106" s="57">
        <f t="shared" si="11"/>
        <v>46.19941813925746</v>
      </c>
      <c r="P106" s="58">
        <f t="shared" si="12"/>
        <v>41.39467865277468</v>
      </c>
      <c r="Q106" s="141">
        <v>24.738052100000001</v>
      </c>
      <c r="R106" s="11">
        <f t="shared" si="13"/>
        <v>5.3247543932905499</v>
      </c>
      <c r="S106" s="35">
        <f t="shared" si="14"/>
        <v>7.5155378237937107</v>
      </c>
      <c r="AF106" s="34"/>
    </row>
    <row r="107" spans="7:32" ht="18.5">
      <c r="G107" s="61">
        <v>2014</v>
      </c>
      <c r="H107" s="61">
        <v>4</v>
      </c>
      <c r="I107" s="48">
        <f t="shared" si="16"/>
        <v>13</v>
      </c>
      <c r="J107" s="48">
        <f t="shared" si="16"/>
        <v>103</v>
      </c>
      <c r="K107" s="93">
        <v>23.1</v>
      </c>
      <c r="L107" s="93">
        <v>12.6</v>
      </c>
      <c r="M107" s="56">
        <f t="shared" si="10"/>
        <v>17.850000000000001</v>
      </c>
      <c r="N107" s="36">
        <v>53</v>
      </c>
      <c r="O107" s="57">
        <f t="shared" si="11"/>
        <v>40.79839459013639</v>
      </c>
      <c r="P107" s="58">
        <f t="shared" si="12"/>
        <v>34.270651455714578</v>
      </c>
      <c r="Q107" s="141">
        <v>21.152305299999998</v>
      </c>
      <c r="R107" s="11">
        <f t="shared" si="13"/>
        <v>4.4226773463374247</v>
      </c>
      <c r="S107" s="35">
        <f t="shared" si="14"/>
        <v>6.1248604210105517</v>
      </c>
      <c r="AF107" s="34"/>
    </row>
    <row r="108" spans="7:32" ht="18.5">
      <c r="G108" s="61">
        <v>2014</v>
      </c>
      <c r="H108" s="61">
        <v>4</v>
      </c>
      <c r="I108" s="48">
        <f t="shared" si="16"/>
        <v>14</v>
      </c>
      <c r="J108" s="48">
        <f t="shared" si="16"/>
        <v>104</v>
      </c>
      <c r="K108" s="93">
        <v>23.6</v>
      </c>
      <c r="L108" s="93">
        <v>10.3</v>
      </c>
      <c r="M108" s="56">
        <f t="shared" si="10"/>
        <v>16.950000000000003</v>
      </c>
      <c r="N108" s="36">
        <v>47</v>
      </c>
      <c r="O108" s="57">
        <f t="shared" si="11"/>
        <v>45.959605459893702</v>
      </c>
      <c r="P108" s="58">
        <f t="shared" si="12"/>
        <v>48.901020209326902</v>
      </c>
      <c r="Q108" s="141">
        <v>26.817734999999999</v>
      </c>
      <c r="R108" s="11">
        <f t="shared" si="13"/>
        <v>5.4656890481812495</v>
      </c>
      <c r="S108" s="35">
        <f t="shared" si="14"/>
        <v>8.7453874560086309</v>
      </c>
      <c r="AF108" s="34"/>
    </row>
    <row r="109" spans="7:32" ht="18.5">
      <c r="G109" s="61">
        <v>2014</v>
      </c>
      <c r="H109" s="61">
        <v>4</v>
      </c>
      <c r="I109" s="48">
        <f t="shared" si="16"/>
        <v>15</v>
      </c>
      <c r="J109" s="48">
        <f t="shared" si="16"/>
        <v>105</v>
      </c>
      <c r="K109" s="93">
        <v>20.8</v>
      </c>
      <c r="L109" s="93">
        <v>11.9</v>
      </c>
      <c r="M109" s="56">
        <f t="shared" si="10"/>
        <v>16.350000000000001</v>
      </c>
      <c r="N109" s="36">
        <v>46</v>
      </c>
      <c r="O109" s="57">
        <f t="shared" si="11"/>
        <v>53.297365231751364</v>
      </c>
      <c r="P109" s="58">
        <f t="shared" si="12"/>
        <v>37.947724045006979</v>
      </c>
      <c r="Q109" s="141">
        <v>25.440211999999999</v>
      </c>
      <c r="R109" s="11">
        <f t="shared" si="13"/>
        <v>5.0954137014269998</v>
      </c>
      <c r="S109" s="35">
        <f t="shared" si="14"/>
        <v>6.8429752197934501</v>
      </c>
      <c r="AF109" s="34"/>
    </row>
    <row r="110" spans="7:32" ht="18.5">
      <c r="G110" s="61">
        <v>2014</v>
      </c>
      <c r="H110" s="61">
        <v>4</v>
      </c>
      <c r="I110" s="48">
        <f t="shared" si="16"/>
        <v>16</v>
      </c>
      <c r="J110" s="48">
        <f t="shared" si="16"/>
        <v>106</v>
      </c>
      <c r="K110" s="93">
        <v>20.9</v>
      </c>
      <c r="L110" s="93">
        <v>11.7</v>
      </c>
      <c r="M110" s="56">
        <f t="shared" si="10"/>
        <v>16.299999999999997</v>
      </c>
      <c r="N110" s="36">
        <v>52</v>
      </c>
      <c r="O110" s="57">
        <f t="shared" si="11"/>
        <v>51.022653532573273</v>
      </c>
      <c r="P110" s="58">
        <f t="shared" si="12"/>
        <v>37.552672999973929</v>
      </c>
      <c r="Q110" s="141">
        <v>24.761499299999997</v>
      </c>
      <c r="R110" s="11">
        <f t="shared" si="13"/>
        <v>4.9522131947524484</v>
      </c>
      <c r="S110" s="35">
        <f t="shared" si="14"/>
        <v>6.399821938302499</v>
      </c>
      <c r="AF110" s="34"/>
    </row>
    <row r="111" spans="7:32" ht="18.5">
      <c r="G111" s="61">
        <v>2014</v>
      </c>
      <c r="H111" s="61">
        <v>4</v>
      </c>
      <c r="I111" s="48">
        <f t="shared" si="16"/>
        <v>17</v>
      </c>
      <c r="J111" s="48">
        <f t="shared" si="16"/>
        <v>107</v>
      </c>
      <c r="K111" s="93">
        <v>20.7</v>
      </c>
      <c r="L111" s="93">
        <v>14.7</v>
      </c>
      <c r="M111" s="56">
        <f t="shared" si="10"/>
        <v>17.7</v>
      </c>
      <c r="N111" s="36">
        <v>40</v>
      </c>
      <c r="O111" s="57">
        <f t="shared" si="11"/>
        <v>64.610748714618737</v>
      </c>
      <c r="P111" s="58">
        <f t="shared" si="12"/>
        <v>31.013159383016994</v>
      </c>
      <c r="Q111" s="141">
        <v>25.322138599999999</v>
      </c>
      <c r="R111" s="11">
        <f t="shared" si="13"/>
        <v>5.2722591725594992</v>
      </c>
      <c r="S111" s="35">
        <f t="shared" si="14"/>
        <v>6.3481707482608725</v>
      </c>
      <c r="AF111" s="34"/>
    </row>
    <row r="112" spans="7:32" ht="18.5">
      <c r="G112" s="61">
        <v>2014</v>
      </c>
      <c r="H112" s="61">
        <v>4</v>
      </c>
      <c r="I112" s="48">
        <f t="shared" ref="I112:J127" si="17">I111+1</f>
        <v>18</v>
      </c>
      <c r="J112" s="48">
        <f t="shared" si="17"/>
        <v>108</v>
      </c>
      <c r="K112" s="93">
        <v>24.8</v>
      </c>
      <c r="L112" s="93">
        <v>15.9</v>
      </c>
      <c r="M112" s="56">
        <f t="shared" si="10"/>
        <v>20.350000000000001</v>
      </c>
      <c r="N112" s="36">
        <v>42</v>
      </c>
      <c r="O112" s="57">
        <f t="shared" si="11"/>
        <v>49.079891037639115</v>
      </c>
      <c r="P112" s="58">
        <f t="shared" si="12"/>
        <v>34.944882418799054</v>
      </c>
      <c r="Q112" s="141">
        <v>23.427102399999999</v>
      </c>
      <c r="R112" s="11">
        <f t="shared" si="13"/>
        <v>5.2418083052244002</v>
      </c>
      <c r="S112" s="35">
        <f t="shared" si="14"/>
        <v>7.3645162043408856</v>
      </c>
      <c r="AF112" s="34"/>
    </row>
    <row r="113" spans="7:32" ht="18.5">
      <c r="G113" s="61">
        <v>2014</v>
      </c>
      <c r="H113" s="61">
        <v>4</v>
      </c>
      <c r="I113" s="48">
        <f t="shared" si="17"/>
        <v>19</v>
      </c>
      <c r="J113" s="48">
        <f t="shared" si="17"/>
        <v>109</v>
      </c>
      <c r="K113" s="93">
        <v>25.1</v>
      </c>
      <c r="L113" s="93">
        <v>12.7</v>
      </c>
      <c r="M113" s="56">
        <f t="shared" si="10"/>
        <v>18.899999999999999</v>
      </c>
      <c r="N113" s="36">
        <v>35</v>
      </c>
      <c r="O113" s="57">
        <f t="shared" si="11"/>
        <v>32.927160659145592</v>
      </c>
      <c r="P113" s="58">
        <f t="shared" si="12"/>
        <v>32.663743373872435</v>
      </c>
      <c r="Q113" s="141">
        <v>18.551759599999997</v>
      </c>
      <c r="R113" s="11">
        <f t="shared" si="13"/>
        <v>3.9931827709817989</v>
      </c>
      <c r="S113" s="35">
        <f t="shared" si="14"/>
        <v>7.2936727797467675</v>
      </c>
      <c r="AF113" s="34"/>
    </row>
    <row r="114" spans="7:32" ht="18.5">
      <c r="G114" s="61">
        <v>2014</v>
      </c>
      <c r="H114" s="61">
        <v>4</v>
      </c>
      <c r="I114" s="48">
        <f t="shared" si="17"/>
        <v>20</v>
      </c>
      <c r="J114" s="48">
        <f t="shared" si="17"/>
        <v>110</v>
      </c>
      <c r="K114" s="93">
        <v>25.9</v>
      </c>
      <c r="L114" s="93">
        <v>13.2</v>
      </c>
      <c r="M114" s="56">
        <f t="shared" si="10"/>
        <v>19.549999999999997</v>
      </c>
      <c r="N114" s="36">
        <v>29.5</v>
      </c>
      <c r="O114" s="57">
        <f t="shared" si="11"/>
        <v>41.30069094736966</v>
      </c>
      <c r="P114" s="58">
        <f t="shared" si="12"/>
        <v>41.961502002527574</v>
      </c>
      <c r="Q114" s="141">
        <v>23.549362800000001</v>
      </c>
      <c r="R114" s="11">
        <f t="shared" si="13"/>
        <v>5.1586704289016998</v>
      </c>
      <c r="S114" s="35">
        <f t="shared" si="14"/>
        <v>9.9901420606623166</v>
      </c>
      <c r="AF114" s="34"/>
    </row>
    <row r="115" spans="7:32" ht="18.5">
      <c r="G115" s="61">
        <v>2014</v>
      </c>
      <c r="H115" s="61">
        <v>4</v>
      </c>
      <c r="I115" s="48">
        <f t="shared" si="17"/>
        <v>21</v>
      </c>
      <c r="J115" s="48">
        <f t="shared" si="17"/>
        <v>111</v>
      </c>
      <c r="K115" s="93">
        <v>24.6</v>
      </c>
      <c r="L115" s="93">
        <v>12.9</v>
      </c>
      <c r="M115" s="56">
        <f t="shared" si="10"/>
        <v>18.75</v>
      </c>
      <c r="N115" s="36">
        <v>44.5</v>
      </c>
      <c r="O115" s="57">
        <f t="shared" si="11"/>
        <v>42.263679325904363</v>
      </c>
      <c r="P115" s="58">
        <f t="shared" si="12"/>
        <v>39.558803849046484</v>
      </c>
      <c r="Q115" s="141">
        <v>23.130244099999995</v>
      </c>
      <c r="R115" s="11">
        <f t="shared" si="13"/>
        <v>4.9583321241795737</v>
      </c>
      <c r="S115" s="35">
        <f t="shared" si="14"/>
        <v>7.7364305879915323</v>
      </c>
      <c r="AF115" s="34"/>
    </row>
    <row r="116" spans="7:32" ht="18.5">
      <c r="G116" s="61">
        <v>2014</v>
      </c>
      <c r="H116" s="61">
        <v>4</v>
      </c>
      <c r="I116" s="48">
        <f t="shared" si="17"/>
        <v>22</v>
      </c>
      <c r="J116" s="48">
        <f t="shared" si="17"/>
        <v>112</v>
      </c>
      <c r="K116" s="93">
        <v>26.1</v>
      </c>
      <c r="L116" s="93">
        <v>11.4</v>
      </c>
      <c r="M116" s="56">
        <f t="shared" si="10"/>
        <v>18.75</v>
      </c>
      <c r="N116" s="36">
        <v>59</v>
      </c>
      <c r="O116" s="57">
        <f t="shared" si="11"/>
        <v>38.524950914876491</v>
      </c>
      <c r="P116" s="58">
        <f t="shared" si="12"/>
        <v>45.305342275894759</v>
      </c>
      <c r="Q116" s="141">
        <v>23.6331028</v>
      </c>
      <c r="R116" s="11">
        <f t="shared" si="13"/>
        <v>5.0661278065490993</v>
      </c>
      <c r="S116" s="35">
        <f t="shared" si="14"/>
        <v>8.1625311697374325</v>
      </c>
      <c r="AF116" s="34"/>
    </row>
    <row r="117" spans="7:32" ht="18.5">
      <c r="G117" s="61">
        <v>2014</v>
      </c>
      <c r="H117" s="61">
        <v>4</v>
      </c>
      <c r="I117" s="48">
        <f t="shared" si="17"/>
        <v>23</v>
      </c>
      <c r="J117" s="48">
        <f t="shared" si="17"/>
        <v>113</v>
      </c>
      <c r="K117" s="93">
        <v>28.9</v>
      </c>
      <c r="L117" s="93">
        <v>14.6</v>
      </c>
      <c r="M117" s="56">
        <f t="shared" si="10"/>
        <v>21.75</v>
      </c>
      <c r="N117" s="36">
        <v>50.5</v>
      </c>
      <c r="O117" s="57">
        <f t="shared" si="11"/>
        <v>38.120982137475416</v>
      </c>
      <c r="P117" s="58">
        <f t="shared" si="12"/>
        <v>43.610403565271874</v>
      </c>
      <c r="Q117" s="141">
        <v>23.0649269</v>
      </c>
      <c r="R117" s="11">
        <f t="shared" si="13"/>
        <v>5.3501577424191735</v>
      </c>
      <c r="S117" s="35">
        <f t="shared" si="14"/>
        <v>8.3846250622815131</v>
      </c>
      <c r="AF117" s="34"/>
    </row>
    <row r="118" spans="7:32" ht="18.5">
      <c r="G118" s="61">
        <v>2014</v>
      </c>
      <c r="H118" s="61">
        <v>4</v>
      </c>
      <c r="I118" s="48">
        <f t="shared" si="17"/>
        <v>24</v>
      </c>
      <c r="J118" s="48">
        <f t="shared" si="17"/>
        <v>114</v>
      </c>
      <c r="K118" s="93">
        <v>30.5</v>
      </c>
      <c r="L118" s="93">
        <v>16.600000000000001</v>
      </c>
      <c r="M118" s="56">
        <f t="shared" si="10"/>
        <v>23.55</v>
      </c>
      <c r="N118" s="36">
        <v>61.5</v>
      </c>
      <c r="O118" s="57">
        <f t="shared" si="11"/>
        <v>36.968399675405131</v>
      </c>
      <c r="P118" s="58">
        <f t="shared" si="12"/>
        <v>41.108860439050503</v>
      </c>
      <c r="Q118" s="141">
        <v>22.052510300000002</v>
      </c>
      <c r="R118" s="11">
        <f t="shared" si="13"/>
        <v>5.3481251798078251</v>
      </c>
      <c r="S118" s="35">
        <f t="shared" si="14"/>
        <v>8.1808892512396429</v>
      </c>
      <c r="AF118" s="34"/>
    </row>
    <row r="119" spans="7:32" ht="18.5">
      <c r="G119" s="61">
        <v>2014</v>
      </c>
      <c r="H119" s="61">
        <v>4</v>
      </c>
      <c r="I119" s="48">
        <f t="shared" si="17"/>
        <v>25</v>
      </c>
      <c r="J119" s="48">
        <f t="shared" si="17"/>
        <v>115</v>
      </c>
      <c r="K119" s="93">
        <v>28.4</v>
      </c>
      <c r="L119" s="93">
        <v>18.899999999999999</v>
      </c>
      <c r="M119" s="56">
        <f t="shared" si="10"/>
        <v>23.65</v>
      </c>
      <c r="N119" s="36">
        <v>60.5</v>
      </c>
      <c r="O119" s="57">
        <f t="shared" si="11"/>
        <v>46.214202982277172</v>
      </c>
      <c r="P119" s="58">
        <f t="shared" si="12"/>
        <v>35.122794266530654</v>
      </c>
      <c r="Q119" s="141">
        <v>22.790678400000001</v>
      </c>
      <c r="R119" s="11">
        <f t="shared" si="13"/>
        <v>5.5405107794232</v>
      </c>
      <c r="S119" s="35">
        <f t="shared" si="14"/>
        <v>7.0588771323433237</v>
      </c>
      <c r="AF119" s="34"/>
    </row>
    <row r="120" spans="7:32" ht="18.5">
      <c r="G120" s="61">
        <v>2014</v>
      </c>
      <c r="H120" s="61">
        <v>4</v>
      </c>
      <c r="I120" s="48">
        <f t="shared" si="17"/>
        <v>26</v>
      </c>
      <c r="J120" s="48">
        <f t="shared" si="17"/>
        <v>116</v>
      </c>
      <c r="K120" s="93">
        <v>25.9</v>
      </c>
      <c r="L120" s="93">
        <v>16.600000000000001</v>
      </c>
      <c r="M120" s="56">
        <f t="shared" si="10"/>
        <v>21.25</v>
      </c>
      <c r="N120" s="36">
        <v>57</v>
      </c>
      <c r="O120" s="57">
        <f t="shared" si="11"/>
        <v>44.889299504952106</v>
      </c>
      <c r="P120" s="58">
        <f t="shared" si="12"/>
        <v>33.397638831684354</v>
      </c>
      <c r="Q120" s="141">
        <v>21.903034399999999</v>
      </c>
      <c r="R120" s="11">
        <f t="shared" si="13"/>
        <v>5.0164136383217981</v>
      </c>
      <c r="S120" s="35">
        <f t="shared" si="14"/>
        <v>6.4489605738957421</v>
      </c>
      <c r="AF120" s="34"/>
    </row>
    <row r="121" spans="7:32" ht="18.5">
      <c r="G121" s="61">
        <v>2014</v>
      </c>
      <c r="H121" s="61">
        <v>4</v>
      </c>
      <c r="I121" s="48">
        <f t="shared" si="17"/>
        <v>27</v>
      </c>
      <c r="J121" s="48">
        <f t="shared" si="17"/>
        <v>117</v>
      </c>
      <c r="K121" s="93">
        <v>27.3</v>
      </c>
      <c r="L121" s="93">
        <v>11.7</v>
      </c>
      <c r="M121" s="56">
        <f t="shared" si="10"/>
        <v>19.5</v>
      </c>
      <c r="N121" s="36">
        <v>55.5</v>
      </c>
      <c r="O121" s="57">
        <f t="shared" si="11"/>
        <v>33.128979246628987</v>
      </c>
      <c r="P121" s="58">
        <f t="shared" si="12"/>
        <v>41.344966099792984</v>
      </c>
      <c r="Q121" s="141">
        <v>20.935837399999997</v>
      </c>
      <c r="R121" s="11">
        <f t="shared" si="13"/>
        <v>4.5800180008922986</v>
      </c>
      <c r="S121" s="35">
        <f t="shared" si="14"/>
        <v>7.6105614513985103</v>
      </c>
      <c r="AF121" s="34"/>
    </row>
    <row r="122" spans="7:32" ht="18.5">
      <c r="G122" s="61">
        <v>2014</v>
      </c>
      <c r="H122" s="61">
        <v>4</v>
      </c>
      <c r="I122" s="48">
        <f t="shared" si="17"/>
        <v>28</v>
      </c>
      <c r="J122" s="48">
        <f t="shared" si="17"/>
        <v>118</v>
      </c>
      <c r="K122" s="93">
        <v>26.3</v>
      </c>
      <c r="L122" s="93">
        <v>11.6</v>
      </c>
      <c r="M122" s="56">
        <f t="shared" si="10"/>
        <v>18.95</v>
      </c>
      <c r="N122" s="36">
        <v>54</v>
      </c>
      <c r="O122" s="57">
        <f t="shared" si="11"/>
        <v>33.782704458981058</v>
      </c>
      <c r="P122" s="58">
        <f t="shared" si="12"/>
        <v>39.728460443761733</v>
      </c>
      <c r="Q122" s="141">
        <v>20.723975199999998</v>
      </c>
      <c r="R122" s="11">
        <f t="shared" si="13"/>
        <v>4.4668197096389992</v>
      </c>
      <c r="S122" s="35">
        <f t="shared" si="14"/>
        <v>7.2360101878314662</v>
      </c>
      <c r="AF122" s="34"/>
    </row>
    <row r="123" spans="7:32" ht="18.5">
      <c r="G123" s="61">
        <v>2014</v>
      </c>
      <c r="H123" s="61">
        <v>4</v>
      </c>
      <c r="I123" s="48">
        <f t="shared" si="17"/>
        <v>29</v>
      </c>
      <c r="J123" s="48">
        <f t="shared" si="17"/>
        <v>119</v>
      </c>
      <c r="K123" s="93">
        <v>23.8</v>
      </c>
      <c r="L123" s="93">
        <v>12.6</v>
      </c>
      <c r="M123" s="56">
        <f t="shared" si="10"/>
        <v>18.2</v>
      </c>
      <c r="N123" s="36">
        <v>36</v>
      </c>
      <c r="O123" s="57">
        <f t="shared" si="11"/>
        <v>40.813408760194015</v>
      </c>
      <c r="P123" s="58">
        <f t="shared" si="12"/>
        <v>36.568814249133844</v>
      </c>
      <c r="Q123" s="141">
        <v>21.854046499999999</v>
      </c>
      <c r="R123" s="11">
        <f t="shared" si="13"/>
        <v>4.6142633780099995</v>
      </c>
      <c r="S123" s="35">
        <f t="shared" si="14"/>
        <v>7.8836034937450519</v>
      </c>
      <c r="AF123" s="34"/>
    </row>
    <row r="124" spans="7:32" ht="18.5">
      <c r="G124" s="61">
        <v>2014</v>
      </c>
      <c r="H124" s="62">
        <v>4</v>
      </c>
      <c r="I124" s="62">
        <f t="shared" si="17"/>
        <v>30</v>
      </c>
      <c r="J124" s="48">
        <f t="shared" si="17"/>
        <v>120</v>
      </c>
      <c r="K124" s="93">
        <v>24.6</v>
      </c>
      <c r="L124" s="93">
        <v>10.9</v>
      </c>
      <c r="M124" s="56">
        <f t="shared" si="10"/>
        <v>17.75</v>
      </c>
      <c r="N124" s="36">
        <v>19</v>
      </c>
      <c r="O124" s="57">
        <f t="shared" si="11"/>
        <v>36.996882490405625</v>
      </c>
      <c r="P124" s="58">
        <f t="shared" si="12"/>
        <v>40.548583209484569</v>
      </c>
      <c r="Q124" s="141">
        <v>21.910152299999996</v>
      </c>
      <c r="R124" s="51">
        <f t="shared" si="13"/>
        <v>4.5682831871642229</v>
      </c>
      <c r="S124" s="50">
        <f t="shared" si="14"/>
        <v>10.336531827755319</v>
      </c>
      <c r="AF124" s="34"/>
    </row>
    <row r="125" spans="7:32" ht="18.5">
      <c r="G125" s="61">
        <v>2014</v>
      </c>
      <c r="H125" s="61">
        <v>5</v>
      </c>
      <c r="I125" s="48">
        <v>1</v>
      </c>
      <c r="J125" s="48">
        <f t="shared" si="17"/>
        <v>121</v>
      </c>
      <c r="K125" s="93">
        <v>24.5</v>
      </c>
      <c r="L125" s="93">
        <v>11</v>
      </c>
      <c r="M125" s="56">
        <f t="shared" si="10"/>
        <v>17.75</v>
      </c>
      <c r="N125" s="36">
        <v>35.5</v>
      </c>
      <c r="O125" s="57">
        <f t="shared" si="11"/>
        <v>36.403150327960503</v>
      </c>
      <c r="P125" s="58">
        <f t="shared" si="12"/>
        <v>39.315402354197346</v>
      </c>
      <c r="Q125" s="141">
        <v>21.400594399999999</v>
      </c>
      <c r="R125" s="11">
        <f t="shared" si="13"/>
        <v>4.4620399828457993</v>
      </c>
      <c r="S125" s="35">
        <f t="shared" si="14"/>
        <v>8.3977786849991443</v>
      </c>
      <c r="AF125" s="34"/>
    </row>
    <row r="126" spans="7:32" ht="18.5">
      <c r="G126" s="61">
        <v>2014</v>
      </c>
      <c r="H126" s="61">
        <v>5</v>
      </c>
      <c r="I126" s="48">
        <f t="shared" ref="I126:J141" si="18">I125+1</f>
        <v>2</v>
      </c>
      <c r="J126" s="48">
        <f t="shared" si="17"/>
        <v>122</v>
      </c>
      <c r="K126" s="93">
        <v>24.2</v>
      </c>
      <c r="L126" s="93">
        <v>10</v>
      </c>
      <c r="M126" s="56">
        <f t="shared" si="10"/>
        <v>17.100000000000001</v>
      </c>
      <c r="N126" s="36">
        <v>41.5</v>
      </c>
      <c r="O126" s="57">
        <f t="shared" si="11"/>
        <v>34.248713482950969</v>
      </c>
      <c r="P126" s="58">
        <f t="shared" si="12"/>
        <v>38.906538516632295</v>
      </c>
      <c r="Q126" s="141">
        <v>20.649446599999997</v>
      </c>
      <c r="R126" s="11">
        <f t="shared" si="13"/>
        <v>4.2267042503840999</v>
      </c>
      <c r="S126" s="35">
        <f t="shared" si="14"/>
        <v>7.5922688376138963</v>
      </c>
      <c r="AF126" s="34"/>
    </row>
    <row r="127" spans="7:32" ht="18.5">
      <c r="G127" s="61">
        <v>2014</v>
      </c>
      <c r="H127" s="61">
        <v>5</v>
      </c>
      <c r="I127" s="48">
        <f t="shared" si="18"/>
        <v>3</v>
      </c>
      <c r="J127" s="48">
        <f t="shared" si="17"/>
        <v>123</v>
      </c>
      <c r="K127" s="93">
        <v>26</v>
      </c>
      <c r="L127" s="93">
        <v>11.5</v>
      </c>
      <c r="M127" s="56">
        <f t="shared" si="10"/>
        <v>18.75</v>
      </c>
      <c r="N127" s="36">
        <v>53</v>
      </c>
      <c r="O127" s="57">
        <f t="shared" si="11"/>
        <v>34.538556210067377</v>
      </c>
      <c r="P127" s="58">
        <f t="shared" si="12"/>
        <v>40.064725203678151</v>
      </c>
      <c r="Q127" s="141">
        <v>21.043024599999999</v>
      </c>
      <c r="R127" s="11">
        <f t="shared" si="13"/>
        <v>4.5109037506474499</v>
      </c>
      <c r="S127" s="35">
        <f t="shared" si="14"/>
        <v>7.2599804517445712</v>
      </c>
      <c r="AF127" s="34"/>
    </row>
    <row r="128" spans="7:32" ht="18.5">
      <c r="G128" s="61">
        <v>2014</v>
      </c>
      <c r="H128" s="61">
        <v>5</v>
      </c>
      <c r="I128" s="48">
        <f t="shared" si="18"/>
        <v>4</v>
      </c>
      <c r="J128" s="48">
        <f t="shared" si="18"/>
        <v>124</v>
      </c>
      <c r="K128" s="93">
        <v>30.7</v>
      </c>
      <c r="L128" s="93">
        <v>13.1</v>
      </c>
      <c r="M128" s="56">
        <f t="shared" si="10"/>
        <v>21.9</v>
      </c>
      <c r="N128" s="36">
        <v>63.5</v>
      </c>
      <c r="O128" s="57">
        <f t="shared" si="11"/>
        <v>32.199167592759721</v>
      </c>
      <c r="P128" s="58">
        <f t="shared" si="12"/>
        <v>45.336427970605691</v>
      </c>
      <c r="Q128" s="141">
        <v>21.613294</v>
      </c>
      <c r="R128" s="11">
        <f t="shared" si="13"/>
        <v>5.0324501816069995</v>
      </c>
      <c r="S128" s="35">
        <f t="shared" si="14"/>
        <v>8.7256915851610302</v>
      </c>
      <c r="AF128" s="34"/>
    </row>
    <row r="129" spans="7:32" ht="18.5">
      <c r="G129" s="61">
        <v>2014</v>
      </c>
      <c r="H129" s="61">
        <v>5</v>
      </c>
      <c r="I129" s="48">
        <f t="shared" si="18"/>
        <v>5</v>
      </c>
      <c r="J129" s="48">
        <f t="shared" si="18"/>
        <v>125</v>
      </c>
      <c r="K129" s="93">
        <v>34</v>
      </c>
      <c r="L129" s="93">
        <v>18.2</v>
      </c>
      <c r="M129" s="56">
        <f t="shared" si="10"/>
        <v>26.1</v>
      </c>
      <c r="N129" s="36">
        <v>50.5</v>
      </c>
      <c r="O129" s="57">
        <f t="shared" si="11"/>
        <v>33.637548613212616</v>
      </c>
      <c r="P129" s="58">
        <f t="shared" si="12"/>
        <v>42.517861447100749</v>
      </c>
      <c r="Q129" s="141">
        <v>21.393057799999998</v>
      </c>
      <c r="R129" s="11">
        <f t="shared" si="13"/>
        <v>5.5081454674683004</v>
      </c>
      <c r="S129" s="35">
        <f t="shared" si="14"/>
        <v>8.7815622133453068</v>
      </c>
      <c r="AF129" s="34"/>
    </row>
    <row r="130" spans="7:32" ht="18.5">
      <c r="G130" s="61">
        <v>2014</v>
      </c>
      <c r="H130" s="61">
        <v>5</v>
      </c>
      <c r="I130" s="48">
        <f t="shared" si="18"/>
        <v>6</v>
      </c>
      <c r="J130" s="48">
        <f t="shared" si="18"/>
        <v>126</v>
      </c>
      <c r="K130" s="93">
        <v>26.1</v>
      </c>
      <c r="L130" s="93">
        <v>19</v>
      </c>
      <c r="M130" s="56">
        <f t="shared" si="10"/>
        <v>22.55</v>
      </c>
      <c r="N130" s="36">
        <v>33</v>
      </c>
      <c r="O130" s="57">
        <f t="shared" si="11"/>
        <v>47.439150074596888</v>
      </c>
      <c r="P130" s="58">
        <f t="shared" si="12"/>
        <v>26.945437242371042</v>
      </c>
      <c r="Q130" s="141">
        <v>20.224884799999998</v>
      </c>
      <c r="R130" s="11">
        <f t="shared" si="13"/>
        <v>4.7862746063531993</v>
      </c>
      <c r="S130" s="35">
        <f t="shared" si="14"/>
        <v>6.7181219295123258</v>
      </c>
      <c r="AF130" s="34"/>
    </row>
    <row r="131" spans="7:32" ht="18.5">
      <c r="G131" s="61">
        <v>2014</v>
      </c>
      <c r="H131" s="61">
        <v>5</v>
      </c>
      <c r="I131" s="48">
        <f t="shared" si="18"/>
        <v>7</v>
      </c>
      <c r="J131" s="48">
        <f t="shared" si="18"/>
        <v>127</v>
      </c>
      <c r="K131" s="93">
        <v>30.8</v>
      </c>
      <c r="L131" s="93">
        <v>13.8</v>
      </c>
      <c r="M131" s="56">
        <f t="shared" si="10"/>
        <v>22.3</v>
      </c>
      <c r="N131" s="36">
        <v>43.5</v>
      </c>
      <c r="O131" s="57">
        <f t="shared" si="11"/>
        <v>29.326274228515864</v>
      </c>
      <c r="P131" s="58">
        <f t="shared" si="12"/>
        <v>39.883732950781578</v>
      </c>
      <c r="Q131" s="141">
        <v>19.346452199999998</v>
      </c>
      <c r="R131" s="11">
        <f t="shared" si="13"/>
        <v>4.5500243803352989</v>
      </c>
      <c r="S131" s="35">
        <f t="shared" si="14"/>
        <v>8.5015617830293415</v>
      </c>
      <c r="AF131" s="34"/>
    </row>
    <row r="132" spans="7:32" ht="18.5">
      <c r="G132" s="61">
        <v>2014</v>
      </c>
      <c r="H132" s="61">
        <v>5</v>
      </c>
      <c r="I132" s="48">
        <f t="shared" si="18"/>
        <v>8</v>
      </c>
      <c r="J132" s="48">
        <f t="shared" si="18"/>
        <v>128</v>
      </c>
      <c r="K132" s="93">
        <v>25.9</v>
      </c>
      <c r="L132" s="93">
        <v>16.8</v>
      </c>
      <c r="M132" s="56">
        <f t="shared" si="10"/>
        <v>21.35</v>
      </c>
      <c r="N132" s="36">
        <v>47.5</v>
      </c>
      <c r="O132" s="57">
        <f t="shared" si="11"/>
        <v>33.078961486430764</v>
      </c>
      <c r="P132" s="58">
        <f t="shared" si="12"/>
        <v>24.081483962121592</v>
      </c>
      <c r="Q132" s="141">
        <v>15.965868399999998</v>
      </c>
      <c r="R132" s="11">
        <f t="shared" si="13"/>
        <v>3.6659988811988997</v>
      </c>
      <c r="S132" s="35">
        <f t="shared" si="14"/>
        <v>4.9354126856904612</v>
      </c>
      <c r="AF132" s="34"/>
    </row>
    <row r="133" spans="7:32" ht="18.5">
      <c r="G133" s="61">
        <v>2014</v>
      </c>
      <c r="H133" s="61">
        <v>5</v>
      </c>
      <c r="I133" s="48">
        <f t="shared" si="18"/>
        <v>9</v>
      </c>
      <c r="J133" s="48">
        <f t="shared" si="18"/>
        <v>129</v>
      </c>
      <c r="K133" s="93">
        <v>23.5</v>
      </c>
      <c r="L133" s="93">
        <v>14.3</v>
      </c>
      <c r="M133" s="56">
        <f t="shared" si="10"/>
        <v>18.899999999999999</v>
      </c>
      <c r="N133" s="36">
        <v>48</v>
      </c>
      <c r="O133" s="57">
        <f t="shared" si="11"/>
        <v>43.026611108117521</v>
      </c>
      <c r="P133" s="58">
        <f t="shared" si="12"/>
        <v>31.667585775574494</v>
      </c>
      <c r="Q133" s="141">
        <v>20.880987699999999</v>
      </c>
      <c r="R133" s="11">
        <f t="shared" si="13"/>
        <v>4.4945386379803507</v>
      </c>
      <c r="S133" s="35">
        <f t="shared" si="14"/>
        <v>6.0010830359269072</v>
      </c>
      <c r="AF133" s="34"/>
    </row>
    <row r="134" spans="7:32" ht="18.5">
      <c r="G134" s="61">
        <v>2014</v>
      </c>
      <c r="H134" s="61">
        <v>5</v>
      </c>
      <c r="I134" s="48">
        <f t="shared" si="18"/>
        <v>10</v>
      </c>
      <c r="J134" s="48">
        <f t="shared" si="18"/>
        <v>130</v>
      </c>
      <c r="K134" s="93">
        <v>25.1</v>
      </c>
      <c r="L134" s="93">
        <v>12.1</v>
      </c>
      <c r="M134" s="56">
        <f t="shared" ref="M134:M197" si="19">(K134+L134)/2</f>
        <v>18.600000000000001</v>
      </c>
      <c r="N134" s="36">
        <v>50</v>
      </c>
      <c r="O134" s="57">
        <f t="shared" ref="O134:O197" si="20">((Q134)/(0.16*(K134-(L134))^0.5))</f>
        <v>33.70934153733792</v>
      </c>
      <c r="P134" s="58">
        <f t="shared" ref="P134:P197" si="21">0.16*((K134-L134)^1/2)*O134</f>
        <v>35.057715198831445</v>
      </c>
      <c r="Q134" s="141">
        <v>19.446521499999999</v>
      </c>
      <c r="R134" s="11">
        <f t="shared" ref="R134:R197" si="22">0.0023*0.408*O134*(K134-L134)^0.5*(M134+17.8)</f>
        <v>4.1515600889490001</v>
      </c>
      <c r="S134" s="35">
        <f t="shared" ref="S134:S197" si="23">0.31*(IF(N134&gt;50,1,(1+(50-N134)/70)))*(P134+2.09)*((M134/(M134+15)))</f>
        <v>6.3748132689423258</v>
      </c>
      <c r="AF134" s="34"/>
    </row>
    <row r="135" spans="7:32" ht="18.5">
      <c r="G135" s="61">
        <v>2014</v>
      </c>
      <c r="H135" s="61">
        <v>5</v>
      </c>
      <c r="I135" s="48">
        <f t="shared" si="18"/>
        <v>11</v>
      </c>
      <c r="J135" s="48">
        <f t="shared" si="18"/>
        <v>131</v>
      </c>
      <c r="K135" s="93">
        <v>25.9</v>
      </c>
      <c r="L135" s="93">
        <v>12.7</v>
      </c>
      <c r="M135" s="56">
        <f t="shared" si="19"/>
        <v>19.299999999999997</v>
      </c>
      <c r="N135" s="36">
        <v>33</v>
      </c>
      <c r="O135" s="57">
        <f t="shared" si="20"/>
        <v>35.660624053087091</v>
      </c>
      <c r="P135" s="58">
        <f t="shared" si="21"/>
        <v>37.657619000059967</v>
      </c>
      <c r="Q135" s="141">
        <v>20.729837</v>
      </c>
      <c r="R135" s="11">
        <f t="shared" si="22"/>
        <v>4.5106363275854982</v>
      </c>
      <c r="S135" s="35">
        <f t="shared" si="23"/>
        <v>8.6170222363724349</v>
      </c>
      <c r="AF135" s="34"/>
    </row>
    <row r="136" spans="7:32" ht="18.5">
      <c r="G136" s="61">
        <v>2014</v>
      </c>
      <c r="H136" s="61">
        <v>5</v>
      </c>
      <c r="I136" s="48">
        <f t="shared" si="18"/>
        <v>12</v>
      </c>
      <c r="J136" s="48">
        <f t="shared" si="18"/>
        <v>132</v>
      </c>
      <c r="K136" s="93">
        <v>26.9</v>
      </c>
      <c r="L136" s="93">
        <v>13.4</v>
      </c>
      <c r="M136" s="56">
        <f t="shared" si="19"/>
        <v>20.149999999999999</v>
      </c>
      <c r="N136" s="36">
        <v>34.5</v>
      </c>
      <c r="O136" s="57">
        <f t="shared" si="20"/>
        <v>33.775046854995757</v>
      </c>
      <c r="P136" s="58">
        <f t="shared" si="21"/>
        <v>36.477050603395412</v>
      </c>
      <c r="Q136" s="141">
        <v>19.855591400000002</v>
      </c>
      <c r="R136" s="11">
        <f t="shared" si="22"/>
        <v>4.41939300313995</v>
      </c>
      <c r="S136" s="35">
        <f t="shared" si="23"/>
        <v>8.3713580476717571</v>
      </c>
      <c r="AF136" s="34"/>
    </row>
    <row r="137" spans="7:32" ht="18.5">
      <c r="G137" s="61">
        <v>2014</v>
      </c>
      <c r="H137" s="61">
        <v>5</v>
      </c>
      <c r="I137" s="48">
        <f t="shared" si="18"/>
        <v>13</v>
      </c>
      <c r="J137" s="48">
        <f t="shared" si="18"/>
        <v>133</v>
      </c>
      <c r="K137" s="93">
        <v>27.9</v>
      </c>
      <c r="L137" s="93">
        <v>14</v>
      </c>
      <c r="M137" s="56">
        <f t="shared" si="19"/>
        <v>20.95</v>
      </c>
      <c r="N137" s="36">
        <v>52.5</v>
      </c>
      <c r="O137" s="57">
        <f t="shared" si="20"/>
        <v>14.896435214473845</v>
      </c>
      <c r="P137" s="58">
        <f t="shared" si="21"/>
        <v>16.564835958494914</v>
      </c>
      <c r="Q137" s="141">
        <v>8.8860700999999995</v>
      </c>
      <c r="R137" s="11">
        <f t="shared" si="22"/>
        <v>2.0195260440393747</v>
      </c>
      <c r="S137" s="35">
        <f t="shared" si="23"/>
        <v>3.3700648715561945</v>
      </c>
      <c r="AF137" s="34"/>
    </row>
    <row r="138" spans="7:32" ht="18.5">
      <c r="G138" s="61">
        <v>2014</v>
      </c>
      <c r="H138" s="61">
        <v>5</v>
      </c>
      <c r="I138" s="48">
        <f t="shared" si="18"/>
        <v>14</v>
      </c>
      <c r="J138" s="48">
        <f t="shared" si="18"/>
        <v>134</v>
      </c>
      <c r="K138" s="93">
        <v>28.8</v>
      </c>
      <c r="L138" s="93">
        <v>15.1</v>
      </c>
      <c r="M138" s="56">
        <f t="shared" si="19"/>
        <v>21.95</v>
      </c>
      <c r="N138" s="36">
        <v>46.5</v>
      </c>
      <c r="O138" s="57">
        <f t="shared" si="20"/>
        <v>31.525368156226694</v>
      </c>
      <c r="P138" s="58">
        <f t="shared" si="21"/>
        <v>34.551803499224462</v>
      </c>
      <c r="Q138" s="141">
        <v>18.669832999999997</v>
      </c>
      <c r="R138" s="11">
        <f t="shared" si="22"/>
        <v>4.3525681791637485</v>
      </c>
      <c r="S138" s="35">
        <f t="shared" si="23"/>
        <v>7.085131515723857</v>
      </c>
      <c r="AF138" s="34"/>
    </row>
    <row r="139" spans="7:32" ht="18.5">
      <c r="G139" s="61">
        <v>2014</v>
      </c>
      <c r="H139" s="61">
        <v>5</v>
      </c>
      <c r="I139" s="48">
        <f t="shared" si="18"/>
        <v>15</v>
      </c>
      <c r="J139" s="48">
        <f t="shared" si="18"/>
        <v>135</v>
      </c>
      <c r="K139" s="93">
        <v>31.2</v>
      </c>
      <c r="L139" s="93">
        <v>14.9</v>
      </c>
      <c r="M139" s="56">
        <f t="shared" si="19"/>
        <v>23.05</v>
      </c>
      <c r="N139" s="36">
        <v>39</v>
      </c>
      <c r="O139" s="57">
        <f t="shared" si="20"/>
        <v>27.997719255469818</v>
      </c>
      <c r="P139" s="58">
        <f t="shared" si="21"/>
        <v>36.509025909132639</v>
      </c>
      <c r="Q139" s="141">
        <v>18.085746499999999</v>
      </c>
      <c r="R139" s="11">
        <f t="shared" si="22"/>
        <v>4.3330780966391247</v>
      </c>
      <c r="S139" s="35">
        <f t="shared" si="23"/>
        <v>8.3876690483687941</v>
      </c>
      <c r="AF139" s="34"/>
    </row>
    <row r="140" spans="7:32" ht="18.5">
      <c r="G140" s="61">
        <v>2014</v>
      </c>
      <c r="H140" s="61">
        <v>5</v>
      </c>
      <c r="I140" s="48">
        <f t="shared" si="18"/>
        <v>16</v>
      </c>
      <c r="J140" s="48">
        <f t="shared" si="18"/>
        <v>136</v>
      </c>
      <c r="K140" s="93">
        <v>32.5</v>
      </c>
      <c r="L140" s="93">
        <v>16</v>
      </c>
      <c r="M140" s="56">
        <f t="shared" si="19"/>
        <v>24.25</v>
      </c>
      <c r="N140" s="36">
        <v>31</v>
      </c>
      <c r="O140" s="57">
        <f t="shared" si="20"/>
        <v>24.007234337876021</v>
      </c>
      <c r="P140" s="58">
        <f t="shared" si="21"/>
        <v>31.689549325996349</v>
      </c>
      <c r="Q140" s="141">
        <v>15.602855499999999</v>
      </c>
      <c r="R140" s="11">
        <f t="shared" si="22"/>
        <v>3.8480269326903738</v>
      </c>
      <c r="S140" s="35">
        <f t="shared" si="23"/>
        <v>8.2258274151693538</v>
      </c>
      <c r="AF140" s="34"/>
    </row>
    <row r="141" spans="7:32" ht="18.5">
      <c r="G141" s="61">
        <v>2014</v>
      </c>
      <c r="H141" s="61">
        <v>5</v>
      </c>
      <c r="I141" s="48">
        <f t="shared" si="18"/>
        <v>17</v>
      </c>
      <c r="J141" s="48">
        <f t="shared" si="18"/>
        <v>137</v>
      </c>
      <c r="K141" s="93">
        <v>30.4</v>
      </c>
      <c r="L141" s="93">
        <v>16.600000000000001</v>
      </c>
      <c r="M141" s="56">
        <f t="shared" si="19"/>
        <v>23.5</v>
      </c>
      <c r="N141" s="36">
        <v>33.5</v>
      </c>
      <c r="O141" s="57">
        <f t="shared" si="20"/>
        <v>18.597191447319698</v>
      </c>
      <c r="P141" s="58">
        <f t="shared" si="21"/>
        <v>20.531299357840943</v>
      </c>
      <c r="Q141" s="141">
        <v>11.05368</v>
      </c>
      <c r="R141" s="11">
        <f t="shared" si="22"/>
        <v>2.6774721111599993</v>
      </c>
      <c r="S141" s="35">
        <f t="shared" si="23"/>
        <v>5.2893760087539388</v>
      </c>
      <c r="AF141" s="34"/>
    </row>
    <row r="142" spans="7:32" ht="18.5">
      <c r="G142" s="61">
        <v>2014</v>
      </c>
      <c r="H142" s="61">
        <v>5</v>
      </c>
      <c r="I142" s="48">
        <f t="shared" ref="I142:J157" si="24">I141+1</f>
        <v>18</v>
      </c>
      <c r="J142" s="48">
        <f t="shared" si="24"/>
        <v>138</v>
      </c>
      <c r="K142" s="93">
        <v>25.5</v>
      </c>
      <c r="L142" s="93">
        <v>14.1</v>
      </c>
      <c r="M142" s="56">
        <f t="shared" si="19"/>
        <v>19.8</v>
      </c>
      <c r="N142" s="36">
        <v>48</v>
      </c>
      <c r="O142" s="57">
        <f t="shared" si="20"/>
        <v>17.492136959162789</v>
      </c>
      <c r="P142" s="58">
        <f t="shared" si="21"/>
        <v>15.952828906756464</v>
      </c>
      <c r="Q142" s="141">
        <v>9.4496402999999987</v>
      </c>
      <c r="R142" s="11">
        <f t="shared" si="22"/>
        <v>2.0838724775172</v>
      </c>
      <c r="S142" s="35">
        <f t="shared" si="23"/>
        <v>3.2733069112218076</v>
      </c>
      <c r="AF142" s="34"/>
    </row>
    <row r="143" spans="7:32" ht="18.5">
      <c r="G143" s="61">
        <v>2014</v>
      </c>
      <c r="H143" s="61">
        <v>5</v>
      </c>
      <c r="I143" s="48">
        <f t="shared" si="24"/>
        <v>19</v>
      </c>
      <c r="J143" s="48">
        <f t="shared" si="24"/>
        <v>139</v>
      </c>
      <c r="K143" s="93">
        <v>26.2</v>
      </c>
      <c r="L143" s="93">
        <v>13.8</v>
      </c>
      <c r="M143" s="56">
        <f t="shared" si="19"/>
        <v>20</v>
      </c>
      <c r="N143" s="36">
        <v>41.5</v>
      </c>
      <c r="O143" s="57">
        <f t="shared" si="20"/>
        <v>16.203480432698626</v>
      </c>
      <c r="P143" s="58">
        <f t="shared" si="21"/>
        <v>16.073852589237035</v>
      </c>
      <c r="Q143" s="141">
        <v>9.1293347999999988</v>
      </c>
      <c r="R143" s="11">
        <f t="shared" si="22"/>
        <v>2.0239461371555993</v>
      </c>
      <c r="S143" s="35">
        <f t="shared" si="23"/>
        <v>3.6083049204823121</v>
      </c>
      <c r="AF143" s="34"/>
    </row>
    <row r="144" spans="7:32" ht="18.5">
      <c r="G144" s="61">
        <v>2014</v>
      </c>
      <c r="H144" s="61">
        <v>5</v>
      </c>
      <c r="I144" s="48">
        <f t="shared" si="24"/>
        <v>20</v>
      </c>
      <c r="J144" s="48">
        <f t="shared" si="24"/>
        <v>140</v>
      </c>
      <c r="K144" s="93">
        <v>28.7</v>
      </c>
      <c r="L144" s="93">
        <v>13.8</v>
      </c>
      <c r="M144" s="56">
        <f t="shared" si="19"/>
        <v>21.25</v>
      </c>
      <c r="N144" s="36">
        <v>59</v>
      </c>
      <c r="O144" s="57">
        <f t="shared" si="20"/>
        <v>5.9855127582608061</v>
      </c>
      <c r="P144" s="58">
        <f t="shared" si="21"/>
        <v>7.1347312078468805</v>
      </c>
      <c r="Q144" s="141">
        <v>3.6967023000000001</v>
      </c>
      <c r="R144" s="11">
        <f t="shared" si="22"/>
        <v>0.84664925853997486</v>
      </c>
      <c r="S144" s="35">
        <f t="shared" si="23"/>
        <v>1.6763563263914845</v>
      </c>
      <c r="AF144" s="34"/>
    </row>
    <row r="145" spans="7:32" ht="18.5">
      <c r="G145" s="61">
        <v>2014</v>
      </c>
      <c r="H145" s="61">
        <v>5</v>
      </c>
      <c r="I145" s="48">
        <f t="shared" si="24"/>
        <v>21</v>
      </c>
      <c r="J145" s="48">
        <f t="shared" si="24"/>
        <v>141</v>
      </c>
      <c r="K145" s="93">
        <v>29.4</v>
      </c>
      <c r="L145" s="93">
        <v>16.399999999999999</v>
      </c>
      <c r="M145" s="56">
        <f t="shared" si="19"/>
        <v>22.9</v>
      </c>
      <c r="N145" s="36">
        <v>47</v>
      </c>
      <c r="O145" s="57">
        <f t="shared" si="20"/>
        <v>13.570831479494984</v>
      </c>
      <c r="P145" s="58">
        <f t="shared" si="21"/>
        <v>14.113664738674784</v>
      </c>
      <c r="Q145" s="141">
        <v>7.8288525999999994</v>
      </c>
      <c r="R145" s="11">
        <f t="shared" si="22"/>
        <v>1.8687901743092998</v>
      </c>
      <c r="S145" s="35">
        <f t="shared" si="23"/>
        <v>3.1651626711380381</v>
      </c>
      <c r="AF145" s="34"/>
    </row>
    <row r="146" spans="7:32" ht="18.5">
      <c r="G146" s="61">
        <v>2014</v>
      </c>
      <c r="H146" s="61">
        <v>5</v>
      </c>
      <c r="I146" s="48">
        <f t="shared" si="24"/>
        <v>22</v>
      </c>
      <c r="J146" s="48">
        <f t="shared" si="24"/>
        <v>142</v>
      </c>
      <c r="K146" s="93">
        <v>27.9</v>
      </c>
      <c r="L146" s="93">
        <v>17.899999999999999</v>
      </c>
      <c r="M146" s="56">
        <f t="shared" si="19"/>
        <v>22.9</v>
      </c>
      <c r="N146" s="36">
        <v>51</v>
      </c>
      <c r="O146" s="57">
        <f t="shared" si="20"/>
        <v>17.726488752418792</v>
      </c>
      <c r="P146" s="58">
        <f t="shared" si="21"/>
        <v>14.181191001935034</v>
      </c>
      <c r="Q146" s="141">
        <v>8.9689727000000001</v>
      </c>
      <c r="R146" s="11">
        <f t="shared" si="22"/>
        <v>2.1409431128398499</v>
      </c>
      <c r="S146" s="35">
        <f t="shared" si="23"/>
        <v>3.0477357499402848</v>
      </c>
      <c r="AF146" s="34"/>
    </row>
    <row r="147" spans="7:32" ht="18.5">
      <c r="G147" s="61">
        <v>2014</v>
      </c>
      <c r="H147" s="61">
        <v>5</v>
      </c>
      <c r="I147" s="48">
        <f t="shared" si="24"/>
        <v>23</v>
      </c>
      <c r="J147" s="48">
        <f t="shared" si="24"/>
        <v>143</v>
      </c>
      <c r="K147" s="93">
        <v>29.9</v>
      </c>
      <c r="L147" s="93">
        <v>16.100000000000001</v>
      </c>
      <c r="M147" s="56">
        <f t="shared" si="19"/>
        <v>23</v>
      </c>
      <c r="N147" s="36">
        <v>48</v>
      </c>
      <c r="O147" s="57">
        <f t="shared" si="20"/>
        <v>12.065632390518628</v>
      </c>
      <c r="P147" s="58">
        <f t="shared" si="21"/>
        <v>13.320458159132563</v>
      </c>
      <c r="Q147" s="141">
        <v>7.1714935999999998</v>
      </c>
      <c r="R147" s="11">
        <f t="shared" si="22"/>
        <v>1.7160810465311997</v>
      </c>
      <c r="S147" s="35">
        <f t="shared" si="23"/>
        <v>2.974102556606125</v>
      </c>
      <c r="AF147" s="34"/>
    </row>
    <row r="148" spans="7:32" ht="18.5">
      <c r="G148" s="61">
        <v>2014</v>
      </c>
      <c r="H148" s="61">
        <v>5</v>
      </c>
      <c r="I148" s="48">
        <f t="shared" si="24"/>
        <v>24</v>
      </c>
      <c r="J148" s="48">
        <f t="shared" si="24"/>
        <v>144</v>
      </c>
      <c r="K148" s="93">
        <v>29.3</v>
      </c>
      <c r="L148" s="93">
        <v>16.600000000000001</v>
      </c>
      <c r="M148" s="56">
        <f t="shared" si="19"/>
        <v>22.950000000000003</v>
      </c>
      <c r="N148" s="36">
        <v>35.5</v>
      </c>
      <c r="O148" s="57">
        <f t="shared" si="20"/>
        <v>1.5391196967798664</v>
      </c>
      <c r="P148" s="58">
        <f t="shared" si="21"/>
        <v>1.5637456119283442</v>
      </c>
      <c r="Q148" s="141">
        <v>0.87759520000000002</v>
      </c>
      <c r="R148" s="11">
        <f t="shared" si="22"/>
        <v>0.20974415580599998</v>
      </c>
      <c r="S148" s="35">
        <f t="shared" si="23"/>
        <v>0.82685542318367222</v>
      </c>
      <c r="AF148" s="34"/>
    </row>
    <row r="149" spans="7:32" ht="18.5">
      <c r="G149" s="61">
        <v>2014</v>
      </c>
      <c r="H149" s="61">
        <v>5</v>
      </c>
      <c r="I149" s="48">
        <f t="shared" si="24"/>
        <v>25</v>
      </c>
      <c r="J149" s="48">
        <f t="shared" si="24"/>
        <v>145</v>
      </c>
      <c r="K149" s="93">
        <v>28.1</v>
      </c>
      <c r="L149" s="93">
        <v>14.6</v>
      </c>
      <c r="M149" s="56">
        <f t="shared" si="19"/>
        <v>21.35</v>
      </c>
      <c r="N149" s="36">
        <v>46</v>
      </c>
      <c r="O149" s="57">
        <f t="shared" si="20"/>
        <v>8.7639060256995212</v>
      </c>
      <c r="P149" s="58">
        <f t="shared" si="21"/>
        <v>9.4650185077554827</v>
      </c>
      <c r="Q149" s="141">
        <v>5.1521034999999999</v>
      </c>
      <c r="R149" s="11">
        <f t="shared" si="22"/>
        <v>1.1829989571266251</v>
      </c>
      <c r="S149" s="35">
        <f t="shared" si="23"/>
        <v>2.2241264922479447</v>
      </c>
      <c r="AF149" s="34"/>
    </row>
    <row r="150" spans="7:32" ht="18.5">
      <c r="G150" s="61">
        <v>2014</v>
      </c>
      <c r="H150" s="61">
        <v>5</v>
      </c>
      <c r="I150" s="48">
        <f t="shared" si="24"/>
        <v>26</v>
      </c>
      <c r="J150" s="48">
        <f t="shared" si="24"/>
        <v>146</v>
      </c>
      <c r="K150" s="93">
        <v>29.5</v>
      </c>
      <c r="L150" s="93">
        <v>16.399999999999999</v>
      </c>
      <c r="M150" s="56">
        <f t="shared" si="19"/>
        <v>22.95</v>
      </c>
      <c r="N150" s="36">
        <v>31.5</v>
      </c>
      <c r="O150" s="57">
        <f t="shared" si="20"/>
        <v>4.6562168460267479</v>
      </c>
      <c r="P150" s="58">
        <f t="shared" si="21"/>
        <v>4.8797152546360323</v>
      </c>
      <c r="Q150" s="141">
        <v>2.696428</v>
      </c>
      <c r="R150" s="11">
        <f t="shared" si="22"/>
        <v>0.64444292146499993</v>
      </c>
      <c r="S150" s="35">
        <f t="shared" si="23"/>
        <v>1.6519346762096976</v>
      </c>
      <c r="AF150" s="34"/>
    </row>
    <row r="151" spans="7:32" ht="18.5">
      <c r="G151" s="61">
        <v>2014</v>
      </c>
      <c r="H151" s="61">
        <v>5</v>
      </c>
      <c r="I151" s="48">
        <f t="shared" si="24"/>
        <v>27</v>
      </c>
      <c r="J151" s="48">
        <f t="shared" si="24"/>
        <v>147</v>
      </c>
      <c r="K151" s="93">
        <v>30.5</v>
      </c>
      <c r="L151" s="93">
        <v>15.5</v>
      </c>
      <c r="M151" s="56">
        <f t="shared" si="19"/>
        <v>23</v>
      </c>
      <c r="N151" s="36">
        <v>56</v>
      </c>
      <c r="O151" s="57">
        <f t="shared" si="20"/>
        <v>10.897949488042952</v>
      </c>
      <c r="P151" s="58">
        <f t="shared" si="21"/>
        <v>13.077539385651543</v>
      </c>
      <c r="Q151" s="141">
        <v>6.7532122999999995</v>
      </c>
      <c r="R151" s="11">
        <f t="shared" si="22"/>
        <v>1.6159896776915998</v>
      </c>
      <c r="S151" s="35">
        <f t="shared" si="23"/>
        <v>2.8459093636761974</v>
      </c>
      <c r="AF151" s="34"/>
    </row>
    <row r="152" spans="7:32" ht="18.5">
      <c r="G152" s="61">
        <v>2014</v>
      </c>
      <c r="H152" s="61">
        <v>5</v>
      </c>
      <c r="I152" s="48">
        <f t="shared" si="24"/>
        <v>28</v>
      </c>
      <c r="J152" s="48">
        <f t="shared" si="24"/>
        <v>148</v>
      </c>
      <c r="K152" s="93">
        <v>32.6</v>
      </c>
      <c r="L152" s="93">
        <v>17</v>
      </c>
      <c r="M152" s="56">
        <f t="shared" si="19"/>
        <v>24.8</v>
      </c>
      <c r="N152" s="36">
        <v>56</v>
      </c>
      <c r="O152" s="57">
        <f t="shared" si="20"/>
        <v>2.1069188033334707</v>
      </c>
      <c r="P152" s="58">
        <f t="shared" si="21"/>
        <v>2.6294346665601718</v>
      </c>
      <c r="Q152" s="141">
        <v>1.331466</v>
      </c>
      <c r="R152" s="11">
        <f t="shared" si="22"/>
        <v>0.33266544863399999</v>
      </c>
      <c r="S152" s="35">
        <f t="shared" si="23"/>
        <v>0.91163351046519103</v>
      </c>
      <c r="AF152" s="34"/>
    </row>
    <row r="153" spans="7:32" ht="18.5">
      <c r="G153" s="61">
        <v>2014</v>
      </c>
      <c r="H153" s="61">
        <v>5</v>
      </c>
      <c r="I153" s="48">
        <f t="shared" si="24"/>
        <v>29</v>
      </c>
      <c r="J153" s="48">
        <f t="shared" si="24"/>
        <v>149</v>
      </c>
      <c r="K153" s="93">
        <v>33.1</v>
      </c>
      <c r="L153" s="93">
        <v>20.8</v>
      </c>
      <c r="M153" s="56">
        <f t="shared" si="19"/>
        <v>26.950000000000003</v>
      </c>
      <c r="N153" s="36">
        <v>59</v>
      </c>
      <c r="O153" s="57">
        <f t="shared" si="20"/>
        <v>16.57812404687893</v>
      </c>
      <c r="P153" s="58">
        <f t="shared" si="21"/>
        <v>16.31287406212887</v>
      </c>
      <c r="Q153" s="141">
        <v>9.3026765999999999</v>
      </c>
      <c r="R153" s="11">
        <f t="shared" si="22"/>
        <v>2.44156887209025</v>
      </c>
      <c r="S153" s="35">
        <f t="shared" si="23"/>
        <v>3.6650014625043066</v>
      </c>
      <c r="AF153" s="34"/>
    </row>
    <row r="154" spans="7:32" ht="18.5">
      <c r="G154" s="61">
        <v>2014</v>
      </c>
      <c r="H154" s="61">
        <v>5</v>
      </c>
      <c r="I154" s="48">
        <f t="shared" si="24"/>
        <v>30</v>
      </c>
      <c r="J154" s="48">
        <f t="shared" si="24"/>
        <v>150</v>
      </c>
      <c r="K154" s="93">
        <v>34</v>
      </c>
      <c r="L154" s="93">
        <v>16.8</v>
      </c>
      <c r="M154" s="56">
        <f t="shared" si="19"/>
        <v>25.4</v>
      </c>
      <c r="N154" s="36">
        <v>47</v>
      </c>
      <c r="O154" s="57">
        <f t="shared" si="20"/>
        <v>15.088103579054613</v>
      </c>
      <c r="P154" s="58">
        <f t="shared" si="21"/>
        <v>20.761230524779144</v>
      </c>
      <c r="Q154" s="141">
        <v>10.0119544</v>
      </c>
      <c r="R154" s="11">
        <f t="shared" si="22"/>
        <v>2.5367088624192</v>
      </c>
      <c r="S154" s="35">
        <f t="shared" si="23"/>
        <v>4.6446014880141799</v>
      </c>
      <c r="AF154" s="34"/>
    </row>
    <row r="155" spans="7:32" ht="18.5">
      <c r="G155" s="61">
        <v>2014</v>
      </c>
      <c r="H155" s="62">
        <v>5</v>
      </c>
      <c r="I155" s="62">
        <f t="shared" si="24"/>
        <v>31</v>
      </c>
      <c r="J155" s="48">
        <f t="shared" si="24"/>
        <v>151</v>
      </c>
      <c r="K155" s="93">
        <v>37.299999999999997</v>
      </c>
      <c r="L155" s="93">
        <v>19.899999999999999</v>
      </c>
      <c r="M155" s="56">
        <f t="shared" si="19"/>
        <v>28.599999999999998</v>
      </c>
      <c r="N155" s="36">
        <v>42.5</v>
      </c>
      <c r="O155" s="57">
        <f t="shared" si="20"/>
        <v>10.592766987327012</v>
      </c>
      <c r="P155" s="58">
        <f t="shared" si="21"/>
        <v>14.7451316463592</v>
      </c>
      <c r="Q155" s="141">
        <v>7.0697494999999995</v>
      </c>
      <c r="R155" s="51">
        <f t="shared" si="22"/>
        <v>1.9239333499319999</v>
      </c>
      <c r="S155" s="50">
        <f t="shared" si="23"/>
        <v>3.7901938011756569</v>
      </c>
      <c r="AF155" s="34"/>
    </row>
    <row r="156" spans="7:32" ht="18.5">
      <c r="G156" s="61">
        <v>2014</v>
      </c>
      <c r="H156" s="61">
        <v>6</v>
      </c>
      <c r="I156" s="48">
        <v>1</v>
      </c>
      <c r="J156" s="48">
        <f t="shared" si="24"/>
        <v>152</v>
      </c>
      <c r="K156" s="93">
        <v>26.2</v>
      </c>
      <c r="L156" s="93">
        <v>16</v>
      </c>
      <c r="M156" s="56">
        <f t="shared" si="19"/>
        <v>21.1</v>
      </c>
      <c r="N156" s="36">
        <v>61.5</v>
      </c>
      <c r="O156" s="57">
        <f t="shared" si="20"/>
        <v>43.447377714583112</v>
      </c>
      <c r="P156" s="58">
        <f t="shared" si="21"/>
        <v>35.453060215099818</v>
      </c>
      <c r="Q156" s="137">
        <v>22.201567499999999</v>
      </c>
      <c r="R156" s="11">
        <f t="shared" si="22"/>
        <v>5.0652543227737503</v>
      </c>
      <c r="S156" s="35">
        <f t="shared" si="23"/>
        <v>6.8024697193065888</v>
      </c>
      <c r="AF156" s="34"/>
    </row>
    <row r="157" spans="7:32" ht="18.5">
      <c r="G157" s="61">
        <v>2014</v>
      </c>
      <c r="H157" s="61">
        <v>6</v>
      </c>
      <c r="I157" s="48">
        <f t="shared" ref="I157:J172" si="25">I156+1</f>
        <v>2</v>
      </c>
      <c r="J157" s="48">
        <f t="shared" si="24"/>
        <v>153</v>
      </c>
      <c r="K157" s="93">
        <v>24.3</v>
      </c>
      <c r="L157" s="93">
        <v>15.3</v>
      </c>
      <c r="M157" s="56">
        <f t="shared" si="19"/>
        <v>19.8</v>
      </c>
      <c r="N157" s="36">
        <v>61</v>
      </c>
      <c r="O157" s="57">
        <f t="shared" si="20"/>
        <v>47.627124999999999</v>
      </c>
      <c r="P157" s="58">
        <f t="shared" si="21"/>
        <v>34.291530000000002</v>
      </c>
      <c r="Q157" s="137">
        <v>22.86102</v>
      </c>
      <c r="R157" s="11">
        <f t="shared" si="22"/>
        <v>5.0414035744799994</v>
      </c>
      <c r="S157" s="35">
        <f t="shared" si="23"/>
        <v>6.4169491706896551</v>
      </c>
      <c r="AF157" s="34"/>
    </row>
    <row r="158" spans="7:32" ht="18.5">
      <c r="G158" s="61">
        <v>2014</v>
      </c>
      <c r="H158" s="61">
        <v>6</v>
      </c>
      <c r="I158" s="48">
        <f t="shared" si="25"/>
        <v>3</v>
      </c>
      <c r="J158" s="48">
        <f t="shared" si="25"/>
        <v>154</v>
      </c>
      <c r="K158" s="93">
        <v>25.5</v>
      </c>
      <c r="L158" s="93">
        <v>15</v>
      </c>
      <c r="M158" s="56">
        <f t="shared" si="19"/>
        <v>20.25</v>
      </c>
      <c r="N158" s="36">
        <v>54</v>
      </c>
      <c r="O158" s="57">
        <f t="shared" si="20"/>
        <v>46.969152781375968</v>
      </c>
      <c r="P158" s="58">
        <f t="shared" si="21"/>
        <v>39.454088336355809</v>
      </c>
      <c r="Q158" s="137">
        <v>24.351592</v>
      </c>
      <c r="R158" s="11">
        <f t="shared" si="22"/>
        <v>5.434380413393999</v>
      </c>
      <c r="S158" s="35">
        <f t="shared" si="23"/>
        <v>7.3983833909637919</v>
      </c>
      <c r="AF158" s="34"/>
    </row>
    <row r="159" spans="7:32" ht="18.5">
      <c r="G159" s="61">
        <v>2014</v>
      </c>
      <c r="H159" s="61">
        <v>6</v>
      </c>
      <c r="I159" s="48">
        <f t="shared" si="25"/>
        <v>4</v>
      </c>
      <c r="J159" s="48">
        <f t="shared" si="25"/>
        <v>155</v>
      </c>
      <c r="K159" s="93">
        <v>32.1</v>
      </c>
      <c r="L159" s="93">
        <v>15</v>
      </c>
      <c r="M159" s="56">
        <f t="shared" si="19"/>
        <v>23.55</v>
      </c>
      <c r="N159" s="36">
        <v>40.5</v>
      </c>
      <c r="O159" s="57">
        <f t="shared" si="20"/>
        <v>36.602707163487949</v>
      </c>
      <c r="P159" s="58">
        <f t="shared" si="21"/>
        <v>50.072503399651517</v>
      </c>
      <c r="Q159" s="137">
        <v>24.217607999999998</v>
      </c>
      <c r="R159" s="11">
        <f t="shared" si="22"/>
        <v>5.8731998025419987</v>
      </c>
      <c r="S159" s="35">
        <f t="shared" si="23"/>
        <v>11.219041062626605</v>
      </c>
      <c r="AF159" s="34"/>
    </row>
    <row r="160" spans="7:32" ht="18.5">
      <c r="G160" s="61">
        <v>2014</v>
      </c>
      <c r="H160" s="61">
        <v>6</v>
      </c>
      <c r="I160" s="48">
        <f t="shared" si="25"/>
        <v>5</v>
      </c>
      <c r="J160" s="48">
        <f t="shared" si="25"/>
        <v>156</v>
      </c>
      <c r="K160" s="93">
        <v>28.2</v>
      </c>
      <c r="L160" s="93">
        <v>19</v>
      </c>
      <c r="M160" s="56">
        <f t="shared" si="19"/>
        <v>23.6</v>
      </c>
      <c r="N160" s="36">
        <v>40.5</v>
      </c>
      <c r="O160" s="57">
        <f t="shared" si="20"/>
        <v>50.160758152552631</v>
      </c>
      <c r="P160" s="58">
        <f t="shared" si="21"/>
        <v>36.918318000278738</v>
      </c>
      <c r="Q160" s="137">
        <v>24.343217999999997</v>
      </c>
      <c r="R160" s="11">
        <f t="shared" si="22"/>
        <v>5.910801105797999</v>
      </c>
      <c r="S160" s="35">
        <f t="shared" si="23"/>
        <v>8.3967786572753944</v>
      </c>
      <c r="AF160" s="34"/>
    </row>
    <row r="161" spans="7:32" ht="18.5">
      <c r="G161" s="61">
        <v>2014</v>
      </c>
      <c r="H161" s="61">
        <v>6</v>
      </c>
      <c r="I161" s="48">
        <f t="shared" si="25"/>
        <v>6</v>
      </c>
      <c r="J161" s="48">
        <f t="shared" si="25"/>
        <v>157</v>
      </c>
      <c r="K161" s="93">
        <v>25.5</v>
      </c>
      <c r="L161" s="93">
        <v>16</v>
      </c>
      <c r="M161" s="56">
        <f t="shared" si="19"/>
        <v>20.75</v>
      </c>
      <c r="N161" s="36">
        <v>49</v>
      </c>
      <c r="O161" s="57">
        <f t="shared" si="20"/>
        <v>48.088853191434794</v>
      </c>
      <c r="P161" s="58">
        <f t="shared" si="21"/>
        <v>36.547528425490441</v>
      </c>
      <c r="Q161" s="137">
        <v>23.715167999999998</v>
      </c>
      <c r="R161" s="11">
        <f t="shared" si="22"/>
        <v>5.3618986953359995</v>
      </c>
      <c r="S161" s="35">
        <f t="shared" si="23"/>
        <v>7.051368237116753</v>
      </c>
      <c r="AF161" s="34"/>
    </row>
    <row r="162" spans="7:32" ht="18.5">
      <c r="G162" s="61">
        <v>2014</v>
      </c>
      <c r="H162" s="61">
        <v>6</v>
      </c>
      <c r="I162" s="48">
        <f t="shared" si="25"/>
        <v>7</v>
      </c>
      <c r="J162" s="48">
        <f t="shared" si="25"/>
        <v>158</v>
      </c>
      <c r="K162" s="93">
        <v>27.5</v>
      </c>
      <c r="L162" s="93">
        <v>15</v>
      </c>
      <c r="M162" s="56">
        <f t="shared" si="19"/>
        <v>21.25</v>
      </c>
      <c r="N162" s="36">
        <v>47</v>
      </c>
      <c r="O162" s="57">
        <f t="shared" si="20"/>
        <v>43.9546405181488</v>
      </c>
      <c r="P162" s="58">
        <f t="shared" si="21"/>
        <v>43.9546405181488</v>
      </c>
      <c r="Q162" s="137">
        <v>24.864499500000001</v>
      </c>
      <c r="R162" s="11">
        <f t="shared" si="22"/>
        <v>5.6946728076108739</v>
      </c>
      <c r="S162" s="35">
        <f t="shared" si="23"/>
        <v>8.7260264304123254</v>
      </c>
      <c r="AF162" s="34"/>
    </row>
    <row r="163" spans="7:32" ht="18.5">
      <c r="G163" s="61">
        <v>2014</v>
      </c>
      <c r="H163" s="61">
        <v>6</v>
      </c>
      <c r="I163" s="48">
        <f t="shared" si="25"/>
        <v>8</v>
      </c>
      <c r="J163" s="48">
        <f t="shared" si="25"/>
        <v>159</v>
      </c>
      <c r="K163" s="93">
        <v>29.6</v>
      </c>
      <c r="L163" s="93">
        <v>15.5</v>
      </c>
      <c r="M163" s="56">
        <f t="shared" si="19"/>
        <v>22.55</v>
      </c>
      <c r="N163" s="36">
        <v>36.5</v>
      </c>
      <c r="O163" s="57">
        <f t="shared" si="20"/>
        <v>44.03044183029936</v>
      </c>
      <c r="P163" s="58">
        <f t="shared" si="21"/>
        <v>49.666338384577685</v>
      </c>
      <c r="Q163" s="137">
        <v>26.453465999999995</v>
      </c>
      <c r="R163" s="11">
        <f t="shared" si="22"/>
        <v>6.2602854759314983</v>
      </c>
      <c r="S163" s="35">
        <f t="shared" si="23"/>
        <v>11.493446479118164</v>
      </c>
      <c r="AF163" s="34"/>
    </row>
    <row r="164" spans="7:32" ht="18.5">
      <c r="G164" s="61">
        <v>2014</v>
      </c>
      <c r="H164" s="61">
        <v>6</v>
      </c>
      <c r="I164" s="48">
        <f t="shared" si="25"/>
        <v>9</v>
      </c>
      <c r="J164" s="48">
        <f t="shared" si="25"/>
        <v>160</v>
      </c>
      <c r="K164" s="93">
        <v>32.1</v>
      </c>
      <c r="L164" s="93">
        <v>18</v>
      </c>
      <c r="M164" s="56">
        <f t="shared" si="19"/>
        <v>25.05</v>
      </c>
      <c r="N164" s="36">
        <v>34.5</v>
      </c>
      <c r="O164" s="57">
        <f t="shared" si="20"/>
        <v>40.622577624060618</v>
      </c>
      <c r="P164" s="58">
        <f t="shared" si="21"/>
        <v>45.822267559940379</v>
      </c>
      <c r="Q164" s="137">
        <v>24.406022999999998</v>
      </c>
      <c r="R164" s="11">
        <f t="shared" si="22"/>
        <v>6.1336057717507488</v>
      </c>
      <c r="S164" s="35">
        <f t="shared" si="23"/>
        <v>11.347016951842095</v>
      </c>
      <c r="AF164" s="34"/>
    </row>
    <row r="165" spans="7:32" ht="18.5">
      <c r="G165" s="61">
        <v>2014</v>
      </c>
      <c r="H165" s="61">
        <v>6</v>
      </c>
      <c r="I165" s="48">
        <f t="shared" si="25"/>
        <v>10</v>
      </c>
      <c r="J165" s="48">
        <f t="shared" si="25"/>
        <v>161</v>
      </c>
      <c r="K165" s="93">
        <v>36.1</v>
      </c>
      <c r="L165" s="93">
        <v>18.899999999999999</v>
      </c>
      <c r="M165" s="56">
        <f t="shared" si="19"/>
        <v>27.5</v>
      </c>
      <c r="N165" s="36">
        <v>35</v>
      </c>
      <c r="O165" s="57">
        <f t="shared" si="20"/>
        <v>35.738967326767018</v>
      </c>
      <c r="P165" s="58">
        <f t="shared" si="21"/>
        <v>49.176819041631425</v>
      </c>
      <c r="Q165" s="137">
        <v>23.715167999999998</v>
      </c>
      <c r="R165" s="11">
        <f t="shared" si="22"/>
        <v>6.3007525524959984</v>
      </c>
      <c r="S165" s="35">
        <f t="shared" si="23"/>
        <v>12.48713235228308</v>
      </c>
      <c r="AF165" s="34"/>
    </row>
    <row r="166" spans="7:32" ht="18.5">
      <c r="G166" s="61">
        <v>2014</v>
      </c>
      <c r="H166" s="61">
        <v>6</v>
      </c>
      <c r="I166" s="48">
        <f t="shared" si="25"/>
        <v>11</v>
      </c>
      <c r="J166" s="48">
        <f t="shared" si="25"/>
        <v>162</v>
      </c>
      <c r="K166" s="93">
        <v>31.1</v>
      </c>
      <c r="L166" s="93">
        <v>17.600000000000001</v>
      </c>
      <c r="M166" s="56">
        <f t="shared" si="19"/>
        <v>24.35</v>
      </c>
      <c r="N166" s="36">
        <v>40.5</v>
      </c>
      <c r="O166" s="57">
        <f t="shared" si="20"/>
        <v>43.76967450705925</v>
      </c>
      <c r="P166" s="58">
        <f t="shared" si="21"/>
        <v>47.271248467623991</v>
      </c>
      <c r="Q166" s="137">
        <v>25.731208499999997</v>
      </c>
      <c r="R166" s="11">
        <f t="shared" si="22"/>
        <v>6.3610056204828744</v>
      </c>
      <c r="S166" s="35">
        <f t="shared" si="23"/>
        <v>10.754027603049499</v>
      </c>
      <c r="AF166" s="34"/>
    </row>
    <row r="167" spans="7:32" ht="18.5">
      <c r="G167" s="61">
        <v>2014</v>
      </c>
      <c r="H167" s="61">
        <v>6</v>
      </c>
      <c r="I167" s="48">
        <f t="shared" si="25"/>
        <v>12</v>
      </c>
      <c r="J167" s="48">
        <f t="shared" si="25"/>
        <v>163</v>
      </c>
      <c r="K167" s="93">
        <v>29.8</v>
      </c>
      <c r="L167" s="93">
        <v>18.2</v>
      </c>
      <c r="M167" s="56">
        <f t="shared" si="19"/>
        <v>24</v>
      </c>
      <c r="N167" s="36">
        <v>39.5</v>
      </c>
      <c r="O167" s="57">
        <f t="shared" si="20"/>
        <v>47.022466505441706</v>
      </c>
      <c r="P167" s="58">
        <f t="shared" si="21"/>
        <v>43.63684891704991</v>
      </c>
      <c r="Q167" s="137">
        <v>25.62444</v>
      </c>
      <c r="R167" s="11">
        <f t="shared" si="22"/>
        <v>6.2820108370799987</v>
      </c>
      <c r="S167" s="35">
        <f t="shared" si="23"/>
        <v>10.031767162417411</v>
      </c>
      <c r="AF167" s="34"/>
    </row>
    <row r="168" spans="7:32" ht="18.5">
      <c r="G168" s="61">
        <v>2014</v>
      </c>
      <c r="H168" s="61">
        <v>6</v>
      </c>
      <c r="I168" s="48">
        <f t="shared" si="25"/>
        <v>13</v>
      </c>
      <c r="J168" s="48">
        <f t="shared" si="25"/>
        <v>164</v>
      </c>
      <c r="K168" s="93">
        <v>31.8</v>
      </c>
      <c r="L168" s="93">
        <v>17.399999999999999</v>
      </c>
      <c r="M168" s="56">
        <f t="shared" si="19"/>
        <v>24.6</v>
      </c>
      <c r="N168" s="36">
        <v>32.5</v>
      </c>
      <c r="O168" s="57">
        <f t="shared" si="20"/>
        <v>40.011004676693368</v>
      </c>
      <c r="P168" s="58">
        <f t="shared" si="21"/>
        <v>46.092677387550765</v>
      </c>
      <c r="Q168" s="137">
        <v>24.292974000000001</v>
      </c>
      <c r="R168" s="11">
        <f t="shared" si="22"/>
        <v>6.0410796024239994</v>
      </c>
      <c r="S168" s="35">
        <f t="shared" si="23"/>
        <v>11.598519499919892</v>
      </c>
      <c r="AF168" s="34"/>
    </row>
    <row r="169" spans="7:32" ht="18.5">
      <c r="G169" s="61">
        <v>2014</v>
      </c>
      <c r="H169" s="61">
        <v>6</v>
      </c>
      <c r="I169" s="48">
        <f t="shared" si="25"/>
        <v>14</v>
      </c>
      <c r="J169" s="48">
        <f t="shared" si="25"/>
        <v>165</v>
      </c>
      <c r="K169" s="93">
        <v>33.9</v>
      </c>
      <c r="L169" s="93">
        <v>19.7</v>
      </c>
      <c r="M169" s="56">
        <f t="shared" si="19"/>
        <v>26.799999999999997</v>
      </c>
      <c r="N169" s="36">
        <v>29.5</v>
      </c>
      <c r="O169" s="57">
        <f t="shared" si="20"/>
        <v>40.520954453347436</v>
      </c>
      <c r="P169" s="58">
        <f t="shared" si="21"/>
        <v>46.031804259002683</v>
      </c>
      <c r="Q169" s="137">
        <v>24.431144999999997</v>
      </c>
      <c r="R169" s="11">
        <f t="shared" si="22"/>
        <v>6.3906744779549971</v>
      </c>
      <c r="S169" s="35">
        <f t="shared" si="23"/>
        <v>12.365527496730483</v>
      </c>
      <c r="AF169" s="34"/>
    </row>
    <row r="170" spans="7:32" ht="18.5">
      <c r="G170" s="61">
        <v>2014</v>
      </c>
      <c r="H170" s="61">
        <v>6</v>
      </c>
      <c r="I170" s="48">
        <f t="shared" si="25"/>
        <v>15</v>
      </c>
      <c r="J170" s="48">
        <f t="shared" si="25"/>
        <v>166</v>
      </c>
      <c r="K170" s="93">
        <v>33.4</v>
      </c>
      <c r="L170" s="93">
        <v>19.899999999999999</v>
      </c>
      <c r="M170" s="56">
        <f t="shared" si="19"/>
        <v>26.65</v>
      </c>
      <c r="N170" s="36">
        <v>30.5</v>
      </c>
      <c r="O170" s="57">
        <f t="shared" si="20"/>
        <v>41.92145539802307</v>
      </c>
      <c r="P170" s="58">
        <f t="shared" si="21"/>
        <v>45.275171829864917</v>
      </c>
      <c r="Q170" s="137">
        <v>24.644682</v>
      </c>
      <c r="R170" s="11">
        <f t="shared" si="22"/>
        <v>6.4248501138884997</v>
      </c>
      <c r="S170" s="35">
        <f t="shared" si="23"/>
        <v>12.01235100428139</v>
      </c>
      <c r="AF170" s="34"/>
    </row>
    <row r="171" spans="7:32" ht="18.5">
      <c r="G171" s="61">
        <v>2014</v>
      </c>
      <c r="H171" s="61">
        <v>6</v>
      </c>
      <c r="I171" s="48">
        <f t="shared" si="25"/>
        <v>16</v>
      </c>
      <c r="J171" s="48">
        <f t="shared" si="25"/>
        <v>167</v>
      </c>
      <c r="K171" s="93">
        <v>33.200000000000003</v>
      </c>
      <c r="L171" s="93">
        <v>18.5</v>
      </c>
      <c r="M171" s="56">
        <f t="shared" si="19"/>
        <v>25.85</v>
      </c>
      <c r="N171" s="36">
        <v>53.5</v>
      </c>
      <c r="O171" s="57">
        <f t="shared" si="20"/>
        <v>38.781583710992876</v>
      </c>
      <c r="P171" s="58">
        <f t="shared" si="21"/>
        <v>45.607142444127632</v>
      </c>
      <c r="Q171" s="137">
        <v>23.790534000000001</v>
      </c>
      <c r="R171" s="11">
        <f t="shared" si="22"/>
        <v>6.0905491853714988</v>
      </c>
      <c r="S171" s="35">
        <f t="shared" si="23"/>
        <v>9.3566964743210974</v>
      </c>
      <c r="AF171" s="34"/>
    </row>
    <row r="172" spans="7:32" ht="18.5">
      <c r="G172" s="61">
        <v>2014</v>
      </c>
      <c r="H172" s="61">
        <v>6</v>
      </c>
      <c r="I172" s="48">
        <f t="shared" si="25"/>
        <v>17</v>
      </c>
      <c r="J172" s="48">
        <f t="shared" si="25"/>
        <v>168</v>
      </c>
      <c r="K172" s="93">
        <v>35.1</v>
      </c>
      <c r="L172" s="93">
        <v>18.600000000000001</v>
      </c>
      <c r="M172" s="56">
        <f t="shared" si="19"/>
        <v>26.85</v>
      </c>
      <c r="N172" s="36">
        <v>45</v>
      </c>
      <c r="O172" s="57">
        <f t="shared" si="20"/>
        <v>37.919383151144046</v>
      </c>
      <c r="P172" s="58">
        <f t="shared" si="21"/>
        <v>50.053585759510142</v>
      </c>
      <c r="Q172" s="137">
        <v>24.644682</v>
      </c>
      <c r="R172" s="11">
        <f t="shared" si="22"/>
        <v>6.4537583258745004</v>
      </c>
      <c r="S172" s="35">
        <f t="shared" si="23"/>
        <v>11.111549822562282</v>
      </c>
      <c r="AF172" s="34"/>
    </row>
    <row r="173" spans="7:32" ht="18.5">
      <c r="G173" s="61">
        <v>2014</v>
      </c>
      <c r="H173" s="61">
        <v>6</v>
      </c>
      <c r="I173" s="48">
        <f t="shared" ref="I173:J188" si="26">I172+1</f>
        <v>18</v>
      </c>
      <c r="J173" s="48">
        <f t="shared" si="26"/>
        <v>169</v>
      </c>
      <c r="K173" s="93">
        <v>36.4</v>
      </c>
      <c r="L173" s="93">
        <v>22.6</v>
      </c>
      <c r="M173" s="56">
        <f t="shared" si="19"/>
        <v>29.5</v>
      </c>
      <c r="N173" s="36">
        <v>36</v>
      </c>
      <c r="O173" s="57">
        <f t="shared" si="20"/>
        <v>40.892688012004108</v>
      </c>
      <c r="P173" s="58">
        <f t="shared" si="21"/>
        <v>45.145527565252529</v>
      </c>
      <c r="Q173" s="137">
        <v>24.305534999999999</v>
      </c>
      <c r="R173" s="11">
        <f t="shared" si="22"/>
        <v>6.7427078392574993</v>
      </c>
      <c r="S173" s="35">
        <f t="shared" si="23"/>
        <v>11.648599539350137</v>
      </c>
      <c r="AF173" s="34"/>
    </row>
    <row r="174" spans="7:32" ht="18.5">
      <c r="G174" s="61">
        <v>2014</v>
      </c>
      <c r="H174" s="61">
        <v>6</v>
      </c>
      <c r="I174" s="48">
        <f t="shared" si="26"/>
        <v>19</v>
      </c>
      <c r="J174" s="48">
        <f t="shared" si="26"/>
        <v>170</v>
      </c>
      <c r="K174" s="93">
        <v>36.299999999999997</v>
      </c>
      <c r="L174" s="93">
        <v>22.9</v>
      </c>
      <c r="M174" s="56">
        <f t="shared" si="19"/>
        <v>29.599999999999998</v>
      </c>
      <c r="N174" s="36">
        <v>27</v>
      </c>
      <c r="O174" s="57">
        <f t="shared" si="20"/>
        <v>36.501556960333396</v>
      </c>
      <c r="P174" s="58">
        <f t="shared" si="21"/>
        <v>39.129669061477394</v>
      </c>
      <c r="Q174" s="137">
        <v>21.378822</v>
      </c>
      <c r="R174" s="11">
        <f t="shared" si="22"/>
        <v>5.9433338948219996</v>
      </c>
      <c r="S174" s="35">
        <f t="shared" si="23"/>
        <v>11.266991206808084</v>
      </c>
      <c r="AF174" s="34"/>
    </row>
    <row r="175" spans="7:32" ht="18.5">
      <c r="G175" s="61">
        <v>2014</v>
      </c>
      <c r="H175" s="61">
        <v>6</v>
      </c>
      <c r="I175" s="48">
        <f t="shared" si="26"/>
        <v>20</v>
      </c>
      <c r="J175" s="48">
        <f t="shared" si="26"/>
        <v>171</v>
      </c>
      <c r="K175" s="93">
        <v>34.4</v>
      </c>
      <c r="L175" s="93">
        <v>21.5</v>
      </c>
      <c r="M175" s="56">
        <f t="shared" si="19"/>
        <v>27.95</v>
      </c>
      <c r="N175" s="36">
        <v>24</v>
      </c>
      <c r="O175" s="57">
        <f t="shared" si="20"/>
        <v>43.584747244593601</v>
      </c>
      <c r="P175" s="58">
        <f t="shared" si="21"/>
        <v>44.979459156420589</v>
      </c>
      <c r="Q175" s="137">
        <v>25.046634000000001</v>
      </c>
      <c r="R175" s="11">
        <f t="shared" si="22"/>
        <v>6.7206067597574997</v>
      </c>
      <c r="S175" s="35">
        <f t="shared" si="23"/>
        <v>13.022451212585196</v>
      </c>
      <c r="AF175" s="34"/>
    </row>
    <row r="176" spans="7:32" ht="18.5">
      <c r="G176" s="61">
        <v>2014</v>
      </c>
      <c r="H176" s="61">
        <v>6</v>
      </c>
      <c r="I176" s="48">
        <f t="shared" si="26"/>
        <v>21</v>
      </c>
      <c r="J176" s="48">
        <f t="shared" si="26"/>
        <v>172</v>
      </c>
      <c r="K176" s="93">
        <v>28.7</v>
      </c>
      <c r="L176" s="93">
        <v>18.5</v>
      </c>
      <c r="M176" s="56">
        <f t="shared" si="19"/>
        <v>23.6</v>
      </c>
      <c r="N176" s="36">
        <v>18.5</v>
      </c>
      <c r="O176" s="57">
        <f t="shared" si="20"/>
        <v>45.524494216355265</v>
      </c>
      <c r="P176" s="58">
        <f t="shared" si="21"/>
        <v>37.147987280545891</v>
      </c>
      <c r="Q176" s="137">
        <v>23.262972000000001</v>
      </c>
      <c r="R176" s="11">
        <f t="shared" si="22"/>
        <v>5.6485054942920012</v>
      </c>
      <c r="S176" s="35">
        <f t="shared" si="23"/>
        <v>10.783534110608471</v>
      </c>
      <c r="AF176" s="34"/>
    </row>
    <row r="177" spans="7:32" ht="18.5">
      <c r="G177" s="61">
        <v>2014</v>
      </c>
      <c r="H177" s="61">
        <v>6</v>
      </c>
      <c r="I177" s="48">
        <f t="shared" si="26"/>
        <v>22</v>
      </c>
      <c r="J177" s="48">
        <f t="shared" si="26"/>
        <v>173</v>
      </c>
      <c r="K177" s="93">
        <v>33.4</v>
      </c>
      <c r="L177" s="93">
        <v>17.600000000000001</v>
      </c>
      <c r="M177" s="56">
        <f t="shared" si="19"/>
        <v>25.5</v>
      </c>
      <c r="N177" s="36">
        <v>21</v>
      </c>
      <c r="O177" s="57">
        <f t="shared" si="20"/>
        <v>38.296007414384832</v>
      </c>
      <c r="P177" s="58">
        <f t="shared" si="21"/>
        <v>48.406153371782416</v>
      </c>
      <c r="Q177" s="137">
        <v>24.355779000000002</v>
      </c>
      <c r="R177" s="11">
        <f t="shared" si="22"/>
        <v>6.1852596780555009</v>
      </c>
      <c r="S177" s="35">
        <f t="shared" si="23"/>
        <v>13.939342909343935</v>
      </c>
      <c r="AF177" s="34"/>
    </row>
    <row r="178" spans="7:32" ht="18.5">
      <c r="G178" s="61">
        <v>2014</v>
      </c>
      <c r="H178" s="61">
        <v>6</v>
      </c>
      <c r="I178" s="48">
        <f t="shared" si="26"/>
        <v>23</v>
      </c>
      <c r="J178" s="48">
        <f t="shared" si="26"/>
        <v>174</v>
      </c>
      <c r="K178" s="93">
        <v>34.200000000000003</v>
      </c>
      <c r="L178" s="93">
        <v>20.7</v>
      </c>
      <c r="M178" s="56">
        <f t="shared" si="19"/>
        <v>27.450000000000003</v>
      </c>
      <c r="N178" s="36">
        <v>16.5</v>
      </c>
      <c r="O178" s="57">
        <f t="shared" si="20"/>
        <v>40.553986924285297</v>
      </c>
      <c r="P178" s="58">
        <f t="shared" si="21"/>
        <v>43.798305878228135</v>
      </c>
      <c r="Q178" s="137">
        <v>23.840777999999997</v>
      </c>
      <c r="R178" s="11">
        <f t="shared" si="22"/>
        <v>6.3271338743924987</v>
      </c>
      <c r="S178" s="35">
        <f t="shared" si="23"/>
        <v>13.600995043959607</v>
      </c>
      <c r="AF178" s="34"/>
    </row>
    <row r="179" spans="7:32" ht="18.5">
      <c r="G179" s="61">
        <v>2014</v>
      </c>
      <c r="H179" s="61">
        <v>6</v>
      </c>
      <c r="I179" s="48">
        <f t="shared" si="26"/>
        <v>24</v>
      </c>
      <c r="J179" s="48">
        <f t="shared" si="26"/>
        <v>175</v>
      </c>
      <c r="K179" s="93">
        <v>35.6</v>
      </c>
      <c r="L179" s="93">
        <v>21.5</v>
      </c>
      <c r="M179" s="56">
        <f t="shared" si="19"/>
        <v>28.55</v>
      </c>
      <c r="N179" s="36">
        <v>20</v>
      </c>
      <c r="O179" s="57">
        <f t="shared" si="20"/>
        <v>40.225341919038925</v>
      </c>
      <c r="P179" s="58">
        <f t="shared" si="21"/>
        <v>45.374185684675915</v>
      </c>
      <c r="Q179" s="137">
        <v>24.167363999999999</v>
      </c>
      <c r="R179" s="11">
        <f t="shared" si="22"/>
        <v>6.569722690011</v>
      </c>
      <c r="S179" s="35">
        <f t="shared" si="23"/>
        <v>13.779949988591904</v>
      </c>
      <c r="AF179" s="34"/>
    </row>
    <row r="180" spans="7:32" ht="18.5">
      <c r="G180" s="61">
        <v>2014</v>
      </c>
      <c r="H180" s="61">
        <v>6</v>
      </c>
      <c r="I180" s="48">
        <f t="shared" si="26"/>
        <v>25</v>
      </c>
      <c r="J180" s="48">
        <f t="shared" si="26"/>
        <v>176</v>
      </c>
      <c r="K180" s="93">
        <v>36.4</v>
      </c>
      <c r="L180" s="93">
        <v>22.1</v>
      </c>
      <c r="M180" s="56">
        <f t="shared" si="19"/>
        <v>29.25</v>
      </c>
      <c r="N180" s="36">
        <v>24</v>
      </c>
      <c r="O180" s="57">
        <f t="shared" si="20"/>
        <v>40.545107619487077</v>
      </c>
      <c r="P180" s="58">
        <f t="shared" si="21"/>
        <v>46.383603116693209</v>
      </c>
      <c r="Q180" s="137">
        <v>24.531632999999999</v>
      </c>
      <c r="R180" s="11">
        <f t="shared" si="22"/>
        <v>6.7694611959922488</v>
      </c>
      <c r="S180" s="35">
        <f t="shared" si="23"/>
        <v>13.622373540280584</v>
      </c>
      <c r="AF180" s="34"/>
    </row>
    <row r="181" spans="7:32" ht="18.5">
      <c r="G181" s="61">
        <v>2014</v>
      </c>
      <c r="H181" s="61">
        <v>6</v>
      </c>
      <c r="I181" s="48">
        <f t="shared" si="26"/>
        <v>26</v>
      </c>
      <c r="J181" s="48">
        <f t="shared" si="26"/>
        <v>177</v>
      </c>
      <c r="K181" s="93">
        <v>36.9</v>
      </c>
      <c r="L181" s="93">
        <v>23.9</v>
      </c>
      <c r="M181" s="56">
        <f t="shared" si="19"/>
        <v>30.4</v>
      </c>
      <c r="N181" s="36">
        <v>44</v>
      </c>
      <c r="O181" s="57">
        <f t="shared" si="20"/>
        <v>38.539477567717604</v>
      </c>
      <c r="P181" s="58">
        <f t="shared" si="21"/>
        <v>40.081056670426307</v>
      </c>
      <c r="Q181" s="137">
        <v>22.232969999999998</v>
      </c>
      <c r="R181" s="11">
        <f t="shared" si="22"/>
        <v>6.2851049882100014</v>
      </c>
      <c r="S181" s="35">
        <f t="shared" si="23"/>
        <v>9.5040663602011985</v>
      </c>
      <c r="AF181" s="34"/>
    </row>
    <row r="182" spans="7:32" ht="18.5">
      <c r="G182" s="61">
        <v>2014</v>
      </c>
      <c r="H182" s="61">
        <v>6</v>
      </c>
      <c r="I182" s="48">
        <f t="shared" si="26"/>
        <v>27</v>
      </c>
      <c r="J182" s="48">
        <f t="shared" si="26"/>
        <v>178</v>
      </c>
      <c r="K182" s="93">
        <v>36.6</v>
      </c>
      <c r="L182" s="93">
        <v>25.9</v>
      </c>
      <c r="M182" s="56">
        <f t="shared" si="19"/>
        <v>31.25</v>
      </c>
      <c r="N182" s="36">
        <v>42.5</v>
      </c>
      <c r="O182" s="57">
        <f t="shared" si="20"/>
        <v>46.128117090151463</v>
      </c>
      <c r="P182" s="58">
        <f t="shared" si="21"/>
        <v>39.485668229169661</v>
      </c>
      <c r="Q182" s="137">
        <v>24.142242</v>
      </c>
      <c r="R182" s="11">
        <f t="shared" si="22"/>
        <v>6.9451979296364987</v>
      </c>
      <c r="S182" s="35">
        <f t="shared" si="23"/>
        <v>9.6414616718706689</v>
      </c>
      <c r="AF182" s="34"/>
    </row>
    <row r="183" spans="7:32" ht="18.5">
      <c r="G183" s="61">
        <v>2014</v>
      </c>
      <c r="H183" s="61">
        <v>6</v>
      </c>
      <c r="I183" s="48">
        <f t="shared" si="26"/>
        <v>28</v>
      </c>
      <c r="J183" s="48">
        <f t="shared" si="26"/>
        <v>179</v>
      </c>
      <c r="K183" s="93">
        <v>36.4</v>
      </c>
      <c r="L183" s="93">
        <v>27.7</v>
      </c>
      <c r="M183" s="56">
        <f t="shared" si="19"/>
        <v>32.049999999999997</v>
      </c>
      <c r="N183" s="36">
        <v>30</v>
      </c>
      <c r="O183" s="57">
        <f t="shared" si="20"/>
        <v>49.985057332332232</v>
      </c>
      <c r="P183" s="58">
        <f t="shared" si="21"/>
        <v>34.789599903303234</v>
      </c>
      <c r="Q183" s="137">
        <v>23.589557999999997</v>
      </c>
      <c r="R183" s="11">
        <f t="shared" si="22"/>
        <v>6.8968849698494958</v>
      </c>
      <c r="S183" s="35">
        <f t="shared" si="23"/>
        <v>10.012920551247678</v>
      </c>
      <c r="AF183" s="34"/>
    </row>
    <row r="184" spans="7:32" ht="18.5">
      <c r="G184" s="61">
        <v>2014</v>
      </c>
      <c r="H184" s="61">
        <v>6</v>
      </c>
      <c r="I184" s="48">
        <f t="shared" si="26"/>
        <v>29</v>
      </c>
      <c r="J184" s="48">
        <f t="shared" si="26"/>
        <v>180</v>
      </c>
      <c r="K184" s="93">
        <v>37</v>
      </c>
      <c r="L184" s="93">
        <v>23.2</v>
      </c>
      <c r="M184" s="56">
        <f t="shared" si="19"/>
        <v>30.1</v>
      </c>
      <c r="N184" s="36">
        <v>29</v>
      </c>
      <c r="O184" s="57">
        <f t="shared" si="20"/>
        <v>42.435409575247668</v>
      </c>
      <c r="P184" s="58">
        <f t="shared" si="21"/>
        <v>46.848692171073431</v>
      </c>
      <c r="Q184" s="137">
        <v>25.222487999999998</v>
      </c>
      <c r="R184" s="11">
        <f t="shared" si="22"/>
        <v>7.0858418325479988</v>
      </c>
      <c r="S184" s="35">
        <f t="shared" si="23"/>
        <v>13.16277200981756</v>
      </c>
      <c r="AF184" s="34"/>
    </row>
    <row r="185" spans="7:32" ht="18.5">
      <c r="G185" s="61">
        <v>2014</v>
      </c>
      <c r="H185" s="62">
        <v>6</v>
      </c>
      <c r="I185" s="62">
        <f t="shared" si="26"/>
        <v>30</v>
      </c>
      <c r="J185" s="48">
        <f t="shared" si="26"/>
        <v>181</v>
      </c>
      <c r="K185" s="93">
        <v>36.799999999999997</v>
      </c>
      <c r="L185" s="93">
        <v>22.7</v>
      </c>
      <c r="M185" s="56">
        <f t="shared" si="19"/>
        <v>29.75</v>
      </c>
      <c r="N185" s="36">
        <v>53</v>
      </c>
      <c r="O185" s="57">
        <f t="shared" si="20"/>
        <v>41.396141891734452</v>
      </c>
      <c r="P185" s="58">
        <f t="shared" si="21"/>
        <v>46.694848053876456</v>
      </c>
      <c r="Q185" s="137">
        <v>24.87078</v>
      </c>
      <c r="R185" s="51">
        <f t="shared" si="22"/>
        <v>6.9359817794849992</v>
      </c>
      <c r="S185" s="50">
        <f t="shared" si="23"/>
        <v>10.054039355907836</v>
      </c>
      <c r="AF185" s="34"/>
    </row>
    <row r="186" spans="7:32" ht="18.5">
      <c r="G186" s="61">
        <v>2014</v>
      </c>
      <c r="H186" s="61">
        <v>7</v>
      </c>
      <c r="I186" s="48">
        <v>1</v>
      </c>
      <c r="J186" s="48">
        <f t="shared" si="26"/>
        <v>182</v>
      </c>
      <c r="K186" s="93">
        <v>36.1</v>
      </c>
      <c r="L186" s="93">
        <v>20.399999999999999</v>
      </c>
      <c r="M186" s="56">
        <f t="shared" si="19"/>
        <v>28.25</v>
      </c>
      <c r="N186" s="36">
        <v>48.5</v>
      </c>
      <c r="O186" s="57">
        <f t="shared" si="20"/>
        <v>37.892726092761961</v>
      </c>
      <c r="P186" s="58">
        <f t="shared" si="21"/>
        <v>47.593263972509035</v>
      </c>
      <c r="Q186" s="137">
        <v>24.0229125</v>
      </c>
      <c r="R186" s="11">
        <f t="shared" si="22"/>
        <v>6.4881862824656249</v>
      </c>
      <c r="S186" s="35">
        <f t="shared" si="23"/>
        <v>10.275717480794787</v>
      </c>
      <c r="AF186" s="34"/>
    </row>
    <row r="187" spans="7:32" ht="18.5">
      <c r="G187" s="61">
        <v>2014</v>
      </c>
      <c r="H187" s="61">
        <v>7</v>
      </c>
      <c r="I187" s="48">
        <f t="shared" ref="I187:J202" si="27">I186+1</f>
        <v>2</v>
      </c>
      <c r="J187" s="48">
        <f t="shared" si="26"/>
        <v>183</v>
      </c>
      <c r="K187" s="93">
        <v>39</v>
      </c>
      <c r="L187" s="93">
        <v>21.8</v>
      </c>
      <c r="M187" s="56">
        <f t="shared" si="19"/>
        <v>30.4</v>
      </c>
      <c r="N187" s="36">
        <v>42</v>
      </c>
      <c r="O187" s="57">
        <f t="shared" si="20"/>
        <v>36.571866989043372</v>
      </c>
      <c r="P187" s="58">
        <f t="shared" si="21"/>
        <v>50.322888976923679</v>
      </c>
      <c r="Q187" s="137">
        <v>24.267851999999998</v>
      </c>
      <c r="R187" s="11">
        <f t="shared" si="22"/>
        <v>6.8603518854359997</v>
      </c>
      <c r="S187" s="35">
        <f t="shared" si="23"/>
        <v>12.123111115810334</v>
      </c>
      <c r="AF187" s="34"/>
    </row>
    <row r="188" spans="7:32" ht="18.5">
      <c r="G188" s="61">
        <v>2014</v>
      </c>
      <c r="H188" s="61">
        <v>7</v>
      </c>
      <c r="I188" s="48">
        <f t="shared" si="27"/>
        <v>3</v>
      </c>
      <c r="J188" s="48">
        <f t="shared" si="26"/>
        <v>184</v>
      </c>
      <c r="K188" s="93">
        <v>39</v>
      </c>
      <c r="L188" s="93">
        <v>25.7</v>
      </c>
      <c r="M188" s="56">
        <f t="shared" si="19"/>
        <v>32.35</v>
      </c>
      <c r="N188" s="36">
        <v>25.5</v>
      </c>
      <c r="O188" s="57">
        <f t="shared" si="20"/>
        <v>40.771659363484154</v>
      </c>
      <c r="P188" s="58">
        <f t="shared" si="21"/>
        <v>43.38104556274714</v>
      </c>
      <c r="Q188" s="137">
        <v>23.790534000000001</v>
      </c>
      <c r="R188" s="11">
        <f t="shared" si="22"/>
        <v>6.9975038177864999</v>
      </c>
      <c r="S188" s="35">
        <f t="shared" si="23"/>
        <v>13.001237879094257</v>
      </c>
      <c r="AF188" s="34"/>
    </row>
    <row r="189" spans="7:32" ht="18.5">
      <c r="G189" s="61">
        <v>2014</v>
      </c>
      <c r="H189" s="61">
        <v>7</v>
      </c>
      <c r="I189" s="48">
        <f t="shared" si="27"/>
        <v>4</v>
      </c>
      <c r="J189" s="48">
        <f t="shared" si="27"/>
        <v>185</v>
      </c>
      <c r="K189" s="93">
        <v>39</v>
      </c>
      <c r="L189" s="93">
        <v>25.3</v>
      </c>
      <c r="M189" s="56">
        <f t="shared" si="19"/>
        <v>32.15</v>
      </c>
      <c r="N189" s="36">
        <v>28.5</v>
      </c>
      <c r="O189" s="57">
        <f t="shared" si="20"/>
        <v>40.468985720170807</v>
      </c>
      <c r="P189" s="58">
        <f t="shared" si="21"/>
        <v>44.3540083493072</v>
      </c>
      <c r="Q189" s="137">
        <v>23.966387999999998</v>
      </c>
      <c r="R189" s="11">
        <f t="shared" si="22"/>
        <v>7.0211151377189989</v>
      </c>
      <c r="S189" s="35">
        <f t="shared" si="23"/>
        <v>12.832572380858467</v>
      </c>
      <c r="AF189" s="34"/>
    </row>
    <row r="190" spans="7:32" ht="18.5">
      <c r="G190" s="61">
        <v>2014</v>
      </c>
      <c r="H190" s="61">
        <v>7</v>
      </c>
      <c r="I190" s="48">
        <f t="shared" si="27"/>
        <v>5</v>
      </c>
      <c r="J190" s="48">
        <f t="shared" si="27"/>
        <v>186</v>
      </c>
      <c r="K190" s="93">
        <v>35.4</v>
      </c>
      <c r="L190" s="93">
        <v>21.2</v>
      </c>
      <c r="M190" s="56">
        <f t="shared" si="19"/>
        <v>28.299999999999997</v>
      </c>
      <c r="N190" s="36">
        <v>46.5</v>
      </c>
      <c r="O190" s="57">
        <f t="shared" si="20"/>
        <v>37.916780002618168</v>
      </c>
      <c r="P190" s="58">
        <f t="shared" si="21"/>
        <v>43.073462082974238</v>
      </c>
      <c r="Q190" s="137">
        <v>22.86102</v>
      </c>
      <c r="R190" s="11">
        <f t="shared" si="22"/>
        <v>6.1810825740299986</v>
      </c>
      <c r="S190" s="35">
        <f t="shared" si="23"/>
        <v>9.608083267820545</v>
      </c>
      <c r="AF190" s="34"/>
    </row>
    <row r="191" spans="7:32" ht="18.5">
      <c r="G191" s="61">
        <v>2014</v>
      </c>
      <c r="H191" s="61">
        <v>7</v>
      </c>
      <c r="I191" s="48">
        <f t="shared" si="27"/>
        <v>6</v>
      </c>
      <c r="J191" s="48">
        <f t="shared" si="27"/>
        <v>187</v>
      </c>
      <c r="K191" s="93">
        <v>34.9</v>
      </c>
      <c r="L191" s="93">
        <v>21.4</v>
      </c>
      <c r="M191" s="56">
        <f t="shared" si="19"/>
        <v>28.15</v>
      </c>
      <c r="N191" s="36">
        <v>49</v>
      </c>
      <c r="O191" s="57">
        <f t="shared" si="20"/>
        <v>38.289117264657158</v>
      </c>
      <c r="P191" s="58">
        <f t="shared" si="21"/>
        <v>41.35224664582973</v>
      </c>
      <c r="Q191" s="137">
        <v>22.509312000000001</v>
      </c>
      <c r="R191" s="11">
        <f t="shared" si="22"/>
        <v>6.0661864287360006</v>
      </c>
      <c r="S191" s="35">
        <f t="shared" si="23"/>
        <v>8.9111115180245477</v>
      </c>
      <c r="AF191" s="34"/>
    </row>
    <row r="192" spans="7:32" ht="18.5">
      <c r="G192" s="61">
        <v>2014</v>
      </c>
      <c r="H192" s="61">
        <v>7</v>
      </c>
      <c r="I192" s="48">
        <f t="shared" si="27"/>
        <v>7</v>
      </c>
      <c r="J192" s="48">
        <f t="shared" si="27"/>
        <v>188</v>
      </c>
      <c r="K192" s="93">
        <v>36</v>
      </c>
      <c r="L192" s="93">
        <v>22.6</v>
      </c>
      <c r="M192" s="56">
        <f t="shared" si="19"/>
        <v>29.3</v>
      </c>
      <c r="N192" s="36">
        <v>46</v>
      </c>
      <c r="O192" s="57">
        <f t="shared" si="20"/>
        <v>38.174366268738801</v>
      </c>
      <c r="P192" s="58">
        <f t="shared" si="21"/>
        <v>40.922920640087987</v>
      </c>
      <c r="Q192" s="137">
        <v>22.35858</v>
      </c>
      <c r="R192" s="11">
        <f t="shared" si="22"/>
        <v>6.17636767707</v>
      </c>
      <c r="S192" s="35">
        <f t="shared" si="23"/>
        <v>9.3230540164043934</v>
      </c>
      <c r="AF192" s="34"/>
    </row>
    <row r="193" spans="7:32" ht="18.5">
      <c r="G193" s="61">
        <v>2014</v>
      </c>
      <c r="H193" s="61">
        <v>7</v>
      </c>
      <c r="I193" s="48">
        <f t="shared" si="27"/>
        <v>8</v>
      </c>
      <c r="J193" s="48">
        <f t="shared" si="27"/>
        <v>189</v>
      </c>
      <c r="K193" s="93">
        <v>39</v>
      </c>
      <c r="L193" s="93">
        <v>23.3</v>
      </c>
      <c r="M193" s="56">
        <f t="shared" si="19"/>
        <v>31.15</v>
      </c>
      <c r="N193" s="36">
        <v>54.5</v>
      </c>
      <c r="O193" s="57">
        <f t="shared" si="20"/>
        <v>31.582225041496763</v>
      </c>
      <c r="P193" s="58">
        <f t="shared" si="21"/>
        <v>39.667274652119936</v>
      </c>
      <c r="Q193" s="137">
        <v>20.022233999999997</v>
      </c>
      <c r="R193" s="11">
        <f t="shared" si="22"/>
        <v>5.7482181979694991</v>
      </c>
      <c r="S193" s="35">
        <f t="shared" si="23"/>
        <v>8.7373591046196335</v>
      </c>
      <c r="AF193" s="34"/>
    </row>
    <row r="194" spans="7:32" ht="18.5">
      <c r="G194" s="61">
        <v>2014</v>
      </c>
      <c r="H194" s="61">
        <v>7</v>
      </c>
      <c r="I194" s="48">
        <f t="shared" si="27"/>
        <v>9</v>
      </c>
      <c r="J194" s="48">
        <f t="shared" si="27"/>
        <v>190</v>
      </c>
      <c r="K194" s="93">
        <v>39</v>
      </c>
      <c r="L194" s="93">
        <v>23.6</v>
      </c>
      <c r="M194" s="56">
        <f t="shared" si="19"/>
        <v>31.3</v>
      </c>
      <c r="N194" s="36">
        <v>40.5</v>
      </c>
      <c r="O194" s="57">
        <f t="shared" si="20"/>
        <v>25.696737088693354</v>
      </c>
      <c r="P194" s="58">
        <f t="shared" si="21"/>
        <v>31.65838009327021</v>
      </c>
      <c r="Q194" s="137">
        <v>16.134604499999998</v>
      </c>
      <c r="R194" s="11">
        <f t="shared" si="22"/>
        <v>4.6463062597717482</v>
      </c>
      <c r="S194" s="35">
        <f t="shared" si="23"/>
        <v>8.0324320572593546</v>
      </c>
      <c r="AF194" s="34"/>
    </row>
    <row r="195" spans="7:32" ht="18.5">
      <c r="G195" s="61">
        <v>2014</v>
      </c>
      <c r="H195" s="61">
        <v>7</v>
      </c>
      <c r="I195" s="48">
        <f t="shared" si="27"/>
        <v>10</v>
      </c>
      <c r="J195" s="48">
        <f t="shared" si="27"/>
        <v>191</v>
      </c>
      <c r="K195" s="93">
        <v>39</v>
      </c>
      <c r="L195" s="93">
        <v>22.4</v>
      </c>
      <c r="M195" s="56">
        <f t="shared" si="19"/>
        <v>30.7</v>
      </c>
      <c r="N195" s="36">
        <v>47.5</v>
      </c>
      <c r="O195" s="57">
        <f t="shared" si="20"/>
        <v>37.072788764336273</v>
      </c>
      <c r="P195" s="58">
        <f t="shared" si="21"/>
        <v>49.232663479038571</v>
      </c>
      <c r="Q195" s="137">
        <v>24.167363999999999</v>
      </c>
      <c r="R195" s="11">
        <f t="shared" si="22"/>
        <v>6.8744671082099993</v>
      </c>
      <c r="S195" s="35">
        <f t="shared" si="23"/>
        <v>11.069627900570719</v>
      </c>
      <c r="AF195" s="34"/>
    </row>
    <row r="196" spans="7:32" ht="18.5">
      <c r="G196" s="61">
        <v>2014</v>
      </c>
      <c r="H196" s="61">
        <v>7</v>
      </c>
      <c r="I196" s="48">
        <f t="shared" si="27"/>
        <v>11</v>
      </c>
      <c r="J196" s="48">
        <f t="shared" si="27"/>
        <v>192</v>
      </c>
      <c r="K196" s="93">
        <v>39</v>
      </c>
      <c r="L196" s="93">
        <v>21.1</v>
      </c>
      <c r="M196" s="56">
        <f t="shared" si="19"/>
        <v>30.05</v>
      </c>
      <c r="N196" s="36">
        <v>65.5</v>
      </c>
      <c r="O196" s="57">
        <f t="shared" si="20"/>
        <v>36.916597029265482</v>
      </c>
      <c r="P196" s="58">
        <f t="shared" si="21"/>
        <v>52.864566945908166</v>
      </c>
      <c r="Q196" s="137">
        <v>24.990109499999999</v>
      </c>
      <c r="R196" s="11">
        <f t="shared" si="22"/>
        <v>7.0132305776073753</v>
      </c>
      <c r="S196" s="35">
        <f t="shared" si="23"/>
        <v>11.363579764364207</v>
      </c>
      <c r="AF196" s="34"/>
    </row>
    <row r="197" spans="7:32" ht="18.5">
      <c r="G197" s="61">
        <v>2014</v>
      </c>
      <c r="H197" s="61">
        <v>7</v>
      </c>
      <c r="I197" s="48">
        <f t="shared" si="27"/>
        <v>12</v>
      </c>
      <c r="J197" s="48">
        <f t="shared" si="27"/>
        <v>193</v>
      </c>
      <c r="K197" s="93">
        <v>39</v>
      </c>
      <c r="L197" s="93">
        <v>23</v>
      </c>
      <c r="M197" s="56">
        <f t="shared" si="19"/>
        <v>31</v>
      </c>
      <c r="N197" s="36">
        <v>53</v>
      </c>
      <c r="O197" s="57">
        <f t="shared" si="20"/>
        <v>37.8400125</v>
      </c>
      <c r="P197" s="58">
        <f t="shared" si="21"/>
        <v>48.435216000000004</v>
      </c>
      <c r="Q197" s="137">
        <v>24.217607999999998</v>
      </c>
      <c r="R197" s="11">
        <f t="shared" si="22"/>
        <v>6.931370020895999</v>
      </c>
      <c r="S197" s="35">
        <f t="shared" si="23"/>
        <v>10.555376646956523</v>
      </c>
      <c r="AF197" s="34"/>
    </row>
    <row r="198" spans="7:32" ht="18.5">
      <c r="G198" s="61">
        <v>2014</v>
      </c>
      <c r="H198" s="61">
        <v>7</v>
      </c>
      <c r="I198" s="48">
        <f t="shared" si="27"/>
        <v>13</v>
      </c>
      <c r="J198" s="48">
        <f t="shared" si="27"/>
        <v>194</v>
      </c>
      <c r="K198" s="93">
        <v>33.5</v>
      </c>
      <c r="L198" s="93">
        <v>20.6</v>
      </c>
      <c r="M198" s="56">
        <f t="shared" ref="M198:M261" si="28">(K198+L198)/2</f>
        <v>27.05</v>
      </c>
      <c r="N198" s="36">
        <v>41.5</v>
      </c>
      <c r="O198" s="57">
        <f t="shared" ref="O198:O261" si="29">((Q198)/(0.16*(K198-(L198))^0.5))</f>
        <v>40.524634599536881</v>
      </c>
      <c r="P198" s="58">
        <f t="shared" ref="P198:P261" si="30">0.16*((K198-L198)^1/2)*O198</f>
        <v>41.821422906722056</v>
      </c>
      <c r="Q198" s="137">
        <v>23.288094000000001</v>
      </c>
      <c r="R198" s="11">
        <f t="shared" ref="R198:R261" si="31">0.0023*0.408*O198*(K198-L198)^0.5*(M198+17.8)</f>
        <v>6.1258225082535009</v>
      </c>
      <c r="S198" s="35">
        <f t="shared" ref="S198:S261" si="32">0.31*(IF(N198&gt;50,1,(1+(50-N198)/70)))*(P198+2.09)*((M198/(M198+15)))</f>
        <v>9.8200136190144196</v>
      </c>
      <c r="AF198" s="34"/>
    </row>
    <row r="199" spans="7:32" ht="18.5">
      <c r="G199" s="61">
        <v>2014</v>
      </c>
      <c r="H199" s="61">
        <v>7</v>
      </c>
      <c r="I199" s="48">
        <f t="shared" si="27"/>
        <v>14</v>
      </c>
      <c r="J199" s="48">
        <f t="shared" si="27"/>
        <v>195</v>
      </c>
      <c r="K199" s="93">
        <v>36.200000000000003</v>
      </c>
      <c r="L199" s="93">
        <v>22.7</v>
      </c>
      <c r="M199" s="56">
        <f t="shared" si="28"/>
        <v>29.450000000000003</v>
      </c>
      <c r="N199" s="36">
        <v>52</v>
      </c>
      <c r="O199" s="57">
        <f t="shared" si="29"/>
        <v>40.083919636437948</v>
      </c>
      <c r="P199" s="58">
        <f t="shared" si="30"/>
        <v>43.290633207352997</v>
      </c>
      <c r="Q199" s="137">
        <v>23.564435999999997</v>
      </c>
      <c r="R199" s="11">
        <f t="shared" si="31"/>
        <v>6.5302059598649995</v>
      </c>
      <c r="S199" s="35">
        <f t="shared" si="32"/>
        <v>9.320640964376361</v>
      </c>
      <c r="AF199" s="34"/>
    </row>
    <row r="200" spans="7:32" ht="18.5">
      <c r="G200" s="61">
        <v>2014</v>
      </c>
      <c r="H200" s="61">
        <v>7</v>
      </c>
      <c r="I200" s="48">
        <f t="shared" si="27"/>
        <v>15</v>
      </c>
      <c r="J200" s="48">
        <f t="shared" si="27"/>
        <v>196</v>
      </c>
      <c r="K200" s="93">
        <v>36.1</v>
      </c>
      <c r="L200" s="93">
        <v>22.6</v>
      </c>
      <c r="M200" s="56">
        <f t="shared" si="28"/>
        <v>29.35</v>
      </c>
      <c r="N200" s="36">
        <v>57</v>
      </c>
      <c r="O200" s="57">
        <f t="shared" si="29"/>
        <v>42.188539084299975</v>
      </c>
      <c r="P200" s="58">
        <f t="shared" si="30"/>
        <v>45.563622211043977</v>
      </c>
      <c r="Q200" s="137">
        <v>24.8016945</v>
      </c>
      <c r="R200" s="11">
        <f t="shared" si="31"/>
        <v>6.8585303881338744</v>
      </c>
      <c r="S200" s="35">
        <f t="shared" si="32"/>
        <v>9.7762453593502503</v>
      </c>
      <c r="AF200" s="34"/>
    </row>
    <row r="201" spans="7:32" ht="18.5">
      <c r="G201" s="61">
        <v>2014</v>
      </c>
      <c r="H201" s="61">
        <v>7</v>
      </c>
      <c r="I201" s="48">
        <f t="shared" si="27"/>
        <v>16</v>
      </c>
      <c r="J201" s="48">
        <f t="shared" si="27"/>
        <v>197</v>
      </c>
      <c r="K201" s="93">
        <v>39</v>
      </c>
      <c r="L201" s="93">
        <v>20.5</v>
      </c>
      <c r="M201" s="56">
        <f t="shared" si="28"/>
        <v>29.75</v>
      </c>
      <c r="N201" s="36">
        <v>45</v>
      </c>
      <c r="O201" s="57">
        <f t="shared" si="29"/>
        <v>35.464281810966803</v>
      </c>
      <c r="P201" s="58">
        <f t="shared" si="30"/>
        <v>52.487137080230866</v>
      </c>
      <c r="Q201" s="137">
        <v>24.406022999999998</v>
      </c>
      <c r="R201" s="11">
        <f t="shared" si="31"/>
        <v>6.8063699987572486</v>
      </c>
      <c r="S201" s="35">
        <f t="shared" si="32"/>
        <v>12.05118068768785</v>
      </c>
      <c r="AF201" s="34"/>
    </row>
    <row r="202" spans="7:32" ht="18.5">
      <c r="G202" s="61">
        <v>2014</v>
      </c>
      <c r="H202" s="61">
        <v>7</v>
      </c>
      <c r="I202" s="48">
        <f t="shared" si="27"/>
        <v>17</v>
      </c>
      <c r="J202" s="48">
        <f t="shared" si="27"/>
        <v>198</v>
      </c>
      <c r="K202" s="93">
        <v>35</v>
      </c>
      <c r="L202" s="93">
        <v>20</v>
      </c>
      <c r="M202" s="56">
        <f t="shared" si="28"/>
        <v>27.5</v>
      </c>
      <c r="N202" s="36">
        <v>39.5</v>
      </c>
      <c r="O202" s="57">
        <f t="shared" si="29"/>
        <v>38.148566439016996</v>
      </c>
      <c r="P202" s="58">
        <f t="shared" si="30"/>
        <v>45.778279726820394</v>
      </c>
      <c r="Q202" s="137">
        <v>23.639802</v>
      </c>
      <c r="R202" s="11">
        <f t="shared" si="31"/>
        <v>6.2807289744689987</v>
      </c>
      <c r="S202" s="35">
        <f t="shared" si="32"/>
        <v>11.042085820513304</v>
      </c>
      <c r="AF202" s="34"/>
    </row>
    <row r="203" spans="7:32" ht="18.5">
      <c r="G203" s="61">
        <v>2014</v>
      </c>
      <c r="H203" s="61">
        <v>7</v>
      </c>
      <c r="I203" s="48">
        <f t="shared" ref="I203:J218" si="33">I202+1</f>
        <v>18</v>
      </c>
      <c r="J203" s="48">
        <f t="shared" si="33"/>
        <v>199</v>
      </c>
      <c r="K203" s="93">
        <v>35.6</v>
      </c>
      <c r="L203" s="93">
        <v>21.1</v>
      </c>
      <c r="M203" s="56">
        <f t="shared" si="28"/>
        <v>28.35</v>
      </c>
      <c r="N203" s="36">
        <v>49</v>
      </c>
      <c r="O203" s="57">
        <f t="shared" si="29"/>
        <v>40.511916283645817</v>
      </c>
      <c r="P203" s="58">
        <f t="shared" si="30"/>
        <v>46.993822889029147</v>
      </c>
      <c r="Q203" s="137">
        <v>24.682364999999997</v>
      </c>
      <c r="R203" s="11">
        <f t="shared" si="31"/>
        <v>6.6807695639587497</v>
      </c>
      <c r="S203" s="35">
        <f t="shared" si="32"/>
        <v>10.093094611855831</v>
      </c>
      <c r="AF203" s="34"/>
    </row>
    <row r="204" spans="7:32" ht="18.5">
      <c r="G204" s="61">
        <v>2014</v>
      </c>
      <c r="H204" s="61">
        <v>7</v>
      </c>
      <c r="I204" s="48">
        <f t="shared" si="33"/>
        <v>19</v>
      </c>
      <c r="J204" s="48">
        <f t="shared" si="33"/>
        <v>200</v>
      </c>
      <c r="K204" s="93">
        <v>33.5</v>
      </c>
      <c r="L204" s="93">
        <v>21.6</v>
      </c>
      <c r="M204" s="56">
        <f t="shared" si="28"/>
        <v>27.55</v>
      </c>
      <c r="N204" s="36">
        <v>50.5</v>
      </c>
      <c r="O204" s="57">
        <f t="shared" si="29"/>
        <v>44.67361034513776</v>
      </c>
      <c r="P204" s="58">
        <f t="shared" si="30"/>
        <v>42.529277048571146</v>
      </c>
      <c r="Q204" s="137">
        <v>24.657242999999998</v>
      </c>
      <c r="R204" s="11">
        <f t="shared" si="31"/>
        <v>6.558278014343248</v>
      </c>
      <c r="S204" s="35">
        <f t="shared" si="32"/>
        <v>8.9558386752837116</v>
      </c>
      <c r="AF204" s="34"/>
    </row>
    <row r="205" spans="7:32" ht="18.5">
      <c r="G205" s="61">
        <v>2014</v>
      </c>
      <c r="H205" s="61">
        <v>7</v>
      </c>
      <c r="I205" s="48">
        <f t="shared" si="33"/>
        <v>20</v>
      </c>
      <c r="J205" s="48">
        <f t="shared" si="33"/>
        <v>201</v>
      </c>
      <c r="K205" s="93">
        <v>33.4</v>
      </c>
      <c r="L205" s="93">
        <v>21.2</v>
      </c>
      <c r="M205" s="56">
        <f t="shared" si="28"/>
        <v>27.299999999999997</v>
      </c>
      <c r="N205" s="36">
        <v>53.5</v>
      </c>
      <c r="O205" s="57">
        <f t="shared" si="29"/>
        <v>43.918639379613872</v>
      </c>
      <c r="P205" s="58">
        <f t="shared" si="30"/>
        <v>42.86459203450314</v>
      </c>
      <c r="Q205" s="137">
        <v>24.544194000000001</v>
      </c>
      <c r="R205" s="11">
        <f t="shared" si="31"/>
        <v>6.4922215712309992</v>
      </c>
      <c r="S205" s="35">
        <f t="shared" si="32"/>
        <v>8.9941066758392427</v>
      </c>
      <c r="AF205" s="34"/>
    </row>
    <row r="206" spans="7:32" ht="18.5">
      <c r="G206" s="61">
        <v>2014</v>
      </c>
      <c r="H206" s="61">
        <v>7</v>
      </c>
      <c r="I206" s="48">
        <f t="shared" si="33"/>
        <v>21</v>
      </c>
      <c r="J206" s="48">
        <f t="shared" si="33"/>
        <v>202</v>
      </c>
      <c r="K206" s="93">
        <v>34.700000000000003</v>
      </c>
      <c r="L206" s="93">
        <v>22.4</v>
      </c>
      <c r="M206" s="56">
        <f t="shared" si="28"/>
        <v>28.55</v>
      </c>
      <c r="N206" s="36">
        <v>58.5</v>
      </c>
      <c r="O206" s="57">
        <f t="shared" si="29"/>
        <v>44.187438385820954</v>
      </c>
      <c r="P206" s="58">
        <f t="shared" si="30"/>
        <v>43.480439371647833</v>
      </c>
      <c r="Q206" s="137">
        <v>24.795414000000001</v>
      </c>
      <c r="R206" s="11">
        <f t="shared" si="31"/>
        <v>6.7404535291484997</v>
      </c>
      <c r="S206" s="35">
        <f t="shared" si="32"/>
        <v>9.2611061689728853</v>
      </c>
      <c r="AF206" s="34"/>
    </row>
    <row r="207" spans="7:32" ht="18.5">
      <c r="G207" s="61">
        <v>2014</v>
      </c>
      <c r="H207" s="61">
        <v>7</v>
      </c>
      <c r="I207" s="48">
        <f t="shared" si="33"/>
        <v>22</v>
      </c>
      <c r="J207" s="48">
        <f t="shared" si="33"/>
        <v>203</v>
      </c>
      <c r="K207" s="93">
        <v>35.200000000000003</v>
      </c>
      <c r="L207" s="93">
        <v>22.8</v>
      </c>
      <c r="M207" s="56">
        <f t="shared" si="28"/>
        <v>29</v>
      </c>
      <c r="N207" s="36">
        <v>62.5</v>
      </c>
      <c r="O207" s="57">
        <f t="shared" si="29"/>
        <v>39.873314190811072</v>
      </c>
      <c r="P207" s="58">
        <f t="shared" si="30"/>
        <v>39.55432767728459</v>
      </c>
      <c r="Q207" s="137">
        <v>22.465348499999998</v>
      </c>
      <c r="R207" s="11">
        <f t="shared" si="31"/>
        <v>6.166333786976999</v>
      </c>
      <c r="S207" s="35">
        <f t="shared" si="32"/>
        <v>8.5086933140633754</v>
      </c>
      <c r="AF207" s="34"/>
    </row>
    <row r="208" spans="7:32" ht="18.5">
      <c r="G208" s="61">
        <v>2014</v>
      </c>
      <c r="H208" s="61">
        <v>7</v>
      </c>
      <c r="I208" s="48">
        <f t="shared" si="33"/>
        <v>23</v>
      </c>
      <c r="J208" s="48">
        <f t="shared" si="33"/>
        <v>204</v>
      </c>
      <c r="K208" s="93">
        <v>39</v>
      </c>
      <c r="L208" s="93">
        <v>21.7</v>
      </c>
      <c r="M208" s="56">
        <f t="shared" si="28"/>
        <v>30.35</v>
      </c>
      <c r="N208" s="36">
        <v>43</v>
      </c>
      <c r="O208" s="57">
        <f t="shared" si="29"/>
        <v>36.711386499125695</v>
      </c>
      <c r="P208" s="58">
        <f t="shared" si="30"/>
        <v>50.808558914789963</v>
      </c>
      <c r="Q208" s="137">
        <v>24.431144999999997</v>
      </c>
      <c r="R208" s="11">
        <f t="shared" si="31"/>
        <v>6.8993492402137493</v>
      </c>
      <c r="S208" s="35">
        <f t="shared" si="32"/>
        <v>12.072011040899262</v>
      </c>
      <c r="AF208" s="34"/>
    </row>
    <row r="209" spans="7:32" ht="18.5">
      <c r="G209" s="61">
        <v>2014</v>
      </c>
      <c r="H209" s="61">
        <v>7</v>
      </c>
      <c r="I209" s="48">
        <f t="shared" si="33"/>
        <v>24</v>
      </c>
      <c r="J209" s="48">
        <f t="shared" si="33"/>
        <v>205</v>
      </c>
      <c r="K209" s="93">
        <v>39</v>
      </c>
      <c r="L209" s="93">
        <v>22.4</v>
      </c>
      <c r="M209" s="56">
        <f t="shared" si="28"/>
        <v>30.7</v>
      </c>
      <c r="N209" s="36">
        <v>39</v>
      </c>
      <c r="O209" s="57">
        <f t="shared" si="29"/>
        <v>36.687416739758973</v>
      </c>
      <c r="P209" s="58">
        <f t="shared" si="30"/>
        <v>48.720889430399922</v>
      </c>
      <c r="Q209" s="137">
        <v>23.916143999999999</v>
      </c>
      <c r="R209" s="11">
        <f t="shared" si="31"/>
        <v>6.8030069511599986</v>
      </c>
      <c r="S209" s="35">
        <f t="shared" si="32"/>
        <v>12.244121916673461</v>
      </c>
      <c r="AF209" s="34"/>
    </row>
    <row r="210" spans="7:32" ht="18.5">
      <c r="G210" s="61">
        <v>2014</v>
      </c>
      <c r="H210" s="61">
        <v>7</v>
      </c>
      <c r="I210" s="48">
        <f t="shared" si="33"/>
        <v>25</v>
      </c>
      <c r="J210" s="48">
        <f t="shared" si="33"/>
        <v>206</v>
      </c>
      <c r="K210" s="93">
        <v>34.200000000000003</v>
      </c>
      <c r="L210" s="93">
        <v>20.7</v>
      </c>
      <c r="M210" s="56">
        <f t="shared" si="28"/>
        <v>27.450000000000003</v>
      </c>
      <c r="N210" s="36">
        <v>48.5</v>
      </c>
      <c r="O210" s="57">
        <f t="shared" si="29"/>
        <v>38.908751416819563</v>
      </c>
      <c r="P210" s="58">
        <f t="shared" si="30"/>
        <v>42.021451530165137</v>
      </c>
      <c r="Q210" s="137">
        <v>22.873580999999998</v>
      </c>
      <c r="R210" s="11">
        <f t="shared" si="31"/>
        <v>6.0704482535662478</v>
      </c>
      <c r="S210" s="35">
        <f t="shared" si="32"/>
        <v>9.032036806632922</v>
      </c>
      <c r="AF210" s="34"/>
    </row>
    <row r="211" spans="7:32" ht="18.5">
      <c r="G211" s="61">
        <v>2014</v>
      </c>
      <c r="H211" s="61">
        <v>7</v>
      </c>
      <c r="I211" s="48">
        <f t="shared" si="33"/>
        <v>26</v>
      </c>
      <c r="J211" s="48">
        <f t="shared" si="33"/>
        <v>207</v>
      </c>
      <c r="K211" s="93">
        <v>32.9</v>
      </c>
      <c r="L211" s="93">
        <v>20.399999999999999</v>
      </c>
      <c r="M211" s="56">
        <f t="shared" si="28"/>
        <v>26.65</v>
      </c>
      <c r="N211" s="36">
        <v>50.5</v>
      </c>
      <c r="O211" s="57">
        <f t="shared" si="29"/>
        <v>41.03469344659711</v>
      </c>
      <c r="P211" s="58">
        <f t="shared" si="30"/>
        <v>41.03469344659711</v>
      </c>
      <c r="Q211" s="137">
        <v>23.212727999999998</v>
      </c>
      <c r="R211" s="11">
        <f t="shared" si="31"/>
        <v>6.0515407800539993</v>
      </c>
      <c r="S211" s="35">
        <f t="shared" si="32"/>
        <v>8.5540133231467461</v>
      </c>
      <c r="AF211" s="34"/>
    </row>
    <row r="212" spans="7:32" ht="18.5">
      <c r="G212" s="61">
        <v>2014</v>
      </c>
      <c r="H212" s="61">
        <v>7</v>
      </c>
      <c r="I212" s="48">
        <f t="shared" si="33"/>
        <v>27</v>
      </c>
      <c r="J212" s="48">
        <f t="shared" si="33"/>
        <v>208</v>
      </c>
      <c r="K212" s="93">
        <v>32.200000000000003</v>
      </c>
      <c r="L212" s="93">
        <v>19.2</v>
      </c>
      <c r="M212" s="56">
        <f t="shared" si="28"/>
        <v>25.700000000000003</v>
      </c>
      <c r="N212" s="36">
        <v>51</v>
      </c>
      <c r="O212" s="57">
        <f t="shared" si="29"/>
        <v>38.713667296837215</v>
      </c>
      <c r="P212" s="58">
        <f t="shared" si="30"/>
        <v>40.262213988710712</v>
      </c>
      <c r="Q212" s="137">
        <v>22.333457999999997</v>
      </c>
      <c r="R212" s="11">
        <f t="shared" si="31"/>
        <v>5.6978793058949977</v>
      </c>
      <c r="S212" s="35">
        <f t="shared" si="32"/>
        <v>8.2904198734166652</v>
      </c>
      <c r="AF212" s="34"/>
    </row>
    <row r="213" spans="7:32" ht="18.5">
      <c r="G213" s="61">
        <v>2014</v>
      </c>
      <c r="H213" s="61">
        <v>7</v>
      </c>
      <c r="I213" s="48">
        <f t="shared" si="33"/>
        <v>28</v>
      </c>
      <c r="J213" s="48">
        <f t="shared" si="33"/>
        <v>209</v>
      </c>
      <c r="K213" s="93">
        <v>39</v>
      </c>
      <c r="L213" s="93">
        <v>22.5</v>
      </c>
      <c r="M213" s="56">
        <f t="shared" si="28"/>
        <v>30.75</v>
      </c>
      <c r="N213" s="36">
        <v>52.5</v>
      </c>
      <c r="O213" s="57">
        <f t="shared" si="29"/>
        <v>35.329578185673448</v>
      </c>
      <c r="P213" s="58">
        <f t="shared" si="30"/>
        <v>46.635043205088955</v>
      </c>
      <c r="Q213" s="137">
        <v>22.961507999999998</v>
      </c>
      <c r="R213" s="11">
        <f t="shared" si="31"/>
        <v>6.5381918165909987</v>
      </c>
      <c r="S213" s="35">
        <f t="shared" si="32"/>
        <v>10.152381953060337</v>
      </c>
      <c r="AF213" s="34"/>
    </row>
    <row r="214" spans="7:32" ht="18.5">
      <c r="G214" s="61">
        <v>2014</v>
      </c>
      <c r="H214" s="61">
        <v>7</v>
      </c>
      <c r="I214" s="48">
        <f t="shared" si="33"/>
        <v>29</v>
      </c>
      <c r="J214" s="48">
        <f t="shared" si="33"/>
        <v>210</v>
      </c>
      <c r="K214" s="93">
        <v>39</v>
      </c>
      <c r="L214" s="93">
        <v>23.7</v>
      </c>
      <c r="M214" s="56">
        <f t="shared" si="28"/>
        <v>31.35</v>
      </c>
      <c r="N214" s="36">
        <v>59</v>
      </c>
      <c r="O214" s="57">
        <f t="shared" si="29"/>
        <v>35.163542370928148</v>
      </c>
      <c r="P214" s="58">
        <f t="shared" si="30"/>
        <v>43.040175862016049</v>
      </c>
      <c r="Q214" s="137">
        <v>22.006872000000001</v>
      </c>
      <c r="R214" s="11">
        <f t="shared" si="31"/>
        <v>6.343805455362002</v>
      </c>
      <c r="S214" s="35">
        <f t="shared" si="32"/>
        <v>9.4627316961165668</v>
      </c>
      <c r="AF214" s="34"/>
    </row>
    <row r="215" spans="7:32" ht="18.5">
      <c r="G215" s="61">
        <v>2014</v>
      </c>
      <c r="H215" s="61">
        <v>7</v>
      </c>
      <c r="I215" s="48">
        <f t="shared" si="33"/>
        <v>30</v>
      </c>
      <c r="J215" s="48">
        <f t="shared" si="33"/>
        <v>211</v>
      </c>
      <c r="K215" s="93">
        <v>39</v>
      </c>
      <c r="L215" s="93">
        <v>23</v>
      </c>
      <c r="M215" s="56">
        <f t="shared" si="28"/>
        <v>31</v>
      </c>
      <c r="N215" s="36">
        <v>54.5</v>
      </c>
      <c r="O215" s="57">
        <f t="shared" si="29"/>
        <v>35.386692187499996</v>
      </c>
      <c r="P215" s="58">
        <f t="shared" si="30"/>
        <v>45.294965999999995</v>
      </c>
      <c r="Q215" s="137">
        <v>22.647482999999998</v>
      </c>
      <c r="R215" s="11">
        <f t="shared" si="31"/>
        <v>6.4819814043959987</v>
      </c>
      <c r="S215" s="35">
        <f t="shared" si="32"/>
        <v>9.8993374621739108</v>
      </c>
      <c r="AF215" s="34"/>
    </row>
    <row r="216" spans="7:32" ht="18.5">
      <c r="G216" s="61">
        <v>2014</v>
      </c>
      <c r="H216" s="62">
        <v>7</v>
      </c>
      <c r="I216" s="62">
        <f t="shared" si="33"/>
        <v>31</v>
      </c>
      <c r="J216" s="48">
        <f t="shared" si="33"/>
        <v>212</v>
      </c>
      <c r="K216" s="93">
        <v>39</v>
      </c>
      <c r="L216" s="93">
        <v>22.2</v>
      </c>
      <c r="M216" s="56">
        <f t="shared" si="28"/>
        <v>30.6</v>
      </c>
      <c r="N216" s="36">
        <v>55</v>
      </c>
      <c r="O216" s="57">
        <f t="shared" si="29"/>
        <v>34.313609503770536</v>
      </c>
      <c r="P216" s="58">
        <f t="shared" si="30"/>
        <v>46.117491173067606</v>
      </c>
      <c r="Q216" s="137">
        <v>22.503031500000002</v>
      </c>
      <c r="R216" s="51">
        <f t="shared" si="31"/>
        <v>6.3878455397790015</v>
      </c>
      <c r="S216" s="50">
        <f t="shared" si="32"/>
        <v>10.028426782186827</v>
      </c>
      <c r="AF216" s="34"/>
    </row>
    <row r="217" spans="7:32" ht="18.5">
      <c r="G217" s="61">
        <v>2014</v>
      </c>
      <c r="H217" s="61">
        <v>8</v>
      </c>
      <c r="I217" s="48">
        <v>1</v>
      </c>
      <c r="J217" s="48">
        <f t="shared" si="33"/>
        <v>213</v>
      </c>
      <c r="K217" s="93">
        <v>37.799999999999997</v>
      </c>
      <c r="L217" s="93">
        <v>22.3</v>
      </c>
      <c r="M217" s="56">
        <f t="shared" si="28"/>
        <v>30.049999999999997</v>
      </c>
      <c r="N217" s="36">
        <v>44.5</v>
      </c>
      <c r="O217" s="57">
        <f t="shared" si="29"/>
        <v>36.969886194904682</v>
      </c>
      <c r="P217" s="58">
        <f t="shared" si="30"/>
        <v>45.8426588816818</v>
      </c>
      <c r="Q217" s="137">
        <v>23.288094000000001</v>
      </c>
      <c r="R217" s="11">
        <f t="shared" si="31"/>
        <v>6.5355765221834989</v>
      </c>
      <c r="S217" s="35">
        <f t="shared" si="32"/>
        <v>10.690347115214575</v>
      </c>
      <c r="AF217" s="34"/>
    </row>
    <row r="218" spans="7:32" ht="18.5">
      <c r="G218" s="61">
        <v>2014</v>
      </c>
      <c r="H218" s="61">
        <v>8</v>
      </c>
      <c r="I218" s="48">
        <f t="shared" ref="I218:J233" si="34">I217+1</f>
        <v>2</v>
      </c>
      <c r="J218" s="48">
        <f t="shared" si="33"/>
        <v>214</v>
      </c>
      <c r="K218" s="93">
        <v>36</v>
      </c>
      <c r="L218" s="93">
        <v>21.5</v>
      </c>
      <c r="M218" s="56">
        <f t="shared" si="28"/>
        <v>28.75</v>
      </c>
      <c r="N218" s="36">
        <v>45</v>
      </c>
      <c r="O218" s="57">
        <f t="shared" si="29"/>
        <v>38.182223387945072</v>
      </c>
      <c r="P218" s="58">
        <f t="shared" si="30"/>
        <v>44.291379130016281</v>
      </c>
      <c r="Q218" s="137">
        <v>23.262972000000001</v>
      </c>
      <c r="R218" s="11">
        <f t="shared" si="31"/>
        <v>6.3511577478090002</v>
      </c>
      <c r="S218" s="35">
        <f t="shared" si="32"/>
        <v>10.12344591419437</v>
      </c>
      <c r="AF218" s="34"/>
    </row>
    <row r="219" spans="7:32" ht="18.5">
      <c r="G219" s="61">
        <v>2014</v>
      </c>
      <c r="H219" s="61">
        <v>8</v>
      </c>
      <c r="I219" s="48">
        <f t="shared" si="34"/>
        <v>3</v>
      </c>
      <c r="J219" s="48">
        <f t="shared" si="34"/>
        <v>215</v>
      </c>
      <c r="K219" s="93">
        <v>33.6</v>
      </c>
      <c r="L219" s="93">
        <v>20.399999999999999</v>
      </c>
      <c r="M219" s="56">
        <f t="shared" si="28"/>
        <v>27</v>
      </c>
      <c r="N219" s="36">
        <v>58.5</v>
      </c>
      <c r="O219" s="57">
        <f t="shared" si="29"/>
        <v>37.943883561232632</v>
      </c>
      <c r="P219" s="58">
        <f t="shared" si="30"/>
        <v>40.068741040661671</v>
      </c>
      <c r="Q219" s="137">
        <v>22.057115999999997</v>
      </c>
      <c r="R219" s="11">
        <f t="shared" si="31"/>
        <v>5.7955513432319989</v>
      </c>
      <c r="S219" s="35">
        <f t="shared" si="32"/>
        <v>8.4016348216747172</v>
      </c>
      <c r="AF219" s="34"/>
    </row>
    <row r="220" spans="7:32" ht="18.5">
      <c r="G220" s="61">
        <v>2014</v>
      </c>
      <c r="H220" s="61">
        <v>8</v>
      </c>
      <c r="I220" s="48">
        <f t="shared" si="34"/>
        <v>4</v>
      </c>
      <c r="J220" s="48">
        <f t="shared" si="34"/>
        <v>216</v>
      </c>
      <c r="K220" s="93">
        <v>34.6</v>
      </c>
      <c r="L220" s="93">
        <v>22</v>
      </c>
      <c r="M220" s="56">
        <f t="shared" si="28"/>
        <v>28.3</v>
      </c>
      <c r="N220" s="36">
        <v>45.5</v>
      </c>
      <c r="O220" s="57">
        <f t="shared" si="29"/>
        <v>40.429200377464312</v>
      </c>
      <c r="P220" s="58">
        <f t="shared" si="30"/>
        <v>40.752633980484035</v>
      </c>
      <c r="Q220" s="137">
        <v>22.961507999999998</v>
      </c>
      <c r="R220" s="11">
        <f t="shared" si="31"/>
        <v>6.2082521677620006</v>
      </c>
      <c r="S220" s="35">
        <f t="shared" si="32"/>
        <v>9.238354628622103</v>
      </c>
      <c r="AF220" s="34"/>
    </row>
    <row r="221" spans="7:32" ht="18.5">
      <c r="G221" s="61">
        <v>2014</v>
      </c>
      <c r="H221" s="61">
        <v>8</v>
      </c>
      <c r="I221" s="48">
        <f t="shared" si="34"/>
        <v>5</v>
      </c>
      <c r="J221" s="48">
        <f t="shared" si="34"/>
        <v>217</v>
      </c>
      <c r="K221" s="93">
        <v>33.6</v>
      </c>
      <c r="L221" s="93">
        <v>22.1</v>
      </c>
      <c r="M221" s="56">
        <f t="shared" si="28"/>
        <v>27.85</v>
      </c>
      <c r="N221" s="36">
        <v>46.5</v>
      </c>
      <c r="O221" s="57">
        <f t="shared" si="29"/>
        <v>40.559203206630421</v>
      </c>
      <c r="P221" s="58">
        <f t="shared" si="30"/>
        <v>37.314466950099991</v>
      </c>
      <c r="Q221" s="137">
        <v>22.006872000000001</v>
      </c>
      <c r="R221" s="11">
        <f t="shared" si="31"/>
        <v>5.892059390382002</v>
      </c>
      <c r="S221" s="35">
        <f t="shared" si="32"/>
        <v>8.3362517779316843</v>
      </c>
      <c r="AF221" s="34"/>
    </row>
    <row r="222" spans="7:32" ht="18.5">
      <c r="G222" s="61">
        <v>2014</v>
      </c>
      <c r="H222" s="61">
        <v>8</v>
      </c>
      <c r="I222" s="48">
        <f t="shared" si="34"/>
        <v>6</v>
      </c>
      <c r="J222" s="48">
        <f t="shared" si="34"/>
        <v>218</v>
      </c>
      <c r="K222" s="93">
        <v>35.200000000000003</v>
      </c>
      <c r="L222" s="93">
        <v>21</v>
      </c>
      <c r="M222" s="56">
        <f t="shared" si="28"/>
        <v>28.1</v>
      </c>
      <c r="N222" s="36">
        <v>47</v>
      </c>
      <c r="O222" s="57">
        <f t="shared" si="29"/>
        <v>36.666776266268123</v>
      </c>
      <c r="P222" s="58">
        <f t="shared" si="30"/>
        <v>41.653457838480598</v>
      </c>
      <c r="Q222" s="137">
        <v>22.10736</v>
      </c>
      <c r="R222" s="11">
        <f t="shared" si="31"/>
        <v>5.9513786877600001</v>
      </c>
      <c r="S222" s="35">
        <f t="shared" si="32"/>
        <v>9.2199522936239067</v>
      </c>
      <c r="AF222" s="34"/>
    </row>
    <row r="223" spans="7:32" ht="18.5">
      <c r="G223" s="61">
        <v>2014</v>
      </c>
      <c r="H223" s="61">
        <v>8</v>
      </c>
      <c r="I223" s="48">
        <f t="shared" si="34"/>
        <v>7</v>
      </c>
      <c r="J223" s="48">
        <f t="shared" si="34"/>
        <v>219</v>
      </c>
      <c r="K223" s="93">
        <v>35.700000000000003</v>
      </c>
      <c r="L223" s="93">
        <v>22.9</v>
      </c>
      <c r="M223" s="56">
        <f t="shared" si="28"/>
        <v>29.3</v>
      </c>
      <c r="N223" s="36">
        <v>50</v>
      </c>
      <c r="O223" s="57">
        <f t="shared" si="29"/>
        <v>37.87390099034139</v>
      </c>
      <c r="P223" s="58">
        <f t="shared" si="30"/>
        <v>38.782874614109602</v>
      </c>
      <c r="Q223" s="137">
        <v>21.680285999999995</v>
      </c>
      <c r="R223" s="11">
        <f t="shared" si="31"/>
        <v>5.9889947250689977</v>
      </c>
      <c r="S223" s="35">
        <f t="shared" si="32"/>
        <v>8.3803232532721808</v>
      </c>
      <c r="AF223" s="34"/>
    </row>
    <row r="224" spans="7:32" ht="18.5">
      <c r="G224" s="61">
        <v>2014</v>
      </c>
      <c r="H224" s="61">
        <v>8</v>
      </c>
      <c r="I224" s="48">
        <f t="shared" si="34"/>
        <v>8</v>
      </c>
      <c r="J224" s="48">
        <f t="shared" si="34"/>
        <v>220</v>
      </c>
      <c r="K224" s="93">
        <v>33.700000000000003</v>
      </c>
      <c r="L224" s="93">
        <v>19.899999999999999</v>
      </c>
      <c r="M224" s="56">
        <f t="shared" si="28"/>
        <v>26.8</v>
      </c>
      <c r="N224" s="36">
        <v>44</v>
      </c>
      <c r="O224" s="57">
        <f t="shared" si="29"/>
        <v>35.862993052388092</v>
      </c>
      <c r="P224" s="58">
        <f t="shared" si="30"/>
        <v>39.592744329836464</v>
      </c>
      <c r="Q224" s="137">
        <v>21.316016999999999</v>
      </c>
      <c r="R224" s="11">
        <f t="shared" si="31"/>
        <v>5.5758224108429992</v>
      </c>
      <c r="S224" s="35">
        <f t="shared" si="32"/>
        <v>8.9948114257735412</v>
      </c>
      <c r="AF224" s="34"/>
    </row>
    <row r="225" spans="7:32" ht="18.5">
      <c r="G225" s="61">
        <v>2014</v>
      </c>
      <c r="H225" s="61">
        <v>8</v>
      </c>
      <c r="I225" s="48">
        <f t="shared" si="34"/>
        <v>9</v>
      </c>
      <c r="J225" s="48">
        <f t="shared" si="34"/>
        <v>221</v>
      </c>
      <c r="K225" s="93">
        <v>37.799999999999997</v>
      </c>
      <c r="L225" s="93">
        <v>21.6</v>
      </c>
      <c r="M225" s="56">
        <f t="shared" si="28"/>
        <v>29.7</v>
      </c>
      <c r="N225" s="36">
        <v>53</v>
      </c>
      <c r="O225" s="57">
        <f t="shared" si="29"/>
        <v>34.231335773425606</v>
      </c>
      <c r="P225" s="58">
        <f t="shared" si="30"/>
        <v>44.363811162359575</v>
      </c>
      <c r="Q225" s="137">
        <v>22.044554999999999</v>
      </c>
      <c r="R225" s="11">
        <f t="shared" si="31"/>
        <v>6.1413374660624989</v>
      </c>
      <c r="S225" s="35">
        <f t="shared" si="32"/>
        <v>9.5682380172672161</v>
      </c>
      <c r="AF225" s="34"/>
    </row>
    <row r="226" spans="7:32" ht="18.5">
      <c r="G226" s="61">
        <v>2014</v>
      </c>
      <c r="H226" s="61">
        <v>8</v>
      </c>
      <c r="I226" s="48">
        <f t="shared" si="34"/>
        <v>10</v>
      </c>
      <c r="J226" s="48">
        <f t="shared" si="34"/>
        <v>222</v>
      </c>
      <c r="K226" s="93">
        <v>36</v>
      </c>
      <c r="L226" s="93">
        <v>23</v>
      </c>
      <c r="M226" s="56">
        <f t="shared" si="28"/>
        <v>29.5</v>
      </c>
      <c r="N226" s="36">
        <v>50</v>
      </c>
      <c r="O226" s="57">
        <f t="shared" si="29"/>
        <v>37.45079176071993</v>
      </c>
      <c r="P226" s="58">
        <f t="shared" si="30"/>
        <v>38.948823431148732</v>
      </c>
      <c r="Q226" s="137">
        <v>21.60492</v>
      </c>
      <c r="R226" s="11">
        <f t="shared" si="31"/>
        <v>5.9935180793399994</v>
      </c>
      <c r="S226" s="35">
        <f t="shared" si="32"/>
        <v>8.4337087702888773</v>
      </c>
      <c r="AF226" s="34"/>
    </row>
    <row r="227" spans="7:32" ht="18.5">
      <c r="G227" s="61">
        <v>2014</v>
      </c>
      <c r="H227" s="61">
        <v>8</v>
      </c>
      <c r="I227" s="48">
        <f t="shared" si="34"/>
        <v>11</v>
      </c>
      <c r="J227" s="48">
        <f t="shared" si="34"/>
        <v>223</v>
      </c>
      <c r="K227" s="93">
        <v>37.799999999999997</v>
      </c>
      <c r="L227" s="93">
        <v>22.7</v>
      </c>
      <c r="M227" s="56">
        <f t="shared" si="28"/>
        <v>30.25</v>
      </c>
      <c r="N227" s="36">
        <v>47</v>
      </c>
      <c r="O227" s="57">
        <f t="shared" si="29"/>
        <v>36.446203227819922</v>
      </c>
      <c r="P227" s="58">
        <f t="shared" si="30"/>
        <v>44.027013499206461</v>
      </c>
      <c r="Q227" s="137">
        <v>22.660043999999999</v>
      </c>
      <c r="R227" s="11">
        <f t="shared" si="31"/>
        <v>6.3859006447829998</v>
      </c>
      <c r="S227" s="35">
        <f t="shared" si="32"/>
        <v>9.966771102914926</v>
      </c>
      <c r="AF227" s="34"/>
    </row>
    <row r="228" spans="7:32" ht="18.5">
      <c r="G228" s="61">
        <v>2014</v>
      </c>
      <c r="H228" s="61">
        <v>8</v>
      </c>
      <c r="I228" s="48">
        <f t="shared" si="34"/>
        <v>12</v>
      </c>
      <c r="J228" s="48">
        <f t="shared" si="34"/>
        <v>224</v>
      </c>
      <c r="K228" s="93">
        <v>37.799999999999997</v>
      </c>
      <c r="L228" s="93">
        <v>22.7</v>
      </c>
      <c r="M228" s="56">
        <f t="shared" si="28"/>
        <v>30.25</v>
      </c>
      <c r="N228" s="36">
        <v>47</v>
      </c>
      <c r="O228" s="57">
        <f t="shared" si="29"/>
        <v>33.557174923175658</v>
      </c>
      <c r="P228" s="58">
        <f t="shared" si="30"/>
        <v>40.537067307196196</v>
      </c>
      <c r="Q228" s="137">
        <v>20.863820999999998</v>
      </c>
      <c r="R228" s="11">
        <f t="shared" si="31"/>
        <v>5.8797012034282483</v>
      </c>
      <c r="S228" s="35">
        <f t="shared" si="32"/>
        <v>9.2125267965733109</v>
      </c>
      <c r="AF228" s="34"/>
    </row>
    <row r="229" spans="7:32" ht="18.5">
      <c r="G229" s="61">
        <v>2014</v>
      </c>
      <c r="H229" s="61">
        <v>8</v>
      </c>
      <c r="I229" s="48">
        <f t="shared" si="34"/>
        <v>13</v>
      </c>
      <c r="J229" s="48">
        <f t="shared" si="34"/>
        <v>225</v>
      </c>
      <c r="K229" s="93">
        <v>38</v>
      </c>
      <c r="L229" s="93">
        <v>23.6</v>
      </c>
      <c r="M229" s="56">
        <f t="shared" si="28"/>
        <v>30.8</v>
      </c>
      <c r="N229" s="36">
        <v>51.5</v>
      </c>
      <c r="O229" s="57">
        <f t="shared" si="29"/>
        <v>37.487042644347675</v>
      </c>
      <c r="P229" s="58">
        <f t="shared" si="30"/>
        <v>43.185073126288515</v>
      </c>
      <c r="Q229" s="137">
        <v>22.760532000000001</v>
      </c>
      <c r="R229" s="11">
        <f t="shared" si="31"/>
        <v>6.4876392807480006</v>
      </c>
      <c r="S229" s="35">
        <f t="shared" si="32"/>
        <v>9.4385676465022446</v>
      </c>
      <c r="AF229" s="34"/>
    </row>
    <row r="230" spans="7:32" ht="18.5">
      <c r="G230" s="61">
        <v>2014</v>
      </c>
      <c r="H230" s="61">
        <v>8</v>
      </c>
      <c r="I230" s="48">
        <f t="shared" si="34"/>
        <v>14</v>
      </c>
      <c r="J230" s="48">
        <f t="shared" si="34"/>
        <v>226</v>
      </c>
      <c r="K230" s="93">
        <v>37.799999999999997</v>
      </c>
      <c r="L230" s="93">
        <v>22.3</v>
      </c>
      <c r="M230" s="56">
        <f t="shared" si="28"/>
        <v>30.049999999999997</v>
      </c>
      <c r="N230" s="36">
        <v>54.5</v>
      </c>
      <c r="O230" s="57">
        <f t="shared" si="29"/>
        <v>33.480279892796631</v>
      </c>
      <c r="P230" s="58">
        <f t="shared" si="30"/>
        <v>41.515547067067814</v>
      </c>
      <c r="Q230" s="137">
        <v>21.089918999999998</v>
      </c>
      <c r="R230" s="11">
        <f t="shared" si="31"/>
        <v>5.9186801406397489</v>
      </c>
      <c r="S230" s="35">
        <f t="shared" si="32"/>
        <v>9.0168140666652654</v>
      </c>
      <c r="AF230" s="34"/>
    </row>
    <row r="231" spans="7:32" ht="18.5">
      <c r="G231" s="61">
        <v>2014</v>
      </c>
      <c r="H231" s="61">
        <v>8</v>
      </c>
      <c r="I231" s="48">
        <f t="shared" si="34"/>
        <v>15</v>
      </c>
      <c r="J231" s="48">
        <f t="shared" si="34"/>
        <v>227</v>
      </c>
      <c r="K231" s="93">
        <v>37.799999999999997</v>
      </c>
      <c r="L231" s="93">
        <v>22.1</v>
      </c>
      <c r="M231" s="56">
        <f t="shared" si="28"/>
        <v>29.95</v>
      </c>
      <c r="N231" s="36">
        <v>48.5</v>
      </c>
      <c r="O231" s="57">
        <f t="shared" si="29"/>
        <v>34.930654170739523</v>
      </c>
      <c r="P231" s="58">
        <f t="shared" si="30"/>
        <v>43.87290163844883</v>
      </c>
      <c r="Q231" s="137">
        <v>22.145042999999998</v>
      </c>
      <c r="R231" s="11">
        <f t="shared" si="31"/>
        <v>6.201802336061248</v>
      </c>
      <c r="S231" s="35">
        <f t="shared" si="32"/>
        <v>9.6971533636566765</v>
      </c>
      <c r="AF231" s="34"/>
    </row>
    <row r="232" spans="7:32" ht="18.5">
      <c r="G232" s="61">
        <v>2014</v>
      </c>
      <c r="H232" s="61">
        <v>8</v>
      </c>
      <c r="I232" s="48">
        <f t="shared" si="34"/>
        <v>16</v>
      </c>
      <c r="J232" s="48">
        <f t="shared" si="34"/>
        <v>228</v>
      </c>
      <c r="K232" s="93">
        <v>37.799999999999997</v>
      </c>
      <c r="L232" s="93">
        <v>22.7</v>
      </c>
      <c r="M232" s="56">
        <f t="shared" si="28"/>
        <v>30.25</v>
      </c>
      <c r="N232" s="36">
        <v>55.5</v>
      </c>
      <c r="O232" s="57">
        <f t="shared" si="29"/>
        <v>35.335038495264442</v>
      </c>
      <c r="P232" s="58">
        <f t="shared" si="30"/>
        <v>42.684726502279446</v>
      </c>
      <c r="Q232" s="137">
        <v>21.969189</v>
      </c>
      <c r="R232" s="11">
        <f t="shared" si="31"/>
        <v>6.191208551954249</v>
      </c>
      <c r="S232" s="35">
        <f t="shared" si="32"/>
        <v>9.2790054756933813</v>
      </c>
      <c r="AF232" s="34"/>
    </row>
    <row r="233" spans="7:32" ht="18.5">
      <c r="G233" s="61">
        <v>2014</v>
      </c>
      <c r="H233" s="61">
        <v>8</v>
      </c>
      <c r="I233" s="48">
        <f t="shared" si="34"/>
        <v>17</v>
      </c>
      <c r="J233" s="48">
        <f t="shared" si="34"/>
        <v>229</v>
      </c>
      <c r="K233" s="93">
        <v>37.799999999999997</v>
      </c>
      <c r="L233" s="93">
        <v>23.7</v>
      </c>
      <c r="M233" s="56">
        <f t="shared" si="28"/>
        <v>30.75</v>
      </c>
      <c r="N233" s="36">
        <v>44.5</v>
      </c>
      <c r="O233" s="57">
        <f t="shared" si="29"/>
        <v>37.486506268626201</v>
      </c>
      <c r="P233" s="58">
        <f t="shared" si="30"/>
        <v>42.284779071010348</v>
      </c>
      <c r="Q233" s="137">
        <v>22.521872999999999</v>
      </c>
      <c r="R233" s="11">
        <f t="shared" si="31"/>
        <v>6.4130076187897496</v>
      </c>
      <c r="S233" s="35">
        <f t="shared" si="32"/>
        <v>9.9724261991655467</v>
      </c>
      <c r="AF233" s="34"/>
    </row>
    <row r="234" spans="7:32" ht="18.5">
      <c r="G234" s="61">
        <v>2014</v>
      </c>
      <c r="H234" s="61">
        <v>8</v>
      </c>
      <c r="I234" s="48">
        <f t="shared" ref="I234:J249" si="35">I233+1</f>
        <v>18</v>
      </c>
      <c r="J234" s="48">
        <f t="shared" si="35"/>
        <v>230</v>
      </c>
      <c r="K234" s="93">
        <v>37.799999999999997</v>
      </c>
      <c r="L234" s="93">
        <v>22.8</v>
      </c>
      <c r="M234" s="56">
        <f t="shared" si="28"/>
        <v>30.299999999999997</v>
      </c>
      <c r="N234" s="36">
        <v>31.5</v>
      </c>
      <c r="O234" s="57">
        <f t="shared" si="29"/>
        <v>35.290464490078946</v>
      </c>
      <c r="P234" s="58">
        <f t="shared" si="30"/>
        <v>42.348557388094726</v>
      </c>
      <c r="Q234" s="137">
        <v>21.868700999999998</v>
      </c>
      <c r="R234" s="11">
        <f t="shared" si="31"/>
        <v>6.1693026986564963</v>
      </c>
      <c r="S234" s="35">
        <f t="shared" si="32"/>
        <v>11.649607759335877</v>
      </c>
      <c r="AF234" s="34"/>
    </row>
    <row r="235" spans="7:32" ht="18.5">
      <c r="G235" s="61">
        <v>2014</v>
      </c>
      <c r="H235" s="61">
        <v>8</v>
      </c>
      <c r="I235" s="48">
        <f t="shared" si="35"/>
        <v>19</v>
      </c>
      <c r="J235" s="48">
        <f t="shared" si="35"/>
        <v>231</v>
      </c>
      <c r="K235" s="93">
        <v>34.9</v>
      </c>
      <c r="L235" s="93">
        <v>23.8</v>
      </c>
      <c r="M235" s="56">
        <f t="shared" si="28"/>
        <v>29.35</v>
      </c>
      <c r="N235" s="36">
        <v>34</v>
      </c>
      <c r="O235" s="57">
        <f t="shared" si="29"/>
        <v>42.131823680953325</v>
      </c>
      <c r="P235" s="58">
        <f t="shared" si="30"/>
        <v>37.413059428686545</v>
      </c>
      <c r="Q235" s="137">
        <v>22.459067999999998</v>
      </c>
      <c r="R235" s="11">
        <f t="shared" si="31"/>
        <v>6.2107127546129997</v>
      </c>
      <c r="S235" s="35">
        <f t="shared" si="32"/>
        <v>9.9565142258733417</v>
      </c>
      <c r="AF235" s="34"/>
    </row>
    <row r="236" spans="7:32" ht="18.5">
      <c r="G236" s="61">
        <v>2014</v>
      </c>
      <c r="H236" s="61">
        <v>8</v>
      </c>
      <c r="I236" s="48">
        <f t="shared" si="35"/>
        <v>20</v>
      </c>
      <c r="J236" s="48">
        <f t="shared" si="35"/>
        <v>232</v>
      </c>
      <c r="K236" s="93">
        <v>34.200000000000003</v>
      </c>
      <c r="L236" s="93">
        <v>20.6</v>
      </c>
      <c r="M236" s="56">
        <f t="shared" si="28"/>
        <v>27.400000000000002</v>
      </c>
      <c r="N236" s="36">
        <v>26.5</v>
      </c>
      <c r="O236" s="57">
        <f t="shared" si="29"/>
        <v>37.360432879363643</v>
      </c>
      <c r="P236" s="58">
        <f t="shared" si="30"/>
        <v>40.648150972747644</v>
      </c>
      <c r="Q236" s="137">
        <v>22.044554999999999</v>
      </c>
      <c r="R236" s="11">
        <f t="shared" si="31"/>
        <v>5.8439674413900002</v>
      </c>
      <c r="S236" s="35">
        <f t="shared" si="32"/>
        <v>11.43604089720198</v>
      </c>
      <c r="AF236" s="34"/>
    </row>
    <row r="237" spans="7:32" ht="18.5">
      <c r="G237" s="61">
        <v>2014</v>
      </c>
      <c r="H237" s="61">
        <v>8</v>
      </c>
      <c r="I237" s="48">
        <f t="shared" si="35"/>
        <v>21</v>
      </c>
      <c r="J237" s="48">
        <f t="shared" si="35"/>
        <v>233</v>
      </c>
      <c r="K237" s="93">
        <v>36.200000000000003</v>
      </c>
      <c r="L237" s="93">
        <v>17.399999999999999</v>
      </c>
      <c r="M237" s="56">
        <f t="shared" si="28"/>
        <v>26.8</v>
      </c>
      <c r="N237" s="36">
        <v>29</v>
      </c>
      <c r="O237" s="57">
        <f t="shared" si="29"/>
        <v>29.585394218154754</v>
      </c>
      <c r="P237" s="58">
        <f t="shared" si="30"/>
        <v>44.496432904104765</v>
      </c>
      <c r="Q237" s="137">
        <v>20.524673999999997</v>
      </c>
      <c r="R237" s="11">
        <f t="shared" si="31"/>
        <v>5.3688237002459998</v>
      </c>
      <c r="S237" s="35">
        <f t="shared" si="32"/>
        <v>12.03713181668644</v>
      </c>
      <c r="AF237" s="34"/>
    </row>
    <row r="238" spans="7:32" ht="18.5">
      <c r="G238" s="61">
        <v>2014</v>
      </c>
      <c r="H238" s="61">
        <v>8</v>
      </c>
      <c r="I238" s="48">
        <f t="shared" si="35"/>
        <v>22</v>
      </c>
      <c r="J238" s="48">
        <f t="shared" si="35"/>
        <v>234</v>
      </c>
      <c r="K238" s="93">
        <v>37.799999999999997</v>
      </c>
      <c r="L238" s="93">
        <v>22.9</v>
      </c>
      <c r="M238" s="56">
        <f t="shared" si="28"/>
        <v>30.349999999999998</v>
      </c>
      <c r="N238" s="36">
        <v>58.5</v>
      </c>
      <c r="O238" s="57">
        <f t="shared" si="29"/>
        <v>33.273186790739651</v>
      </c>
      <c r="P238" s="58">
        <f t="shared" si="30"/>
        <v>39.661638654561663</v>
      </c>
      <c r="Q238" s="137">
        <v>20.549796000000001</v>
      </c>
      <c r="R238" s="11">
        <f t="shared" si="31"/>
        <v>5.803257252951</v>
      </c>
      <c r="S238" s="35">
        <f t="shared" si="32"/>
        <v>8.6619689587969884</v>
      </c>
      <c r="AF238" s="34"/>
    </row>
    <row r="239" spans="7:32" ht="18.5">
      <c r="G239" s="61">
        <v>2014</v>
      </c>
      <c r="H239" s="61">
        <v>8</v>
      </c>
      <c r="I239" s="48">
        <f t="shared" si="35"/>
        <v>23</v>
      </c>
      <c r="J239" s="48">
        <f t="shared" si="35"/>
        <v>235</v>
      </c>
      <c r="K239" s="93">
        <v>37.799999999999997</v>
      </c>
      <c r="L239" s="93">
        <v>26</v>
      </c>
      <c r="M239" s="56">
        <f t="shared" si="28"/>
        <v>31.9</v>
      </c>
      <c r="N239" s="36">
        <v>57</v>
      </c>
      <c r="O239" s="57">
        <f t="shared" si="29"/>
        <v>37.732041424778146</v>
      </c>
      <c r="P239" s="58">
        <f t="shared" si="30"/>
        <v>35.619047104990564</v>
      </c>
      <c r="Q239" s="137">
        <v>20.738211</v>
      </c>
      <c r="R239" s="11">
        <f t="shared" si="31"/>
        <v>6.0449914934954991</v>
      </c>
      <c r="S239" s="35">
        <f t="shared" si="32"/>
        <v>7.9510611262527009</v>
      </c>
      <c r="AF239" s="34"/>
    </row>
    <row r="240" spans="7:32" ht="18.5">
      <c r="G240" s="61">
        <v>2014</v>
      </c>
      <c r="H240" s="61">
        <v>8</v>
      </c>
      <c r="I240" s="48">
        <f t="shared" si="35"/>
        <v>24</v>
      </c>
      <c r="J240" s="48">
        <f t="shared" si="35"/>
        <v>236</v>
      </c>
      <c r="K240" s="93">
        <v>37.799999999999997</v>
      </c>
      <c r="L240" s="93">
        <v>24.3</v>
      </c>
      <c r="M240" s="56">
        <f t="shared" si="28"/>
        <v>31.049999999999997</v>
      </c>
      <c r="N240" s="36">
        <v>54</v>
      </c>
      <c r="O240" s="57">
        <f t="shared" si="29"/>
        <v>34.977279554823525</v>
      </c>
      <c r="P240" s="58">
        <f t="shared" si="30"/>
        <v>37.775461919209398</v>
      </c>
      <c r="Q240" s="137">
        <v>20.562356999999999</v>
      </c>
      <c r="R240" s="11">
        <f t="shared" si="31"/>
        <v>5.8912232328742471</v>
      </c>
      <c r="S240" s="35">
        <f t="shared" si="32"/>
        <v>8.3327905255884911</v>
      </c>
      <c r="AF240" s="34"/>
    </row>
    <row r="241" spans="7:32" ht="18.5">
      <c r="G241" s="61">
        <v>2014</v>
      </c>
      <c r="H241" s="61">
        <v>8</v>
      </c>
      <c r="I241" s="48">
        <f t="shared" si="35"/>
        <v>25</v>
      </c>
      <c r="J241" s="48">
        <f t="shared" si="35"/>
        <v>237</v>
      </c>
      <c r="K241" s="93">
        <v>37.799999999999997</v>
      </c>
      <c r="L241" s="93">
        <v>24.3</v>
      </c>
      <c r="M241" s="56">
        <f t="shared" si="28"/>
        <v>31.049999999999997</v>
      </c>
      <c r="N241" s="36">
        <v>45.5</v>
      </c>
      <c r="O241" s="57">
        <f t="shared" si="29"/>
        <v>33.118377098336268</v>
      </c>
      <c r="P241" s="58">
        <f t="shared" si="30"/>
        <v>35.767847266203162</v>
      </c>
      <c r="Q241" s="137">
        <v>19.469549999999998</v>
      </c>
      <c r="R241" s="11">
        <f t="shared" si="31"/>
        <v>5.5781282901374984</v>
      </c>
      <c r="S241" s="35">
        <f t="shared" si="32"/>
        <v>8.4218559981797636</v>
      </c>
      <c r="AF241" s="34"/>
    </row>
    <row r="242" spans="7:32" ht="18.5">
      <c r="G242" s="61">
        <v>2014</v>
      </c>
      <c r="H242" s="61">
        <v>8</v>
      </c>
      <c r="I242" s="48">
        <f t="shared" si="35"/>
        <v>26</v>
      </c>
      <c r="J242" s="48">
        <f t="shared" si="35"/>
        <v>238</v>
      </c>
      <c r="K242" s="93">
        <v>37.799999999999997</v>
      </c>
      <c r="L242" s="93">
        <v>27.6</v>
      </c>
      <c r="M242" s="56">
        <f t="shared" si="28"/>
        <v>32.700000000000003</v>
      </c>
      <c r="N242" s="36">
        <v>38</v>
      </c>
      <c r="O242" s="57">
        <f t="shared" si="29"/>
        <v>41.493167514690967</v>
      </c>
      <c r="P242" s="58">
        <f t="shared" si="30"/>
        <v>33.858424691987821</v>
      </c>
      <c r="Q242" s="137">
        <v>21.202967999999998</v>
      </c>
      <c r="R242" s="11">
        <f t="shared" si="31"/>
        <v>6.2799480696599979</v>
      </c>
      <c r="S242" s="35">
        <f t="shared" si="32"/>
        <v>8.9492521265108742</v>
      </c>
      <c r="AF242" s="34"/>
    </row>
    <row r="243" spans="7:32" ht="18.5">
      <c r="G243" s="61">
        <v>2014</v>
      </c>
      <c r="H243" s="61">
        <v>8</v>
      </c>
      <c r="I243" s="48">
        <f t="shared" si="35"/>
        <v>27</v>
      </c>
      <c r="J243" s="48">
        <f t="shared" si="35"/>
        <v>239</v>
      </c>
      <c r="K243" s="93">
        <v>37.799999999999997</v>
      </c>
      <c r="L243" s="93">
        <v>22.5</v>
      </c>
      <c r="M243" s="56">
        <f t="shared" si="28"/>
        <v>30.15</v>
      </c>
      <c r="N243" s="36">
        <v>54</v>
      </c>
      <c r="O243" s="57">
        <f t="shared" si="29"/>
        <v>33.437478076464771</v>
      </c>
      <c r="P243" s="58">
        <f t="shared" si="30"/>
        <v>40.927473165592872</v>
      </c>
      <c r="Q243" s="137">
        <v>20.926625999999999</v>
      </c>
      <c r="R243" s="11">
        <f t="shared" si="31"/>
        <v>5.8851270184454991</v>
      </c>
      <c r="S243" s="35">
        <f t="shared" si="32"/>
        <v>8.9050456908574489</v>
      </c>
      <c r="AF243" s="34"/>
    </row>
    <row r="244" spans="7:32" ht="18.5">
      <c r="G244" s="61">
        <v>2014</v>
      </c>
      <c r="H244" s="61">
        <v>8</v>
      </c>
      <c r="I244" s="48">
        <f t="shared" si="35"/>
        <v>28</v>
      </c>
      <c r="J244" s="48">
        <f t="shared" si="35"/>
        <v>240</v>
      </c>
      <c r="K244" s="93">
        <v>37.799999999999997</v>
      </c>
      <c r="L244" s="93">
        <v>21.8</v>
      </c>
      <c r="M244" s="56">
        <f t="shared" si="28"/>
        <v>29.799999999999997</v>
      </c>
      <c r="N244" s="36">
        <v>57</v>
      </c>
      <c r="O244" s="57">
        <f t="shared" si="29"/>
        <v>32.923558593750002</v>
      </c>
      <c r="P244" s="58">
        <f t="shared" si="30"/>
        <v>42.142154999999995</v>
      </c>
      <c r="Q244" s="137">
        <v>21.071077499999998</v>
      </c>
      <c r="R244" s="11">
        <f t="shared" si="31"/>
        <v>5.8824969899849986</v>
      </c>
      <c r="S244" s="35">
        <f t="shared" si="32"/>
        <v>9.1209073189732131</v>
      </c>
      <c r="AF244" s="34"/>
    </row>
    <row r="245" spans="7:32" ht="18.5">
      <c r="G245" s="61">
        <v>2014</v>
      </c>
      <c r="H245" s="61">
        <v>8</v>
      </c>
      <c r="I245" s="48">
        <f t="shared" si="35"/>
        <v>29</v>
      </c>
      <c r="J245" s="48">
        <f t="shared" si="35"/>
        <v>241</v>
      </c>
      <c r="K245" s="93">
        <v>37.799999999999997</v>
      </c>
      <c r="L245" s="93">
        <v>21.1</v>
      </c>
      <c r="M245" s="56">
        <f t="shared" si="28"/>
        <v>29.45</v>
      </c>
      <c r="N245" s="36">
        <v>56.5</v>
      </c>
      <c r="O245" s="57">
        <f t="shared" si="29"/>
        <v>32.677611936256461</v>
      </c>
      <c r="P245" s="58">
        <f t="shared" si="30"/>
        <v>43.657289546838619</v>
      </c>
      <c r="Q245" s="137">
        <v>21.366260999999998</v>
      </c>
      <c r="R245" s="11">
        <f t="shared" si="31"/>
        <v>5.9210449561462495</v>
      </c>
      <c r="S245" s="35">
        <f t="shared" si="32"/>
        <v>9.3959478046763341</v>
      </c>
      <c r="AF245" s="34"/>
    </row>
    <row r="246" spans="7:32" ht="18.5">
      <c r="G246" s="61">
        <v>2014</v>
      </c>
      <c r="H246" s="61">
        <v>8</v>
      </c>
      <c r="I246" s="48">
        <f t="shared" si="35"/>
        <v>30</v>
      </c>
      <c r="J246" s="48">
        <f t="shared" si="35"/>
        <v>242</v>
      </c>
      <c r="K246" s="93">
        <v>37.799999999999997</v>
      </c>
      <c r="L246" s="93">
        <v>23.6</v>
      </c>
      <c r="M246" s="56">
        <f t="shared" si="28"/>
        <v>30.7</v>
      </c>
      <c r="N246" s="36">
        <v>58</v>
      </c>
      <c r="O246" s="57">
        <f t="shared" si="29"/>
        <v>35.833440442034764</v>
      </c>
      <c r="P246" s="58">
        <f t="shared" si="30"/>
        <v>40.706788342151484</v>
      </c>
      <c r="Q246" s="137">
        <v>21.60492</v>
      </c>
      <c r="R246" s="11">
        <f t="shared" si="31"/>
        <v>6.1455735062999999</v>
      </c>
      <c r="S246" s="35">
        <f t="shared" si="32"/>
        <v>8.9124077604432319</v>
      </c>
      <c r="AF246" s="34"/>
    </row>
    <row r="247" spans="7:32" ht="18.5">
      <c r="G247" s="61">
        <v>2014</v>
      </c>
      <c r="H247" s="62">
        <v>8</v>
      </c>
      <c r="I247" s="62">
        <f t="shared" si="35"/>
        <v>31</v>
      </c>
      <c r="J247" s="48">
        <f t="shared" si="35"/>
        <v>243</v>
      </c>
      <c r="K247" s="93">
        <v>37.799999999999997</v>
      </c>
      <c r="L247" s="93">
        <v>25</v>
      </c>
      <c r="M247" s="56">
        <f t="shared" si="28"/>
        <v>31.4</v>
      </c>
      <c r="N247" s="36">
        <v>51.5</v>
      </c>
      <c r="O247" s="57">
        <f t="shared" si="29"/>
        <v>37.083947087877746</v>
      </c>
      <c r="P247" s="58">
        <f t="shared" si="30"/>
        <v>37.973961817986805</v>
      </c>
      <c r="Q247" s="137">
        <v>21.228089999999998</v>
      </c>
      <c r="R247" s="51">
        <f t="shared" si="31"/>
        <v>6.1255351942199994</v>
      </c>
      <c r="S247" s="50">
        <f t="shared" si="32"/>
        <v>8.4047975072474905</v>
      </c>
      <c r="AF247" s="34"/>
    </row>
    <row r="248" spans="7:32" ht="18.5">
      <c r="G248" s="61">
        <v>2014</v>
      </c>
      <c r="H248" s="61">
        <v>9</v>
      </c>
      <c r="I248" s="48">
        <v>1</v>
      </c>
      <c r="J248" s="48">
        <f t="shared" si="35"/>
        <v>244</v>
      </c>
      <c r="K248" s="93">
        <v>37.799999999999997</v>
      </c>
      <c r="L248" s="93">
        <v>22</v>
      </c>
      <c r="M248" s="56">
        <f t="shared" si="28"/>
        <v>29.9</v>
      </c>
      <c r="N248" s="36">
        <v>57.5</v>
      </c>
      <c r="O248" s="57">
        <f t="shared" si="29"/>
        <v>32.568394134255065</v>
      </c>
      <c r="P248" s="58">
        <f t="shared" si="30"/>
        <v>41.166450185698395</v>
      </c>
      <c r="Q248" s="137">
        <v>20.713088999999997</v>
      </c>
      <c r="R248" s="11">
        <f t="shared" si="31"/>
        <v>5.7947041351844994</v>
      </c>
      <c r="S248" s="35">
        <f t="shared" si="32"/>
        <v>8.9297112866645527</v>
      </c>
      <c r="AF248" s="34"/>
    </row>
    <row r="249" spans="7:32" ht="18.5">
      <c r="G249" s="61">
        <v>2014</v>
      </c>
      <c r="H249" s="61">
        <v>9</v>
      </c>
      <c r="I249" s="48">
        <f t="shared" ref="I249:J264" si="36">I248+1</f>
        <v>2</v>
      </c>
      <c r="J249" s="48">
        <f t="shared" si="35"/>
        <v>245</v>
      </c>
      <c r="K249" s="93">
        <v>35.1</v>
      </c>
      <c r="L249" s="93">
        <v>23.2</v>
      </c>
      <c r="M249" s="56">
        <f t="shared" si="28"/>
        <v>29.15</v>
      </c>
      <c r="N249" s="36">
        <v>55</v>
      </c>
      <c r="O249" s="57">
        <f t="shared" si="29"/>
        <v>36.458035544019708</v>
      </c>
      <c r="P249" s="58">
        <f t="shared" si="30"/>
        <v>34.708049837906771</v>
      </c>
      <c r="Q249" s="137">
        <v>20.122722</v>
      </c>
      <c r="R249" s="11">
        <f t="shared" si="31"/>
        <v>5.5410279446835</v>
      </c>
      <c r="S249" s="35">
        <f t="shared" si="32"/>
        <v>7.5317231565174305</v>
      </c>
      <c r="AF249" s="34"/>
    </row>
    <row r="250" spans="7:32" ht="18.5">
      <c r="G250" s="61">
        <v>2014</v>
      </c>
      <c r="H250" s="61">
        <v>9</v>
      </c>
      <c r="I250" s="48">
        <f t="shared" si="36"/>
        <v>3</v>
      </c>
      <c r="J250" s="48">
        <f t="shared" si="36"/>
        <v>246</v>
      </c>
      <c r="K250" s="93">
        <v>34</v>
      </c>
      <c r="L250" s="93">
        <v>20.3</v>
      </c>
      <c r="M250" s="56">
        <f t="shared" si="28"/>
        <v>27.15</v>
      </c>
      <c r="N250" s="36">
        <v>59</v>
      </c>
      <c r="O250" s="57">
        <f t="shared" si="29"/>
        <v>32.303074031352274</v>
      </c>
      <c r="P250" s="58">
        <f t="shared" si="30"/>
        <v>35.404169138362086</v>
      </c>
      <c r="Q250" s="137">
        <v>19.130402999999998</v>
      </c>
      <c r="R250" s="11">
        <f t="shared" si="31"/>
        <v>5.04338162109525</v>
      </c>
      <c r="S250" s="35">
        <f t="shared" si="32"/>
        <v>7.4868250190515893</v>
      </c>
      <c r="AF250" s="34"/>
    </row>
    <row r="251" spans="7:32" ht="18.5">
      <c r="G251" s="61">
        <v>2014</v>
      </c>
      <c r="H251" s="61">
        <v>9</v>
      </c>
      <c r="I251" s="48">
        <f t="shared" si="36"/>
        <v>4</v>
      </c>
      <c r="J251" s="48">
        <f t="shared" si="36"/>
        <v>247</v>
      </c>
      <c r="K251" s="93">
        <v>34.200000000000003</v>
      </c>
      <c r="L251" s="93">
        <v>20.5</v>
      </c>
      <c r="M251" s="56">
        <f t="shared" si="28"/>
        <v>27.35</v>
      </c>
      <c r="N251" s="36">
        <v>58.5</v>
      </c>
      <c r="O251" s="57">
        <f t="shared" si="29"/>
        <v>31.560718423277855</v>
      </c>
      <c r="P251" s="58">
        <f t="shared" si="30"/>
        <v>34.590547391912537</v>
      </c>
      <c r="Q251" s="137">
        <v>18.690767999999998</v>
      </c>
      <c r="R251" s="11">
        <f t="shared" si="31"/>
        <v>4.949404147548</v>
      </c>
      <c r="S251" s="35">
        <f t="shared" si="32"/>
        <v>7.3434715717197276</v>
      </c>
      <c r="AF251" s="34"/>
    </row>
    <row r="252" spans="7:32" ht="18.5">
      <c r="G252" s="61">
        <v>2014</v>
      </c>
      <c r="H252" s="61">
        <v>9</v>
      </c>
      <c r="I252" s="48">
        <f t="shared" si="36"/>
        <v>5</v>
      </c>
      <c r="J252" s="48">
        <f t="shared" si="36"/>
        <v>248</v>
      </c>
      <c r="K252" s="93">
        <v>36.9</v>
      </c>
      <c r="L252" s="93">
        <v>21.3</v>
      </c>
      <c r="M252" s="56">
        <f t="shared" si="28"/>
        <v>29.1</v>
      </c>
      <c r="N252" s="36">
        <v>58</v>
      </c>
      <c r="O252" s="57">
        <f t="shared" si="29"/>
        <v>30.768965165662383</v>
      </c>
      <c r="P252" s="58">
        <f t="shared" si="30"/>
        <v>38.399668526746645</v>
      </c>
      <c r="Q252" s="137">
        <v>19.444427999999998</v>
      </c>
      <c r="R252" s="11">
        <f t="shared" si="31"/>
        <v>5.348549643318</v>
      </c>
      <c r="S252" s="35">
        <f t="shared" si="32"/>
        <v>8.2824784530562692</v>
      </c>
      <c r="AF252" s="34"/>
    </row>
    <row r="253" spans="7:32" ht="18.5">
      <c r="G253" s="61">
        <v>2014</v>
      </c>
      <c r="H253" s="61">
        <v>9</v>
      </c>
      <c r="I253" s="48">
        <f t="shared" si="36"/>
        <v>6</v>
      </c>
      <c r="J253" s="48">
        <f t="shared" si="36"/>
        <v>249</v>
      </c>
      <c r="K253" s="93">
        <v>32.1</v>
      </c>
      <c r="L253" s="93">
        <v>19.5</v>
      </c>
      <c r="M253" s="56">
        <f t="shared" si="28"/>
        <v>25.8</v>
      </c>
      <c r="N253" s="36">
        <v>56</v>
      </c>
      <c r="O253" s="57">
        <f t="shared" si="29"/>
        <v>32.024880824162103</v>
      </c>
      <c r="P253" s="58">
        <f t="shared" si="30"/>
        <v>32.281079870755406</v>
      </c>
      <c r="Q253" s="137">
        <v>18.188327999999998</v>
      </c>
      <c r="R253" s="11">
        <f t="shared" si="31"/>
        <v>4.6510101061920004</v>
      </c>
      <c r="S253" s="35">
        <f t="shared" si="32"/>
        <v>6.7377425687819068</v>
      </c>
      <c r="AF253" s="34"/>
    </row>
    <row r="254" spans="7:32" ht="18.5">
      <c r="G254" s="61">
        <v>2014</v>
      </c>
      <c r="H254" s="61">
        <v>9</v>
      </c>
      <c r="I254" s="48">
        <f t="shared" si="36"/>
        <v>7</v>
      </c>
      <c r="J254" s="48">
        <f t="shared" si="36"/>
        <v>250</v>
      </c>
      <c r="K254" s="93">
        <v>32</v>
      </c>
      <c r="L254" s="93">
        <v>19.100000000000001</v>
      </c>
      <c r="M254" s="56">
        <f t="shared" si="28"/>
        <v>25.55</v>
      </c>
      <c r="N254" s="36">
        <v>52.5</v>
      </c>
      <c r="O254" s="57">
        <f t="shared" si="29"/>
        <v>33.606594226962216</v>
      </c>
      <c r="P254" s="58">
        <f t="shared" si="30"/>
        <v>34.682005242225003</v>
      </c>
      <c r="Q254" s="137">
        <v>19.312537499999998</v>
      </c>
      <c r="R254" s="11">
        <f t="shared" si="31"/>
        <v>4.9101692061656248</v>
      </c>
      <c r="S254" s="35">
        <f t="shared" si="32"/>
        <v>7.1825565356607441</v>
      </c>
      <c r="AF254" s="34"/>
    </row>
    <row r="255" spans="7:32" ht="18.5">
      <c r="G255" s="61">
        <v>2014</v>
      </c>
      <c r="H255" s="61">
        <v>9</v>
      </c>
      <c r="I255" s="48">
        <f t="shared" si="36"/>
        <v>8</v>
      </c>
      <c r="J255" s="48">
        <f t="shared" si="36"/>
        <v>251</v>
      </c>
      <c r="K255" s="93">
        <v>31.6</v>
      </c>
      <c r="L255" s="93">
        <v>18.899999999999999</v>
      </c>
      <c r="M255" s="56">
        <f t="shared" si="28"/>
        <v>25.25</v>
      </c>
      <c r="N255" s="36">
        <v>42.5</v>
      </c>
      <c r="O255" s="57">
        <f t="shared" si="29"/>
        <v>32.118843290625641</v>
      </c>
      <c r="P255" s="58">
        <f t="shared" si="30"/>
        <v>32.632744783275662</v>
      </c>
      <c r="Q255" s="137">
        <v>18.313937999999997</v>
      </c>
      <c r="R255" s="11">
        <f t="shared" si="31"/>
        <v>4.6240541562284987</v>
      </c>
      <c r="S255" s="35">
        <f t="shared" si="32"/>
        <v>7.476096564794851</v>
      </c>
      <c r="AF255" s="34"/>
    </row>
    <row r="256" spans="7:32" ht="18.5">
      <c r="G256" s="61">
        <v>2014</v>
      </c>
      <c r="H256" s="61">
        <v>9</v>
      </c>
      <c r="I256" s="48">
        <f t="shared" si="36"/>
        <v>9</v>
      </c>
      <c r="J256" s="48">
        <f t="shared" si="36"/>
        <v>252</v>
      </c>
      <c r="K256" s="93">
        <v>33</v>
      </c>
      <c r="L256" s="93">
        <v>19.2</v>
      </c>
      <c r="M256" s="56">
        <f t="shared" si="28"/>
        <v>26.1</v>
      </c>
      <c r="N256" s="36">
        <v>54</v>
      </c>
      <c r="O256" s="57">
        <f t="shared" si="29"/>
        <v>34.404804177541436</v>
      </c>
      <c r="P256" s="58">
        <f t="shared" si="30"/>
        <v>37.982903812005752</v>
      </c>
      <c r="Q256" s="137">
        <v>20.449307999999998</v>
      </c>
      <c r="R256" s="11">
        <f t="shared" si="31"/>
        <v>5.2651549033379998</v>
      </c>
      <c r="S256" s="35">
        <f t="shared" si="32"/>
        <v>7.8888044949620078</v>
      </c>
      <c r="AF256" s="34"/>
    </row>
    <row r="257" spans="7:32" ht="18.5">
      <c r="G257" s="61">
        <v>2014</v>
      </c>
      <c r="H257" s="61">
        <v>9</v>
      </c>
      <c r="I257" s="48">
        <f t="shared" si="36"/>
        <v>10</v>
      </c>
      <c r="J257" s="48">
        <f t="shared" si="36"/>
        <v>253</v>
      </c>
      <c r="K257" s="93">
        <v>31.9</v>
      </c>
      <c r="L257" s="93">
        <v>19</v>
      </c>
      <c r="M257" s="56">
        <f t="shared" si="28"/>
        <v>25.45</v>
      </c>
      <c r="N257" s="36">
        <v>56.5</v>
      </c>
      <c r="O257" s="57">
        <f t="shared" si="29"/>
        <v>34.5902018628733</v>
      </c>
      <c r="P257" s="58">
        <f t="shared" si="30"/>
        <v>35.697088322485236</v>
      </c>
      <c r="Q257" s="137">
        <v>19.877782499999999</v>
      </c>
      <c r="R257" s="11">
        <f t="shared" si="31"/>
        <v>5.0422231561781237</v>
      </c>
      <c r="S257" s="35">
        <f t="shared" si="32"/>
        <v>7.37011701656977</v>
      </c>
      <c r="AF257" s="34"/>
    </row>
    <row r="258" spans="7:32" ht="18.5">
      <c r="G258" s="61">
        <v>2014</v>
      </c>
      <c r="H258" s="61">
        <v>9</v>
      </c>
      <c r="I258" s="48">
        <f t="shared" si="36"/>
        <v>11</v>
      </c>
      <c r="J258" s="48">
        <f t="shared" si="36"/>
        <v>254</v>
      </c>
      <c r="K258" s="93">
        <v>31.6</v>
      </c>
      <c r="L258" s="93">
        <v>18.899999999999999</v>
      </c>
      <c r="M258" s="56">
        <f t="shared" si="28"/>
        <v>25.25</v>
      </c>
      <c r="N258" s="36">
        <v>49</v>
      </c>
      <c r="O258" s="57">
        <f t="shared" si="29"/>
        <v>32.757695454842477</v>
      </c>
      <c r="P258" s="58">
        <f t="shared" si="30"/>
        <v>33.281818582119961</v>
      </c>
      <c r="Q258" s="137">
        <v>18.678207</v>
      </c>
      <c r="R258" s="11">
        <f t="shared" si="31"/>
        <v>4.7160277985677492</v>
      </c>
      <c r="S258" s="35">
        <f t="shared" si="32"/>
        <v>6.9770990617780368</v>
      </c>
      <c r="AF258" s="34"/>
    </row>
    <row r="259" spans="7:32" ht="18.5">
      <c r="G259" s="61">
        <v>2014</v>
      </c>
      <c r="H259" s="61">
        <v>9</v>
      </c>
      <c r="I259" s="48">
        <f t="shared" si="36"/>
        <v>12</v>
      </c>
      <c r="J259" s="48">
        <f t="shared" si="36"/>
        <v>255</v>
      </c>
      <c r="K259" s="93">
        <v>33.4</v>
      </c>
      <c r="L259" s="93">
        <v>19.8</v>
      </c>
      <c r="M259" s="56">
        <f t="shared" si="28"/>
        <v>26.6</v>
      </c>
      <c r="N259" s="36">
        <v>59.5</v>
      </c>
      <c r="O259" s="57">
        <f t="shared" si="29"/>
        <v>35.657393203951052</v>
      </c>
      <c r="P259" s="58">
        <f t="shared" si="30"/>
        <v>38.795243805898743</v>
      </c>
      <c r="Q259" s="137">
        <v>21.039674999999999</v>
      </c>
      <c r="R259" s="11">
        <f t="shared" si="31"/>
        <v>5.4788576080499993</v>
      </c>
      <c r="S259" s="35">
        <f t="shared" si="32"/>
        <v>8.1043202024865639</v>
      </c>
      <c r="AF259" s="34"/>
    </row>
    <row r="260" spans="7:32" ht="18.5">
      <c r="G260" s="61">
        <v>2014</v>
      </c>
      <c r="H260" s="61">
        <v>9</v>
      </c>
      <c r="I260" s="48">
        <f t="shared" si="36"/>
        <v>13</v>
      </c>
      <c r="J260" s="48">
        <f t="shared" si="36"/>
        <v>256</v>
      </c>
      <c r="K260" s="93">
        <v>35</v>
      </c>
      <c r="L260" s="93">
        <v>21.4</v>
      </c>
      <c r="M260" s="56">
        <f t="shared" si="28"/>
        <v>28.2</v>
      </c>
      <c r="N260" s="36">
        <v>47.5</v>
      </c>
      <c r="O260" s="57">
        <f t="shared" si="29"/>
        <v>35.550953224237766</v>
      </c>
      <c r="P260" s="58">
        <f t="shared" si="30"/>
        <v>38.679437107970692</v>
      </c>
      <c r="Q260" s="137">
        <v>20.976869999999998</v>
      </c>
      <c r="R260" s="11">
        <f t="shared" si="31"/>
        <v>5.6593497572999993</v>
      </c>
      <c r="S260" s="35">
        <f t="shared" si="32"/>
        <v>8.5447967565629241</v>
      </c>
      <c r="AF260" s="34"/>
    </row>
    <row r="261" spans="7:32" ht="18.5">
      <c r="G261" s="61">
        <v>2014</v>
      </c>
      <c r="H261" s="61">
        <v>9</v>
      </c>
      <c r="I261" s="48">
        <f t="shared" si="36"/>
        <v>14</v>
      </c>
      <c r="J261" s="48">
        <f t="shared" si="36"/>
        <v>257</v>
      </c>
      <c r="K261" s="93">
        <v>36.9</v>
      </c>
      <c r="L261" s="93">
        <v>20</v>
      </c>
      <c r="M261" s="56">
        <f t="shared" si="28"/>
        <v>28.45</v>
      </c>
      <c r="N261" s="36">
        <v>56.5</v>
      </c>
      <c r="O261" s="57">
        <f t="shared" si="29"/>
        <v>31.051416882174887</v>
      </c>
      <c r="P261" s="58">
        <f t="shared" si="30"/>
        <v>41.981515624700442</v>
      </c>
      <c r="Q261" s="137">
        <v>20.424185999999999</v>
      </c>
      <c r="R261" s="11">
        <f t="shared" si="31"/>
        <v>5.5401881036624987</v>
      </c>
      <c r="S261" s="35">
        <f t="shared" si="32"/>
        <v>8.945655513280677</v>
      </c>
      <c r="AF261" s="34"/>
    </row>
    <row r="262" spans="7:32" ht="18.5">
      <c r="G262" s="61">
        <v>2014</v>
      </c>
      <c r="H262" s="61">
        <v>9</v>
      </c>
      <c r="I262" s="48">
        <f t="shared" si="36"/>
        <v>15</v>
      </c>
      <c r="J262" s="48">
        <f t="shared" si="36"/>
        <v>258</v>
      </c>
      <c r="K262" s="93">
        <v>32.799999999999997</v>
      </c>
      <c r="L262" s="93">
        <v>19.5</v>
      </c>
      <c r="M262" s="56">
        <f t="shared" ref="M262:M325" si="37">(K262+L262)/2</f>
        <v>26.15</v>
      </c>
      <c r="N262" s="36">
        <v>50.5</v>
      </c>
      <c r="O262" s="57">
        <f t="shared" ref="O262:O325" si="38">((Q262)/(0.16*(K262-(L262))^0.5))</f>
        <v>35.002491090298442</v>
      </c>
      <c r="P262" s="58">
        <f t="shared" ref="P262:P325" si="39">0.16*((K262-L262)^1/2)*O262</f>
        <v>37.24265052007754</v>
      </c>
      <c r="Q262" s="137">
        <v>20.424185999999999</v>
      </c>
      <c r="R262" s="11">
        <f t="shared" ref="R262:R325" si="40">0.0023*0.408*O262*(K262-L262)^0.5*(M262+17.8)</f>
        <v>5.2646760466154996</v>
      </c>
      <c r="S262" s="35">
        <f t="shared" ref="S262:S325" si="41">0.31*(IF(N262&gt;50,1,(1+(50-N262)/70)))*(P262+2.09)*((M262/(M262+15)))</f>
        <v>7.7484843606563425</v>
      </c>
      <c r="AF262" s="34"/>
    </row>
    <row r="263" spans="7:32" ht="18.5">
      <c r="G263" s="61">
        <v>2014</v>
      </c>
      <c r="H263" s="61">
        <v>9</v>
      </c>
      <c r="I263" s="48">
        <f t="shared" si="36"/>
        <v>16</v>
      </c>
      <c r="J263" s="48">
        <f t="shared" si="36"/>
        <v>259</v>
      </c>
      <c r="K263" s="93">
        <v>31.8</v>
      </c>
      <c r="L263" s="93">
        <v>19.600000000000001</v>
      </c>
      <c r="M263" s="56">
        <f t="shared" si="37"/>
        <v>25.700000000000003</v>
      </c>
      <c r="N263" s="36">
        <v>30</v>
      </c>
      <c r="O263" s="57">
        <f t="shared" si="38"/>
        <v>35.692323098683119</v>
      </c>
      <c r="P263" s="58">
        <f t="shared" si="39"/>
        <v>34.83570734431472</v>
      </c>
      <c r="Q263" s="137">
        <v>19.946867999999998</v>
      </c>
      <c r="R263" s="11">
        <f t="shared" si="40"/>
        <v>5.0889945656699984</v>
      </c>
      <c r="S263" s="35">
        <f t="shared" si="41"/>
        <v>9.2933801113000989</v>
      </c>
      <c r="AF263" s="34"/>
    </row>
    <row r="264" spans="7:32" ht="18.5">
      <c r="G264" s="61">
        <v>2014</v>
      </c>
      <c r="H264" s="61">
        <v>9</v>
      </c>
      <c r="I264" s="48">
        <f t="shared" si="36"/>
        <v>17</v>
      </c>
      <c r="J264" s="48">
        <f t="shared" si="36"/>
        <v>260</v>
      </c>
      <c r="K264" s="93">
        <v>29.8</v>
      </c>
      <c r="L264" s="93">
        <v>17.7</v>
      </c>
      <c r="M264" s="56">
        <f t="shared" si="37"/>
        <v>23.75</v>
      </c>
      <c r="N264" s="36">
        <v>33</v>
      </c>
      <c r="O264" s="57">
        <f t="shared" si="38"/>
        <v>36.719698002621101</v>
      </c>
      <c r="P264" s="58">
        <f t="shared" si="39"/>
        <v>35.544667666537229</v>
      </c>
      <c r="Q264" s="137">
        <v>20.436747</v>
      </c>
      <c r="R264" s="11">
        <f t="shared" si="40"/>
        <v>4.980246203990248</v>
      </c>
      <c r="S264" s="35">
        <f t="shared" si="41"/>
        <v>8.8871579503980058</v>
      </c>
      <c r="AF264" s="34"/>
    </row>
    <row r="265" spans="7:32" ht="18.5">
      <c r="G265" s="61">
        <v>2014</v>
      </c>
      <c r="H265" s="61">
        <v>9</v>
      </c>
      <c r="I265" s="48">
        <f t="shared" ref="I265:J280" si="42">I264+1</f>
        <v>18</v>
      </c>
      <c r="J265" s="48">
        <f t="shared" si="42"/>
        <v>261</v>
      </c>
      <c r="K265" s="93">
        <v>28.1</v>
      </c>
      <c r="L265" s="93">
        <v>18</v>
      </c>
      <c r="M265" s="56">
        <f t="shared" si="37"/>
        <v>23.05</v>
      </c>
      <c r="N265" s="36">
        <v>45</v>
      </c>
      <c r="O265" s="57">
        <f t="shared" si="38"/>
        <v>36.559922080482337</v>
      </c>
      <c r="P265" s="58">
        <f t="shared" si="39"/>
        <v>29.540417041029734</v>
      </c>
      <c r="Q265" s="137">
        <v>18.59028</v>
      </c>
      <c r="R265" s="11">
        <f t="shared" si="40"/>
        <v>4.4539568813699999</v>
      </c>
      <c r="S265" s="35">
        <f t="shared" si="41"/>
        <v>6.3642334794446587</v>
      </c>
      <c r="AF265" s="34"/>
    </row>
    <row r="266" spans="7:32" ht="18.5">
      <c r="G266" s="61">
        <v>2014</v>
      </c>
      <c r="H266" s="61">
        <v>9</v>
      </c>
      <c r="I266" s="48">
        <f t="shared" si="42"/>
        <v>19</v>
      </c>
      <c r="J266" s="48">
        <f t="shared" si="42"/>
        <v>262</v>
      </c>
      <c r="K266" s="93">
        <v>29.8</v>
      </c>
      <c r="L266" s="93">
        <v>17.2</v>
      </c>
      <c r="M266" s="56">
        <f t="shared" si="37"/>
        <v>23.5</v>
      </c>
      <c r="N266" s="36">
        <v>60.5</v>
      </c>
      <c r="O266" s="57">
        <f t="shared" si="38"/>
        <v>31.759481259320982</v>
      </c>
      <c r="P266" s="58">
        <f t="shared" si="39"/>
        <v>32.013557109395556</v>
      </c>
      <c r="Q266" s="137">
        <v>18.037596000000001</v>
      </c>
      <c r="R266" s="11">
        <f t="shared" si="40"/>
        <v>4.3691476723019989</v>
      </c>
      <c r="S266" s="35">
        <f t="shared" si="41"/>
        <v>6.4531016504401713</v>
      </c>
      <c r="AF266" s="34"/>
    </row>
    <row r="267" spans="7:32" ht="18.5">
      <c r="G267" s="61">
        <v>2014</v>
      </c>
      <c r="H267" s="61">
        <v>9</v>
      </c>
      <c r="I267" s="48">
        <f t="shared" si="42"/>
        <v>20</v>
      </c>
      <c r="J267" s="48">
        <f t="shared" si="42"/>
        <v>263</v>
      </c>
      <c r="K267" s="93">
        <v>30.5</v>
      </c>
      <c r="L267" s="93">
        <v>16.899999999999999</v>
      </c>
      <c r="M267" s="56">
        <f t="shared" si="37"/>
        <v>23.7</v>
      </c>
      <c r="N267" s="36">
        <v>68.5</v>
      </c>
      <c r="O267" s="57">
        <f t="shared" si="38"/>
        <v>30.356682214229373</v>
      </c>
      <c r="P267" s="58">
        <f t="shared" si="39"/>
        <v>33.028070249081559</v>
      </c>
      <c r="Q267" s="137">
        <v>17.911985999999999</v>
      </c>
      <c r="R267" s="11">
        <f t="shared" si="40"/>
        <v>4.3597326124349989</v>
      </c>
      <c r="S267" s="35">
        <f t="shared" si="41"/>
        <v>6.6669886852713738</v>
      </c>
      <c r="AF267" s="34"/>
    </row>
    <row r="268" spans="7:32" ht="18.5">
      <c r="G268" s="61">
        <v>2014</v>
      </c>
      <c r="H268" s="61">
        <v>9</v>
      </c>
      <c r="I268" s="48">
        <f t="shared" si="42"/>
        <v>21</v>
      </c>
      <c r="J268" s="48">
        <f t="shared" si="42"/>
        <v>264</v>
      </c>
      <c r="K268" s="93">
        <v>29.7</v>
      </c>
      <c r="L268" s="93">
        <v>16.399999999999999</v>
      </c>
      <c r="M268" s="56">
        <f t="shared" si="37"/>
        <v>23.049999999999997</v>
      </c>
      <c r="N268" s="36">
        <v>53</v>
      </c>
      <c r="O268" s="57">
        <f t="shared" si="38"/>
        <v>31.041569589305254</v>
      </c>
      <c r="P268" s="58">
        <f t="shared" si="39"/>
        <v>33.028230043020791</v>
      </c>
      <c r="Q268" s="137">
        <v>18.112962</v>
      </c>
      <c r="R268" s="11">
        <f t="shared" si="40"/>
        <v>4.339598529010499</v>
      </c>
      <c r="S268" s="35">
        <f t="shared" si="41"/>
        <v>6.5949359467123525</v>
      </c>
      <c r="AF268" s="34"/>
    </row>
    <row r="269" spans="7:32" ht="18.5">
      <c r="G269" s="61">
        <v>2014</v>
      </c>
      <c r="H269" s="61">
        <v>9</v>
      </c>
      <c r="I269" s="48">
        <f t="shared" si="42"/>
        <v>22</v>
      </c>
      <c r="J269" s="48">
        <f t="shared" si="42"/>
        <v>265</v>
      </c>
      <c r="K269" s="93">
        <v>30.1</v>
      </c>
      <c r="L269" s="93">
        <v>17.8</v>
      </c>
      <c r="M269" s="56">
        <f t="shared" si="37"/>
        <v>23.950000000000003</v>
      </c>
      <c r="N269" s="36">
        <v>62.5</v>
      </c>
      <c r="O269" s="57">
        <f t="shared" si="38"/>
        <v>31.696764313233277</v>
      </c>
      <c r="P269" s="58">
        <f t="shared" si="39"/>
        <v>31.189616084221548</v>
      </c>
      <c r="Q269" s="137">
        <v>17.786376000000001</v>
      </c>
      <c r="R269" s="11">
        <f t="shared" si="40"/>
        <v>4.3552387262700005</v>
      </c>
      <c r="S269" s="35">
        <f t="shared" si="41"/>
        <v>6.3436331095584828</v>
      </c>
      <c r="AF269" s="34"/>
    </row>
    <row r="270" spans="7:32" ht="18.5">
      <c r="G270" s="61">
        <v>2014</v>
      </c>
      <c r="H270" s="61">
        <v>9</v>
      </c>
      <c r="I270" s="48">
        <f t="shared" si="42"/>
        <v>23</v>
      </c>
      <c r="J270" s="48">
        <f t="shared" si="42"/>
        <v>266</v>
      </c>
      <c r="K270" s="93">
        <v>30.7</v>
      </c>
      <c r="L270" s="93">
        <v>19</v>
      </c>
      <c r="M270" s="56">
        <f t="shared" si="37"/>
        <v>24.85</v>
      </c>
      <c r="N270" s="36">
        <v>73</v>
      </c>
      <c r="O270" s="57">
        <f t="shared" si="38"/>
        <v>34.840395280880557</v>
      </c>
      <c r="P270" s="58">
        <f t="shared" si="39"/>
        <v>32.610609982904201</v>
      </c>
      <c r="Q270" s="137">
        <v>19.067597999999997</v>
      </c>
      <c r="R270" s="11">
        <f t="shared" si="40"/>
        <v>4.7696118658154996</v>
      </c>
      <c r="S270" s="35">
        <f t="shared" si="41"/>
        <v>6.7080589461305511</v>
      </c>
      <c r="AF270" s="34"/>
    </row>
    <row r="271" spans="7:32" ht="18.5">
      <c r="G271" s="61">
        <v>2014</v>
      </c>
      <c r="H271" s="61">
        <v>9</v>
      </c>
      <c r="I271" s="48">
        <f t="shared" si="42"/>
        <v>24</v>
      </c>
      <c r="J271" s="48">
        <f t="shared" si="42"/>
        <v>267</v>
      </c>
      <c r="K271" s="93">
        <v>30.4</v>
      </c>
      <c r="L271" s="93">
        <v>19.600000000000001</v>
      </c>
      <c r="M271" s="56">
        <f t="shared" si="37"/>
        <v>25</v>
      </c>
      <c r="N271" s="36">
        <v>65.5</v>
      </c>
      <c r="O271" s="57">
        <f t="shared" si="38"/>
        <v>34.160828312833395</v>
      </c>
      <c r="P271" s="58">
        <f t="shared" si="39"/>
        <v>29.514955662288045</v>
      </c>
      <c r="Q271" s="137">
        <v>17.962229999999998</v>
      </c>
      <c r="R271" s="11">
        <f t="shared" si="40"/>
        <v>4.5089148990599988</v>
      </c>
      <c r="S271" s="35">
        <f t="shared" si="41"/>
        <v>6.1234601595683094</v>
      </c>
      <c r="AF271" s="34"/>
    </row>
    <row r="272" spans="7:32" ht="18.5">
      <c r="G272" s="61">
        <v>2014</v>
      </c>
      <c r="H272" s="61">
        <v>9</v>
      </c>
      <c r="I272" s="48">
        <f t="shared" si="42"/>
        <v>25</v>
      </c>
      <c r="J272" s="48">
        <f t="shared" si="42"/>
        <v>268</v>
      </c>
      <c r="K272" s="93">
        <v>28.2</v>
      </c>
      <c r="L272" s="93">
        <v>18.7</v>
      </c>
      <c r="M272" s="56">
        <f t="shared" si="37"/>
        <v>23.45</v>
      </c>
      <c r="N272" s="36">
        <v>43.5</v>
      </c>
      <c r="O272" s="57">
        <f t="shared" si="38"/>
        <v>33.608708573145243</v>
      </c>
      <c r="P272" s="58">
        <f t="shared" si="39"/>
        <v>25.542618515590384</v>
      </c>
      <c r="Q272" s="137">
        <v>16.574239500000001</v>
      </c>
      <c r="R272" s="11">
        <f t="shared" si="40"/>
        <v>4.0098264800343753</v>
      </c>
      <c r="S272" s="35">
        <f t="shared" si="41"/>
        <v>5.7094415763997581</v>
      </c>
      <c r="AF272" s="34"/>
    </row>
    <row r="273" spans="7:32" ht="18.5">
      <c r="G273" s="61">
        <v>2014</v>
      </c>
      <c r="H273" s="61">
        <v>9</v>
      </c>
      <c r="I273" s="48">
        <f t="shared" si="42"/>
        <v>26</v>
      </c>
      <c r="J273" s="48">
        <f t="shared" si="42"/>
        <v>269</v>
      </c>
      <c r="K273" s="93">
        <v>36.9</v>
      </c>
      <c r="L273" s="93">
        <v>17.2</v>
      </c>
      <c r="M273" s="56">
        <f t="shared" si="37"/>
        <v>27.049999999999997</v>
      </c>
      <c r="N273" s="36">
        <v>27.5</v>
      </c>
      <c r="O273" s="57">
        <f t="shared" si="38"/>
        <v>23.772255459515979</v>
      </c>
      <c r="P273" s="58">
        <f t="shared" si="39"/>
        <v>37.465074604197184</v>
      </c>
      <c r="Q273" s="137">
        <v>16.881983999999999</v>
      </c>
      <c r="R273" s="11">
        <f t="shared" si="40"/>
        <v>4.4407257017759987</v>
      </c>
      <c r="S273" s="35">
        <f t="shared" si="41"/>
        <v>10.423387030286509</v>
      </c>
      <c r="AF273" s="34"/>
    </row>
    <row r="274" spans="7:32" ht="18.5">
      <c r="G274" s="61">
        <v>2014</v>
      </c>
      <c r="H274" s="61">
        <v>9</v>
      </c>
      <c r="I274" s="48">
        <f t="shared" si="42"/>
        <v>27</v>
      </c>
      <c r="J274" s="48">
        <f t="shared" si="42"/>
        <v>270</v>
      </c>
      <c r="K274" s="93">
        <v>28.3</v>
      </c>
      <c r="L274" s="93">
        <v>17.600000000000001</v>
      </c>
      <c r="M274" s="56">
        <f t="shared" si="37"/>
        <v>22.950000000000003</v>
      </c>
      <c r="N274" s="36">
        <v>34</v>
      </c>
      <c r="O274" s="57">
        <f t="shared" si="38"/>
        <v>33.684085502615822</v>
      </c>
      <c r="P274" s="58">
        <f t="shared" si="39"/>
        <v>28.833577190239144</v>
      </c>
      <c r="Q274" s="137">
        <v>17.6293635</v>
      </c>
      <c r="R274" s="11">
        <f t="shared" si="40"/>
        <v>4.2133958397956244</v>
      </c>
      <c r="S274" s="35">
        <f t="shared" si="41"/>
        <v>7.1223406486415408</v>
      </c>
      <c r="AF274" s="34"/>
    </row>
    <row r="275" spans="7:32" ht="18.5">
      <c r="G275" s="61">
        <v>2014</v>
      </c>
      <c r="H275" s="61">
        <v>9</v>
      </c>
      <c r="I275" s="48">
        <f t="shared" si="42"/>
        <v>28</v>
      </c>
      <c r="J275" s="48">
        <f t="shared" si="42"/>
        <v>271</v>
      </c>
      <c r="K275" s="93">
        <v>22.3</v>
      </c>
      <c r="L275" s="93">
        <v>15.8</v>
      </c>
      <c r="M275" s="56">
        <f t="shared" si="37"/>
        <v>19.05</v>
      </c>
      <c r="N275" s="36">
        <v>40.5</v>
      </c>
      <c r="O275" s="57">
        <f t="shared" si="38"/>
        <v>43.479270751758385</v>
      </c>
      <c r="P275" s="58">
        <f t="shared" si="39"/>
        <v>22.60922079091436</v>
      </c>
      <c r="Q275" s="137">
        <v>17.736132000000001</v>
      </c>
      <c r="R275" s="11">
        <f t="shared" si="40"/>
        <v>3.8332259625330001</v>
      </c>
      <c r="S275" s="35">
        <f t="shared" si="41"/>
        <v>4.8651014249084152</v>
      </c>
      <c r="AF275" s="34"/>
    </row>
    <row r="276" spans="7:32" ht="18.5">
      <c r="G276" s="61">
        <v>2014</v>
      </c>
      <c r="H276" s="61">
        <v>9</v>
      </c>
      <c r="I276" s="48">
        <f t="shared" si="42"/>
        <v>29</v>
      </c>
      <c r="J276" s="48">
        <f t="shared" si="42"/>
        <v>272</v>
      </c>
      <c r="K276" s="93">
        <v>23.7</v>
      </c>
      <c r="L276" s="93">
        <v>14.9</v>
      </c>
      <c r="M276" s="56">
        <f t="shared" si="37"/>
        <v>19.3</v>
      </c>
      <c r="N276" s="36">
        <v>48</v>
      </c>
      <c r="O276" s="57">
        <f t="shared" si="38"/>
        <v>35.250649366368272</v>
      </c>
      <c r="P276" s="58">
        <f t="shared" si="39"/>
        <v>24.816457153923263</v>
      </c>
      <c r="Q276" s="137">
        <v>16.731252000000001</v>
      </c>
      <c r="R276" s="11">
        <f t="shared" si="40"/>
        <v>3.6405782195580008</v>
      </c>
      <c r="S276" s="35">
        <f t="shared" si="41"/>
        <v>4.8274285659885257</v>
      </c>
      <c r="AF276" s="34"/>
    </row>
    <row r="277" spans="7:32" ht="18.5">
      <c r="G277" s="61">
        <v>2014</v>
      </c>
      <c r="H277" s="62">
        <v>9</v>
      </c>
      <c r="I277" s="62">
        <f t="shared" si="42"/>
        <v>30</v>
      </c>
      <c r="J277" s="48">
        <f t="shared" si="42"/>
        <v>273</v>
      </c>
      <c r="K277" s="93">
        <v>25.2</v>
      </c>
      <c r="L277" s="93">
        <v>15.3</v>
      </c>
      <c r="M277" s="56">
        <f t="shared" si="37"/>
        <v>20.25</v>
      </c>
      <c r="N277" s="36">
        <v>55</v>
      </c>
      <c r="O277" s="57">
        <f t="shared" si="38"/>
        <v>32.985121702927827</v>
      </c>
      <c r="P277" s="58">
        <f t="shared" si="39"/>
        <v>26.124216388718835</v>
      </c>
      <c r="Q277" s="137">
        <v>16.605642</v>
      </c>
      <c r="R277" s="51">
        <f t="shared" si="40"/>
        <v>3.7057690370564993</v>
      </c>
      <c r="S277" s="50">
        <f t="shared" si="41"/>
        <v>5.0245317270973766</v>
      </c>
      <c r="AF277" s="34"/>
    </row>
    <row r="278" spans="7:32" ht="18.5">
      <c r="G278" s="61">
        <v>2014</v>
      </c>
      <c r="H278" s="61">
        <v>10</v>
      </c>
      <c r="I278" s="48">
        <v>1</v>
      </c>
      <c r="J278" s="48">
        <f t="shared" si="42"/>
        <v>274</v>
      </c>
      <c r="K278" s="93">
        <v>27.4</v>
      </c>
      <c r="L278" s="93">
        <v>14.1</v>
      </c>
      <c r="M278" s="56">
        <f t="shared" si="37"/>
        <v>20.75</v>
      </c>
      <c r="N278" s="36">
        <v>55.5</v>
      </c>
      <c r="O278" s="57">
        <f t="shared" si="38"/>
        <v>29.233322817112715</v>
      </c>
      <c r="P278" s="58">
        <f t="shared" si="39"/>
        <v>31.104255477407925</v>
      </c>
      <c r="Q278" s="137">
        <v>17.057837999999997</v>
      </c>
      <c r="R278" s="11">
        <f t="shared" si="40"/>
        <v>3.8567046759884991</v>
      </c>
      <c r="S278" s="35">
        <f t="shared" si="41"/>
        <v>5.9726447093266142</v>
      </c>
      <c r="AF278" s="34"/>
    </row>
    <row r="279" spans="7:32" ht="18.5">
      <c r="G279" s="61">
        <v>2014</v>
      </c>
      <c r="H279" s="61">
        <v>10</v>
      </c>
      <c r="I279" s="48">
        <f t="shared" ref="I279:J294" si="43">I278+1</f>
        <v>2</v>
      </c>
      <c r="J279" s="48">
        <f t="shared" si="42"/>
        <v>275</v>
      </c>
      <c r="K279" s="93">
        <v>29.2</v>
      </c>
      <c r="L279" s="93">
        <v>17.2</v>
      </c>
      <c r="M279" s="56">
        <f t="shared" si="37"/>
        <v>23.2</v>
      </c>
      <c r="N279" s="36">
        <v>51</v>
      </c>
      <c r="O279" s="57">
        <f t="shared" si="38"/>
        <v>31.501295176544797</v>
      </c>
      <c r="P279" s="58">
        <f t="shared" si="39"/>
        <v>30.241243369483005</v>
      </c>
      <c r="Q279" s="137">
        <v>17.459789999999998</v>
      </c>
      <c r="R279" s="11">
        <f t="shared" si="40"/>
        <v>4.1984684023499987</v>
      </c>
      <c r="S279" s="35">
        <f t="shared" si="41"/>
        <v>6.0870759767885279</v>
      </c>
      <c r="AF279" s="34"/>
    </row>
    <row r="280" spans="7:32" ht="18.5">
      <c r="G280" s="61">
        <v>2014</v>
      </c>
      <c r="H280" s="61">
        <v>10</v>
      </c>
      <c r="I280" s="48">
        <f t="shared" si="43"/>
        <v>3</v>
      </c>
      <c r="J280" s="48">
        <f t="shared" si="42"/>
        <v>276</v>
      </c>
      <c r="K280" s="93">
        <v>29.8</v>
      </c>
      <c r="L280" s="93">
        <v>17.5</v>
      </c>
      <c r="M280" s="56">
        <f t="shared" si="37"/>
        <v>23.65</v>
      </c>
      <c r="N280" s="36">
        <v>32</v>
      </c>
      <c r="O280" s="57">
        <f t="shared" si="38"/>
        <v>25.272349512457883</v>
      </c>
      <c r="P280" s="58">
        <f t="shared" si="39"/>
        <v>24.867991920258557</v>
      </c>
      <c r="Q280" s="137">
        <v>14.181368999999998</v>
      </c>
      <c r="R280" s="11">
        <f t="shared" si="40"/>
        <v>3.4475510747182496</v>
      </c>
      <c r="S280" s="35">
        <f t="shared" si="41"/>
        <v>6.4285867910467758</v>
      </c>
      <c r="AF280" s="34"/>
    </row>
    <row r="281" spans="7:32" ht="18.5">
      <c r="G281" s="61">
        <v>2014</v>
      </c>
      <c r="H281" s="61">
        <v>10</v>
      </c>
      <c r="I281" s="48">
        <f t="shared" si="43"/>
        <v>4</v>
      </c>
      <c r="J281" s="48">
        <f t="shared" si="43"/>
        <v>277</v>
      </c>
      <c r="K281" s="93">
        <v>27.4</v>
      </c>
      <c r="L281" s="93">
        <v>16.399999999999999</v>
      </c>
      <c r="M281" s="56">
        <f t="shared" si="37"/>
        <v>21.9</v>
      </c>
      <c r="N281" s="36">
        <v>29</v>
      </c>
      <c r="O281" s="57">
        <f t="shared" si="38"/>
        <v>26.700352194651085</v>
      </c>
      <c r="P281" s="58">
        <f t="shared" si="39"/>
        <v>23.496309931292956</v>
      </c>
      <c r="Q281" s="137">
        <v>14.168807999999999</v>
      </c>
      <c r="R281" s="11">
        <f t="shared" si="40"/>
        <v>3.2990723391239998</v>
      </c>
      <c r="S281" s="35">
        <f t="shared" si="41"/>
        <v>6.1197044867374597</v>
      </c>
      <c r="AF281" s="34"/>
    </row>
    <row r="282" spans="7:32" ht="18.5">
      <c r="G282" s="61">
        <v>2014</v>
      </c>
      <c r="H282" s="61">
        <v>10</v>
      </c>
      <c r="I282" s="48">
        <f t="shared" si="43"/>
        <v>5</v>
      </c>
      <c r="J282" s="48">
        <f t="shared" si="43"/>
        <v>278</v>
      </c>
      <c r="K282" s="93">
        <v>28.1</v>
      </c>
      <c r="L282" s="93">
        <v>15.3</v>
      </c>
      <c r="M282" s="56">
        <f t="shared" si="37"/>
        <v>21.700000000000003</v>
      </c>
      <c r="N282" s="36">
        <v>27.5</v>
      </c>
      <c r="O282" s="57">
        <f t="shared" si="38"/>
        <v>28.482226816606683</v>
      </c>
      <c r="P282" s="58">
        <f t="shared" si="39"/>
        <v>29.165800260205245</v>
      </c>
      <c r="Q282" s="137">
        <v>16.304177999999997</v>
      </c>
      <c r="R282" s="11">
        <f t="shared" si="40"/>
        <v>3.7771481568149987</v>
      </c>
      <c r="S282" s="35">
        <f t="shared" si="41"/>
        <v>7.5705891679299597</v>
      </c>
      <c r="AF282" s="34"/>
    </row>
    <row r="283" spans="7:32" ht="18.5">
      <c r="G283" s="61">
        <v>2014</v>
      </c>
      <c r="H283" s="61">
        <v>10</v>
      </c>
      <c r="I283" s="48">
        <f t="shared" si="43"/>
        <v>6</v>
      </c>
      <c r="J283" s="48">
        <f t="shared" si="43"/>
        <v>279</v>
      </c>
      <c r="K283" s="93">
        <v>28.8</v>
      </c>
      <c r="L283" s="93">
        <v>16.100000000000001</v>
      </c>
      <c r="M283" s="56">
        <f t="shared" si="37"/>
        <v>22.450000000000003</v>
      </c>
      <c r="N283" s="36">
        <v>38</v>
      </c>
      <c r="O283" s="57">
        <f t="shared" si="38"/>
        <v>21.94126743310229</v>
      </c>
      <c r="P283" s="58">
        <f t="shared" si="39"/>
        <v>22.292327712031927</v>
      </c>
      <c r="Q283" s="137">
        <v>12.510755999999999</v>
      </c>
      <c r="R283" s="11">
        <f t="shared" si="40"/>
        <v>2.9533672535849989</v>
      </c>
      <c r="S283" s="35">
        <f t="shared" si="41"/>
        <v>5.3078323083634062</v>
      </c>
      <c r="AF283" s="34"/>
    </row>
    <row r="284" spans="7:32" ht="18.5">
      <c r="G284" s="61">
        <v>2014</v>
      </c>
      <c r="H284" s="61">
        <v>10</v>
      </c>
      <c r="I284" s="48">
        <f t="shared" si="43"/>
        <v>7</v>
      </c>
      <c r="J284" s="48">
        <f t="shared" si="43"/>
        <v>280</v>
      </c>
      <c r="K284" s="93">
        <v>31.4</v>
      </c>
      <c r="L284" s="93">
        <v>17.399999999999999</v>
      </c>
      <c r="M284" s="56">
        <f t="shared" si="37"/>
        <v>24.4</v>
      </c>
      <c r="N284" s="36">
        <v>66</v>
      </c>
      <c r="O284" s="57">
        <f t="shared" si="38"/>
        <v>26.793602643677037</v>
      </c>
      <c r="P284" s="58">
        <f t="shared" si="39"/>
        <v>30.008834960918286</v>
      </c>
      <c r="Q284" s="137">
        <v>16.040396999999999</v>
      </c>
      <c r="R284" s="11">
        <f t="shared" si="40"/>
        <v>3.9700463786909994</v>
      </c>
      <c r="S284" s="35">
        <f t="shared" si="41"/>
        <v>6.1623245595021796</v>
      </c>
      <c r="AF284" s="34"/>
    </row>
    <row r="285" spans="7:32" ht="18.5">
      <c r="G285" s="61">
        <v>2014</v>
      </c>
      <c r="H285" s="61">
        <v>10</v>
      </c>
      <c r="I285" s="48">
        <f t="shared" si="43"/>
        <v>8</v>
      </c>
      <c r="J285" s="48">
        <f t="shared" si="43"/>
        <v>281</v>
      </c>
      <c r="K285" s="93">
        <v>31</v>
      </c>
      <c r="L285" s="93">
        <v>19</v>
      </c>
      <c r="M285" s="56">
        <f t="shared" si="37"/>
        <v>25</v>
      </c>
      <c r="N285" s="36">
        <v>54</v>
      </c>
      <c r="O285" s="57">
        <f t="shared" si="38"/>
        <v>23.116058330989709</v>
      </c>
      <c r="P285" s="58">
        <f t="shared" si="39"/>
        <v>22.19141599775012</v>
      </c>
      <c r="Q285" s="137">
        <v>12.81222</v>
      </c>
      <c r="R285" s="11">
        <f t="shared" si="40"/>
        <v>3.2161490888399995</v>
      </c>
      <c r="S285" s="35">
        <f t="shared" si="41"/>
        <v>4.7045243495640863</v>
      </c>
      <c r="AF285" s="34"/>
    </row>
    <row r="286" spans="7:32" ht="18.5">
      <c r="G286" s="61">
        <v>2014</v>
      </c>
      <c r="H286" s="61">
        <v>10</v>
      </c>
      <c r="I286" s="48">
        <f t="shared" si="43"/>
        <v>9</v>
      </c>
      <c r="J286" s="48">
        <f t="shared" si="43"/>
        <v>282</v>
      </c>
      <c r="K286" s="93">
        <v>29.7</v>
      </c>
      <c r="L286" s="93">
        <v>19.8</v>
      </c>
      <c r="M286" s="56">
        <f t="shared" si="37"/>
        <v>24.75</v>
      </c>
      <c r="N286" s="36">
        <v>74.5</v>
      </c>
      <c r="O286" s="57">
        <f t="shared" si="38"/>
        <v>31.762526420444114</v>
      </c>
      <c r="P286" s="58">
        <f t="shared" si="39"/>
        <v>25.155920924991737</v>
      </c>
      <c r="Q286" s="137">
        <v>15.990152999999998</v>
      </c>
      <c r="R286" s="11">
        <f t="shared" si="40"/>
        <v>3.9904346245297493</v>
      </c>
      <c r="S286" s="35">
        <f t="shared" si="41"/>
        <v>5.2589768125031222</v>
      </c>
      <c r="AF286" s="34"/>
    </row>
    <row r="287" spans="7:32" ht="18.5">
      <c r="G287" s="61">
        <v>2014</v>
      </c>
      <c r="H287" s="61">
        <v>10</v>
      </c>
      <c r="I287" s="48">
        <f t="shared" si="43"/>
        <v>10</v>
      </c>
      <c r="J287" s="48">
        <f t="shared" si="43"/>
        <v>283</v>
      </c>
      <c r="K287" s="93">
        <v>30.8</v>
      </c>
      <c r="L287" s="93">
        <v>21</v>
      </c>
      <c r="M287" s="56">
        <f t="shared" si="37"/>
        <v>25.9</v>
      </c>
      <c r="N287" s="36">
        <v>75.5</v>
      </c>
      <c r="O287" s="57">
        <f t="shared" si="38"/>
        <v>31.297221278560553</v>
      </c>
      <c r="P287" s="58">
        <f t="shared" si="39"/>
        <v>24.537021482391474</v>
      </c>
      <c r="Q287" s="137">
        <v>15.676127999999999</v>
      </c>
      <c r="R287" s="11">
        <f t="shared" si="40"/>
        <v>4.0177994444639999</v>
      </c>
      <c r="S287" s="35">
        <f t="shared" si="41"/>
        <v>5.2270991560420814</v>
      </c>
      <c r="AF287" s="34"/>
    </row>
    <row r="288" spans="7:32" ht="18.5">
      <c r="G288" s="61">
        <v>2014</v>
      </c>
      <c r="H288" s="61">
        <v>10</v>
      </c>
      <c r="I288" s="48">
        <f t="shared" si="43"/>
        <v>11</v>
      </c>
      <c r="J288" s="48">
        <f t="shared" si="43"/>
        <v>284</v>
      </c>
      <c r="K288" s="93">
        <v>26.5</v>
      </c>
      <c r="L288" s="93">
        <v>18.8</v>
      </c>
      <c r="M288" s="56">
        <f t="shared" si="37"/>
        <v>22.65</v>
      </c>
      <c r="N288" s="36">
        <v>73</v>
      </c>
      <c r="O288" s="57">
        <f t="shared" si="38"/>
        <v>33.638817831361479</v>
      </c>
      <c r="P288" s="58">
        <f t="shared" si="39"/>
        <v>20.721511784118672</v>
      </c>
      <c r="Q288" s="137">
        <v>14.935028999999998</v>
      </c>
      <c r="R288" s="11">
        <f t="shared" si="40"/>
        <v>3.5431750786882499</v>
      </c>
      <c r="S288" s="35">
        <f t="shared" si="41"/>
        <v>4.2542106239625301</v>
      </c>
      <c r="AF288" s="34"/>
    </row>
    <row r="289" spans="7:32" ht="18.5">
      <c r="G289" s="61">
        <v>2014</v>
      </c>
      <c r="H289" s="61">
        <v>10</v>
      </c>
      <c r="I289" s="48">
        <f t="shared" si="43"/>
        <v>12</v>
      </c>
      <c r="J289" s="48">
        <f t="shared" si="43"/>
        <v>285</v>
      </c>
      <c r="K289" s="93">
        <v>23.9</v>
      </c>
      <c r="L289" s="93">
        <v>15.9</v>
      </c>
      <c r="M289" s="56">
        <f t="shared" si="37"/>
        <v>19.899999999999999</v>
      </c>
      <c r="N289" s="36">
        <v>85</v>
      </c>
      <c r="O289" s="57">
        <f t="shared" si="38"/>
        <v>24.980535783236881</v>
      </c>
      <c r="P289" s="58">
        <f t="shared" si="39"/>
        <v>15.987542901271601</v>
      </c>
      <c r="Q289" s="137">
        <v>11.3049</v>
      </c>
      <c r="R289" s="11">
        <f t="shared" si="40"/>
        <v>2.4996320914499996</v>
      </c>
      <c r="S289" s="35">
        <f t="shared" si="41"/>
        <v>3.1954258497978363</v>
      </c>
      <c r="AF289" s="34"/>
    </row>
    <row r="290" spans="7:32" ht="18.5">
      <c r="G290" s="61">
        <v>2014</v>
      </c>
      <c r="H290" s="61">
        <v>10</v>
      </c>
      <c r="I290" s="48">
        <f t="shared" si="43"/>
        <v>13</v>
      </c>
      <c r="J290" s="48">
        <f t="shared" si="43"/>
        <v>286</v>
      </c>
      <c r="K290" s="93">
        <v>25.4</v>
      </c>
      <c r="L290" s="93">
        <v>16.600000000000001</v>
      </c>
      <c r="M290" s="56">
        <f t="shared" si="37"/>
        <v>21</v>
      </c>
      <c r="N290" s="36">
        <v>71.5</v>
      </c>
      <c r="O290" s="57">
        <f t="shared" si="38"/>
        <v>25.511731223107361</v>
      </c>
      <c r="P290" s="58">
        <f t="shared" si="39"/>
        <v>17.960258781067576</v>
      </c>
      <c r="Q290" s="137">
        <v>12.108803999999999</v>
      </c>
      <c r="R290" s="11">
        <f t="shared" si="40"/>
        <v>2.7555036558479995</v>
      </c>
      <c r="S290" s="35">
        <f t="shared" si="41"/>
        <v>3.6257551295763868</v>
      </c>
      <c r="AF290" s="34"/>
    </row>
    <row r="291" spans="7:32" ht="18.5">
      <c r="G291" s="61">
        <v>2014</v>
      </c>
      <c r="H291" s="61">
        <v>10</v>
      </c>
      <c r="I291" s="48">
        <f t="shared" si="43"/>
        <v>14</v>
      </c>
      <c r="J291" s="48">
        <f t="shared" si="43"/>
        <v>287</v>
      </c>
      <c r="K291" s="93">
        <v>21.5</v>
      </c>
      <c r="L291" s="93">
        <v>14.7</v>
      </c>
      <c r="M291" s="56">
        <f t="shared" si="37"/>
        <v>18.100000000000001</v>
      </c>
      <c r="N291" s="36">
        <v>65.5</v>
      </c>
      <c r="O291" s="57">
        <f t="shared" si="38"/>
        <v>34.531321146793303</v>
      </c>
      <c r="P291" s="58">
        <f t="shared" si="39"/>
        <v>18.785038703855559</v>
      </c>
      <c r="Q291" s="137">
        <v>14.407467</v>
      </c>
      <c r="R291" s="11">
        <f t="shared" si="40"/>
        <v>3.0335426029844998</v>
      </c>
      <c r="S291" s="35">
        <f t="shared" si="41"/>
        <v>3.5386659265055451</v>
      </c>
      <c r="AF291" s="34"/>
    </row>
    <row r="292" spans="7:32" ht="18.5">
      <c r="G292" s="61">
        <v>2014</v>
      </c>
      <c r="H292" s="61">
        <v>10</v>
      </c>
      <c r="I292" s="48">
        <f t="shared" si="43"/>
        <v>15</v>
      </c>
      <c r="J292" s="48">
        <f t="shared" si="43"/>
        <v>288</v>
      </c>
      <c r="K292" s="93">
        <v>21.7</v>
      </c>
      <c r="L292" s="93">
        <v>13.8</v>
      </c>
      <c r="M292" s="56">
        <f t="shared" si="37"/>
        <v>17.75</v>
      </c>
      <c r="N292" s="36">
        <v>29</v>
      </c>
      <c r="O292" s="57">
        <f t="shared" si="38"/>
        <v>29.718871576407473</v>
      </c>
      <c r="P292" s="58">
        <f t="shared" si="39"/>
        <v>18.782326836289521</v>
      </c>
      <c r="Q292" s="137">
        <v>13.364903999999999</v>
      </c>
      <c r="R292" s="11">
        <f t="shared" si="40"/>
        <v>2.7865925076779994</v>
      </c>
      <c r="S292" s="35">
        <f t="shared" si="41"/>
        <v>4.5589304409675728</v>
      </c>
      <c r="AF292" s="34"/>
    </row>
    <row r="293" spans="7:32" ht="18.5">
      <c r="G293" s="61">
        <v>2014</v>
      </c>
      <c r="H293" s="61">
        <v>10</v>
      </c>
      <c r="I293" s="48">
        <f t="shared" si="43"/>
        <v>16</v>
      </c>
      <c r="J293" s="48">
        <f t="shared" si="43"/>
        <v>289</v>
      </c>
      <c r="K293" s="93">
        <v>19.2</v>
      </c>
      <c r="L293" s="93">
        <v>13.6</v>
      </c>
      <c r="M293" s="56">
        <f t="shared" si="37"/>
        <v>16.399999999999999</v>
      </c>
      <c r="N293" s="36">
        <v>34</v>
      </c>
      <c r="O293" s="57">
        <f t="shared" si="38"/>
        <v>32.544621638642639</v>
      </c>
      <c r="P293" s="58">
        <f t="shared" si="39"/>
        <v>14.5799904941119</v>
      </c>
      <c r="Q293" s="137">
        <v>12.322341</v>
      </c>
      <c r="R293" s="11">
        <f t="shared" si="40"/>
        <v>2.4716521248030001</v>
      </c>
      <c r="S293" s="35">
        <f t="shared" si="41"/>
        <v>3.315978127296443</v>
      </c>
      <c r="AF293" s="34"/>
    </row>
    <row r="294" spans="7:32" ht="18.5">
      <c r="G294" s="61">
        <v>2014</v>
      </c>
      <c r="H294" s="61">
        <v>10</v>
      </c>
      <c r="I294" s="48">
        <f t="shared" si="43"/>
        <v>17</v>
      </c>
      <c r="J294" s="48">
        <f t="shared" si="43"/>
        <v>290</v>
      </c>
      <c r="K294" s="93">
        <v>18.899999999999999</v>
      </c>
      <c r="L294" s="93">
        <v>12.2</v>
      </c>
      <c r="M294" s="56">
        <f t="shared" si="37"/>
        <v>15.549999999999999</v>
      </c>
      <c r="N294" s="36">
        <v>47</v>
      </c>
      <c r="O294" s="57">
        <f t="shared" si="38"/>
        <v>32.02806858254737</v>
      </c>
      <c r="P294" s="58">
        <f t="shared" si="39"/>
        <v>17.167044760245389</v>
      </c>
      <c r="Q294" s="137">
        <v>13.264415999999999</v>
      </c>
      <c r="R294" s="11">
        <f t="shared" si="40"/>
        <v>2.5944899246639994</v>
      </c>
      <c r="S294" s="35">
        <f t="shared" si="41"/>
        <v>3.1688036714864118</v>
      </c>
      <c r="AF294" s="34"/>
    </row>
    <row r="295" spans="7:32" ht="18.5">
      <c r="G295" s="61">
        <v>2014</v>
      </c>
      <c r="H295" s="61">
        <v>10</v>
      </c>
      <c r="I295" s="48">
        <f t="shared" ref="I295:J310" si="44">I294+1</f>
        <v>18</v>
      </c>
      <c r="J295" s="48">
        <f t="shared" si="44"/>
        <v>291</v>
      </c>
      <c r="K295" s="93">
        <v>23.3</v>
      </c>
      <c r="L295" s="93">
        <v>12.3</v>
      </c>
      <c r="M295" s="56">
        <f t="shared" si="37"/>
        <v>17.8</v>
      </c>
      <c r="N295" s="36">
        <v>49</v>
      </c>
      <c r="O295" s="57">
        <f t="shared" si="38"/>
        <v>24.759369145039923</v>
      </c>
      <c r="P295" s="58">
        <f t="shared" si="39"/>
        <v>21.788244847635131</v>
      </c>
      <c r="Q295" s="137">
        <v>13.138805999999999</v>
      </c>
      <c r="R295" s="11">
        <f t="shared" si="40"/>
        <v>2.7433038599639996</v>
      </c>
      <c r="S295" s="35">
        <f t="shared" si="41"/>
        <v>4.0744647255735176</v>
      </c>
      <c r="AF295" s="34"/>
    </row>
    <row r="296" spans="7:32" ht="18.5">
      <c r="G296" s="61">
        <v>2014</v>
      </c>
      <c r="H296" s="61">
        <v>10</v>
      </c>
      <c r="I296" s="48">
        <f t="shared" si="44"/>
        <v>19</v>
      </c>
      <c r="J296" s="48">
        <f t="shared" si="44"/>
        <v>292</v>
      </c>
      <c r="K296" s="93">
        <v>22.1</v>
      </c>
      <c r="L296" s="93">
        <v>13.8</v>
      </c>
      <c r="M296" s="56">
        <f t="shared" si="37"/>
        <v>17.950000000000003</v>
      </c>
      <c r="N296" s="36">
        <v>53.5</v>
      </c>
      <c r="O296" s="57">
        <f t="shared" si="38"/>
        <v>29.593410063800277</v>
      </c>
      <c r="P296" s="58">
        <f t="shared" si="39"/>
        <v>19.650024282363386</v>
      </c>
      <c r="Q296" s="137">
        <v>13.641245999999999</v>
      </c>
      <c r="R296" s="11">
        <f t="shared" si="40"/>
        <v>2.8602112034924994</v>
      </c>
      <c r="S296" s="35">
        <f t="shared" si="41"/>
        <v>3.6713919611293195</v>
      </c>
      <c r="AF296" s="34"/>
    </row>
    <row r="297" spans="7:32" ht="18.5">
      <c r="G297" s="61">
        <v>2014</v>
      </c>
      <c r="H297" s="61">
        <v>10</v>
      </c>
      <c r="I297" s="48">
        <f t="shared" si="44"/>
        <v>20</v>
      </c>
      <c r="J297" s="48">
        <f t="shared" si="44"/>
        <v>293</v>
      </c>
      <c r="K297" s="93">
        <v>20</v>
      </c>
      <c r="L297" s="93">
        <v>10</v>
      </c>
      <c r="M297" s="56">
        <f t="shared" si="37"/>
        <v>15</v>
      </c>
      <c r="N297" s="36">
        <v>56</v>
      </c>
      <c r="O297" s="57">
        <f t="shared" si="38"/>
        <v>27.705655358339065</v>
      </c>
      <c r="P297" s="58">
        <f t="shared" si="39"/>
        <v>22.164524286671252</v>
      </c>
      <c r="Q297" s="137">
        <v>14.018075999999999</v>
      </c>
      <c r="R297" s="11">
        <f t="shared" si="40"/>
        <v>2.6966853162719993</v>
      </c>
      <c r="S297" s="35">
        <f t="shared" si="41"/>
        <v>3.7594512644340439</v>
      </c>
      <c r="AF297" s="34"/>
    </row>
    <row r="298" spans="7:32" ht="18.5">
      <c r="G298" s="61">
        <v>2014</v>
      </c>
      <c r="H298" s="61">
        <v>10</v>
      </c>
      <c r="I298" s="48">
        <f t="shared" si="44"/>
        <v>21</v>
      </c>
      <c r="J298" s="48">
        <f t="shared" si="44"/>
        <v>294</v>
      </c>
      <c r="K298" s="93">
        <v>22.4</v>
      </c>
      <c r="L298" s="93">
        <v>11</v>
      </c>
      <c r="M298" s="56">
        <f t="shared" si="37"/>
        <v>16.7</v>
      </c>
      <c r="N298" s="36">
        <v>50</v>
      </c>
      <c r="O298" s="57">
        <f t="shared" si="38"/>
        <v>14.357828754862451</v>
      </c>
      <c r="P298" s="58">
        <f t="shared" si="39"/>
        <v>13.094339824434554</v>
      </c>
      <c r="Q298" s="137">
        <v>7.7564174999999995</v>
      </c>
      <c r="R298" s="11">
        <f t="shared" si="40"/>
        <v>1.5694529079937496</v>
      </c>
      <c r="S298" s="35">
        <f t="shared" si="41"/>
        <v>2.4797895038201161</v>
      </c>
      <c r="AF298" s="34"/>
    </row>
    <row r="299" spans="7:32" ht="18.5">
      <c r="G299" s="61">
        <v>2014</v>
      </c>
      <c r="H299" s="61">
        <v>10</v>
      </c>
      <c r="I299" s="48">
        <f t="shared" si="44"/>
        <v>22</v>
      </c>
      <c r="J299" s="48">
        <f t="shared" si="44"/>
        <v>295</v>
      </c>
      <c r="K299" s="93">
        <v>21.4</v>
      </c>
      <c r="L299" s="93">
        <v>10.3</v>
      </c>
      <c r="M299" s="56">
        <f t="shared" si="37"/>
        <v>15.85</v>
      </c>
      <c r="N299" s="36">
        <v>44</v>
      </c>
      <c r="O299" s="57">
        <f t="shared" si="38"/>
        <v>21.655003334897149</v>
      </c>
      <c r="P299" s="58">
        <f t="shared" si="39"/>
        <v>19.229642961388667</v>
      </c>
      <c r="Q299" s="137">
        <v>11.543558999999998</v>
      </c>
      <c r="R299" s="11">
        <f t="shared" si="40"/>
        <v>2.2782050594527496</v>
      </c>
      <c r="S299" s="35">
        <f t="shared" si="41"/>
        <v>3.6866445901826914</v>
      </c>
      <c r="AF299" s="34"/>
    </row>
    <row r="300" spans="7:32" ht="18.5">
      <c r="G300" s="61">
        <v>2014</v>
      </c>
      <c r="H300" s="61">
        <v>10</v>
      </c>
      <c r="I300" s="48">
        <f t="shared" si="44"/>
        <v>23</v>
      </c>
      <c r="J300" s="48">
        <f t="shared" si="44"/>
        <v>296</v>
      </c>
      <c r="K300" s="93">
        <v>21.3</v>
      </c>
      <c r="L300" s="93">
        <v>13.9</v>
      </c>
      <c r="M300" s="56">
        <f t="shared" si="37"/>
        <v>17.600000000000001</v>
      </c>
      <c r="N300" s="36">
        <v>43</v>
      </c>
      <c r="O300" s="57">
        <f t="shared" si="38"/>
        <v>31.514542837460588</v>
      </c>
      <c r="P300" s="58">
        <f t="shared" si="39"/>
        <v>18.65660935977667</v>
      </c>
      <c r="Q300" s="137">
        <v>13.716612</v>
      </c>
      <c r="R300" s="11">
        <f t="shared" si="40"/>
        <v>2.8478567000520001</v>
      </c>
      <c r="S300" s="35">
        <f t="shared" si="41"/>
        <v>3.8194125991912782</v>
      </c>
      <c r="AF300" s="34"/>
    </row>
    <row r="301" spans="7:32" ht="18.5">
      <c r="G301" s="61">
        <v>2014</v>
      </c>
      <c r="H301" s="61">
        <v>10</v>
      </c>
      <c r="I301" s="48">
        <f t="shared" si="44"/>
        <v>24</v>
      </c>
      <c r="J301" s="48">
        <f t="shared" si="44"/>
        <v>297</v>
      </c>
      <c r="K301" s="93">
        <v>23.7</v>
      </c>
      <c r="L301" s="93">
        <v>12.5</v>
      </c>
      <c r="M301" s="56">
        <f t="shared" si="37"/>
        <v>18.100000000000001</v>
      </c>
      <c r="N301" s="36">
        <v>36.5</v>
      </c>
      <c r="O301" s="57">
        <f t="shared" si="38"/>
        <v>24.091601185967576</v>
      </c>
      <c r="P301" s="58">
        <f t="shared" si="39"/>
        <v>21.586074662626945</v>
      </c>
      <c r="Q301" s="137">
        <v>12.900147</v>
      </c>
      <c r="R301" s="11">
        <f t="shared" si="40"/>
        <v>2.7161711013645</v>
      </c>
      <c r="S301" s="35">
        <f t="shared" si="41"/>
        <v>4.7875179054043944</v>
      </c>
      <c r="AF301" s="34"/>
    </row>
    <row r="302" spans="7:32" ht="18.5">
      <c r="G302" s="61">
        <v>2014</v>
      </c>
      <c r="H302" s="61">
        <v>10</v>
      </c>
      <c r="I302" s="48">
        <f t="shared" si="44"/>
        <v>25</v>
      </c>
      <c r="J302" s="48">
        <f t="shared" si="44"/>
        <v>298</v>
      </c>
      <c r="K302" s="93">
        <v>24.5</v>
      </c>
      <c r="L302" s="93">
        <v>13.5</v>
      </c>
      <c r="M302" s="56">
        <f t="shared" si="37"/>
        <v>19</v>
      </c>
      <c r="N302" s="36">
        <v>61.5</v>
      </c>
      <c r="O302" s="57">
        <f t="shared" si="38"/>
        <v>24.096594445172698</v>
      </c>
      <c r="P302" s="58">
        <f t="shared" si="39"/>
        <v>21.205003111751974</v>
      </c>
      <c r="Q302" s="137">
        <v>12.787097999999999</v>
      </c>
      <c r="R302" s="11">
        <f t="shared" si="40"/>
        <v>2.7598649355359997</v>
      </c>
      <c r="S302" s="35">
        <f t="shared" si="41"/>
        <v>4.0355167155358567</v>
      </c>
      <c r="AF302" s="34"/>
    </row>
    <row r="303" spans="7:32" ht="18.5">
      <c r="G303" s="61">
        <v>2014</v>
      </c>
      <c r="H303" s="61">
        <v>10</v>
      </c>
      <c r="I303" s="48">
        <f t="shared" si="44"/>
        <v>26</v>
      </c>
      <c r="J303" s="48">
        <f t="shared" si="44"/>
        <v>299</v>
      </c>
      <c r="K303" s="93">
        <v>24.9</v>
      </c>
      <c r="L303" s="93">
        <v>14.2</v>
      </c>
      <c r="M303" s="56">
        <f t="shared" si="37"/>
        <v>19.549999999999997</v>
      </c>
      <c r="N303" s="36">
        <v>62.5</v>
      </c>
      <c r="O303" s="57">
        <f t="shared" si="38"/>
        <v>23.808060433626572</v>
      </c>
      <c r="P303" s="58">
        <f t="shared" si="39"/>
        <v>20.379699731184346</v>
      </c>
      <c r="Q303" s="137">
        <v>12.460512</v>
      </c>
      <c r="R303" s="11">
        <f t="shared" si="40"/>
        <v>2.7295717225679996</v>
      </c>
      <c r="S303" s="35">
        <f t="shared" si="41"/>
        <v>3.9414649846843046</v>
      </c>
      <c r="AF303" s="34"/>
    </row>
    <row r="304" spans="7:32" ht="18.5">
      <c r="G304" s="61">
        <v>2014</v>
      </c>
      <c r="H304" s="61">
        <v>10</v>
      </c>
      <c r="I304" s="48">
        <f t="shared" si="44"/>
        <v>27</v>
      </c>
      <c r="J304" s="48">
        <f t="shared" si="44"/>
        <v>300</v>
      </c>
      <c r="K304" s="93">
        <v>24.5</v>
      </c>
      <c r="L304" s="93">
        <v>15.7</v>
      </c>
      <c r="M304" s="56">
        <f t="shared" si="37"/>
        <v>20.100000000000001</v>
      </c>
      <c r="N304" s="36">
        <v>60</v>
      </c>
      <c r="O304" s="57">
        <f t="shared" si="38"/>
        <v>10.956282911168515</v>
      </c>
      <c r="P304" s="58">
        <f t="shared" si="39"/>
        <v>7.7132231694626352</v>
      </c>
      <c r="Q304" s="137">
        <v>5.2002540000000002</v>
      </c>
      <c r="R304" s="11">
        <f t="shared" si="40"/>
        <v>1.1559306600090002</v>
      </c>
      <c r="S304" s="35">
        <f t="shared" si="41"/>
        <v>1.7402815831601617</v>
      </c>
      <c r="AF304" s="34"/>
    </row>
    <row r="305" spans="7:32" ht="18.5">
      <c r="G305" s="61">
        <v>2014</v>
      </c>
      <c r="H305" s="61">
        <v>10</v>
      </c>
      <c r="I305" s="48">
        <f t="shared" si="44"/>
        <v>28</v>
      </c>
      <c r="J305" s="48">
        <f t="shared" si="44"/>
        <v>301</v>
      </c>
      <c r="K305" s="93">
        <v>23.6</v>
      </c>
      <c r="L305" s="93">
        <v>16.8</v>
      </c>
      <c r="M305" s="56">
        <f t="shared" si="37"/>
        <v>20.200000000000003</v>
      </c>
      <c r="N305" s="36">
        <v>60.5</v>
      </c>
      <c r="O305" s="57">
        <f t="shared" si="38"/>
        <v>25.439377828282772</v>
      </c>
      <c r="P305" s="58">
        <f t="shared" si="39"/>
        <v>13.839021538585829</v>
      </c>
      <c r="Q305" s="137">
        <v>10.614044999999999</v>
      </c>
      <c r="R305" s="11">
        <f t="shared" si="40"/>
        <v>2.3655522091499996</v>
      </c>
      <c r="S305" s="35">
        <f t="shared" si="41"/>
        <v>2.83373672939274</v>
      </c>
      <c r="AF305" s="34"/>
    </row>
    <row r="306" spans="7:32" ht="18.5">
      <c r="G306" s="61">
        <v>2014</v>
      </c>
      <c r="H306" s="61">
        <v>10</v>
      </c>
      <c r="I306" s="48">
        <f t="shared" si="44"/>
        <v>29</v>
      </c>
      <c r="J306" s="48">
        <f t="shared" si="44"/>
        <v>302</v>
      </c>
      <c r="K306" s="93">
        <v>24.9</v>
      </c>
      <c r="L306" s="93">
        <v>17.2</v>
      </c>
      <c r="M306" s="56">
        <f t="shared" si="37"/>
        <v>21.049999999999997</v>
      </c>
      <c r="N306" s="36">
        <v>38</v>
      </c>
      <c r="O306" s="57">
        <f t="shared" si="38"/>
        <v>9.5060073938918901</v>
      </c>
      <c r="P306" s="58">
        <f t="shared" si="39"/>
        <v>5.8557005546374041</v>
      </c>
      <c r="Q306" s="137">
        <v>4.2204959999999998</v>
      </c>
      <c r="R306" s="11">
        <f t="shared" si="40"/>
        <v>0.96166217120399966</v>
      </c>
      <c r="S306" s="35">
        <f t="shared" si="41"/>
        <v>1.6848317239871142</v>
      </c>
      <c r="AF306" s="34"/>
    </row>
    <row r="307" spans="7:32" ht="18.5">
      <c r="G307" s="61">
        <v>2014</v>
      </c>
      <c r="H307" s="61">
        <v>10</v>
      </c>
      <c r="I307" s="48">
        <f t="shared" si="44"/>
        <v>30</v>
      </c>
      <c r="J307" s="48">
        <f t="shared" si="44"/>
        <v>303</v>
      </c>
      <c r="K307" s="93">
        <v>18.5</v>
      </c>
      <c r="L307" s="93">
        <v>14.5</v>
      </c>
      <c r="M307" s="56">
        <f t="shared" si="37"/>
        <v>16.5</v>
      </c>
      <c r="N307" s="36">
        <v>35.5</v>
      </c>
      <c r="O307" s="57">
        <f t="shared" si="38"/>
        <v>31.481006249999997</v>
      </c>
      <c r="P307" s="58">
        <f t="shared" si="39"/>
        <v>10.073922</v>
      </c>
      <c r="Q307" s="137">
        <v>10.073922</v>
      </c>
      <c r="R307" s="11">
        <f t="shared" si="40"/>
        <v>2.0265658517789995</v>
      </c>
      <c r="S307" s="35">
        <f t="shared" si="41"/>
        <v>2.3843355814217686</v>
      </c>
      <c r="AF307" s="34"/>
    </row>
    <row r="308" spans="7:32" ht="18.5">
      <c r="G308" s="61">
        <v>2014</v>
      </c>
      <c r="H308" s="63">
        <v>10</v>
      </c>
      <c r="I308" s="62">
        <f t="shared" si="44"/>
        <v>31</v>
      </c>
      <c r="J308" s="48">
        <f t="shared" si="44"/>
        <v>304</v>
      </c>
      <c r="K308" s="93">
        <v>20.2</v>
      </c>
      <c r="L308" s="93">
        <v>10.8</v>
      </c>
      <c r="M308" s="56">
        <f t="shared" si="37"/>
        <v>15.5</v>
      </c>
      <c r="N308" s="36">
        <v>35</v>
      </c>
      <c r="O308" s="57">
        <f t="shared" si="38"/>
        <v>23.89031906127331</v>
      </c>
      <c r="P308" s="58">
        <f t="shared" si="39"/>
        <v>17.965519934077527</v>
      </c>
      <c r="Q308" s="137">
        <v>11.719412999999998</v>
      </c>
      <c r="R308" s="51">
        <f t="shared" si="40"/>
        <v>2.2888540962584991</v>
      </c>
      <c r="S308" s="50">
        <f t="shared" si="41"/>
        <v>3.8366162665459544</v>
      </c>
      <c r="AF308" s="34"/>
    </row>
    <row r="309" spans="7:32" ht="18.5">
      <c r="G309" s="61">
        <v>2014</v>
      </c>
      <c r="H309" s="61">
        <v>11</v>
      </c>
      <c r="I309" s="48">
        <v>1</v>
      </c>
      <c r="J309" s="48">
        <f t="shared" si="44"/>
        <v>305</v>
      </c>
      <c r="K309" s="93">
        <v>20.399999999999999</v>
      </c>
      <c r="L309" s="93">
        <v>10.5</v>
      </c>
      <c r="M309" s="56">
        <f t="shared" si="37"/>
        <v>15.45</v>
      </c>
      <c r="N309" s="36">
        <v>33.5</v>
      </c>
      <c r="O309" s="57">
        <f t="shared" si="38"/>
        <v>33.883354971691368</v>
      </c>
      <c r="P309" s="58">
        <f t="shared" si="39"/>
        <v>26.835617137579561</v>
      </c>
      <c r="Q309" s="137">
        <v>17.057837999999997</v>
      </c>
      <c r="R309" s="11">
        <f t="shared" si="40"/>
        <v>3.3264703106774998</v>
      </c>
      <c r="S309" s="35">
        <f t="shared" si="41"/>
        <v>5.6221649278713697</v>
      </c>
      <c r="AF309" s="34"/>
    </row>
    <row r="310" spans="7:32" ht="18.5">
      <c r="G310" s="61">
        <v>2014</v>
      </c>
      <c r="H310" s="61">
        <v>11</v>
      </c>
      <c r="I310" s="48">
        <f t="shared" ref="I310:J325" si="45">I309+1</f>
        <v>2</v>
      </c>
      <c r="J310" s="48">
        <f t="shared" si="44"/>
        <v>306</v>
      </c>
      <c r="K310" s="93">
        <v>19.2</v>
      </c>
      <c r="L310" s="93">
        <v>9.6</v>
      </c>
      <c r="M310" s="56">
        <f t="shared" si="37"/>
        <v>14.399999999999999</v>
      </c>
      <c r="N310" s="36">
        <v>27.5</v>
      </c>
      <c r="O310" s="57">
        <f t="shared" si="38"/>
        <v>21.283737917623718</v>
      </c>
      <c r="P310" s="58">
        <f t="shared" si="39"/>
        <v>16.345910720735016</v>
      </c>
      <c r="Q310" s="137">
        <v>10.55124</v>
      </c>
      <c r="R310" s="11">
        <f t="shared" si="40"/>
        <v>1.9926333277199999</v>
      </c>
      <c r="S310" s="35">
        <f t="shared" si="41"/>
        <v>3.6990069265334804</v>
      </c>
      <c r="AF310" s="34"/>
    </row>
    <row r="311" spans="7:32" ht="18.5">
      <c r="G311" s="61">
        <v>2014</v>
      </c>
      <c r="H311" s="61">
        <v>11</v>
      </c>
      <c r="I311" s="48">
        <f t="shared" si="45"/>
        <v>3</v>
      </c>
      <c r="J311" s="48">
        <f t="shared" si="45"/>
        <v>307</v>
      </c>
      <c r="K311" s="93">
        <v>14.5</v>
      </c>
      <c r="L311" s="93">
        <v>7</v>
      </c>
      <c r="M311" s="56">
        <f t="shared" si="37"/>
        <v>10.75</v>
      </c>
      <c r="N311" s="36">
        <v>27</v>
      </c>
      <c r="O311" s="57">
        <f t="shared" si="38"/>
        <v>27.032442880281309</v>
      </c>
      <c r="P311" s="58">
        <f t="shared" si="39"/>
        <v>16.219465728168785</v>
      </c>
      <c r="Q311" s="137">
        <v>11.845022999999998</v>
      </c>
      <c r="R311" s="11">
        <f t="shared" si="40"/>
        <v>1.9833987600022498</v>
      </c>
      <c r="S311" s="35">
        <f t="shared" si="41"/>
        <v>3.1481361398826015</v>
      </c>
      <c r="AF311" s="34"/>
    </row>
    <row r="312" spans="7:32" ht="18.5">
      <c r="G312" s="61">
        <v>2014</v>
      </c>
      <c r="H312" s="61">
        <v>11</v>
      </c>
      <c r="I312" s="48">
        <f t="shared" si="45"/>
        <v>4</v>
      </c>
      <c r="J312" s="48">
        <f t="shared" si="45"/>
        <v>308</v>
      </c>
      <c r="K312" s="93">
        <v>17.5</v>
      </c>
      <c r="L312" s="93">
        <v>6.6</v>
      </c>
      <c r="M312" s="56">
        <f t="shared" si="37"/>
        <v>12.05</v>
      </c>
      <c r="N312" s="36">
        <v>21.5</v>
      </c>
      <c r="O312" s="57">
        <f t="shared" si="38"/>
        <v>16.764094525810265</v>
      </c>
      <c r="P312" s="58">
        <f t="shared" si="39"/>
        <v>14.618290426506551</v>
      </c>
      <c r="Q312" s="137">
        <v>8.8555049999999991</v>
      </c>
      <c r="R312" s="11">
        <f t="shared" si="40"/>
        <v>1.5503354742262498</v>
      </c>
      <c r="S312" s="35">
        <f t="shared" si="41"/>
        <v>3.2467711436436222</v>
      </c>
      <c r="AF312" s="34"/>
    </row>
    <row r="313" spans="7:32" ht="18.5">
      <c r="G313" s="61">
        <v>2014</v>
      </c>
      <c r="H313" s="61">
        <v>11</v>
      </c>
      <c r="I313" s="48">
        <f t="shared" si="45"/>
        <v>5</v>
      </c>
      <c r="J313" s="48">
        <f t="shared" si="45"/>
        <v>309</v>
      </c>
      <c r="K313" s="93">
        <v>16.8</v>
      </c>
      <c r="L313" s="93">
        <v>5.4</v>
      </c>
      <c r="M313" s="56">
        <f t="shared" si="37"/>
        <v>11.100000000000001</v>
      </c>
      <c r="N313" s="36">
        <v>21.5</v>
      </c>
      <c r="O313" s="57">
        <f t="shared" si="38"/>
        <v>20.577616919924324</v>
      </c>
      <c r="P313" s="58">
        <f t="shared" si="39"/>
        <v>18.766786630970984</v>
      </c>
      <c r="Q313" s="137">
        <v>11.116484999999999</v>
      </c>
      <c r="R313" s="11">
        <f t="shared" si="40"/>
        <v>1.8842275327725004</v>
      </c>
      <c r="S313" s="35">
        <f t="shared" si="41"/>
        <v>3.869276396016069</v>
      </c>
      <c r="AF313" s="34"/>
    </row>
    <row r="314" spans="7:32" ht="18.5">
      <c r="G314" s="61">
        <v>2014</v>
      </c>
      <c r="H314" s="61">
        <v>11</v>
      </c>
      <c r="I314" s="48">
        <f t="shared" si="45"/>
        <v>6</v>
      </c>
      <c r="J314" s="48">
        <f t="shared" si="45"/>
        <v>310</v>
      </c>
      <c r="K314" s="93">
        <v>19.3</v>
      </c>
      <c r="L314" s="93">
        <v>5.9</v>
      </c>
      <c r="M314" s="56">
        <f t="shared" si="37"/>
        <v>12.600000000000001</v>
      </c>
      <c r="N314" s="36">
        <v>26</v>
      </c>
      <c r="O314" s="57">
        <f t="shared" si="38"/>
        <v>1.758594401144147</v>
      </c>
      <c r="P314" s="58">
        <f t="shared" si="39"/>
        <v>1.8852131980265256</v>
      </c>
      <c r="Q314" s="137">
        <v>1.0300020000000001</v>
      </c>
      <c r="R314" s="11">
        <f t="shared" si="40"/>
        <v>0.18364523659199999</v>
      </c>
      <c r="S314" s="35">
        <f t="shared" si="41"/>
        <v>0.75546334298147588</v>
      </c>
      <c r="AF314" s="34"/>
    </row>
    <row r="315" spans="7:32" ht="18.5">
      <c r="G315" s="61">
        <v>2014</v>
      </c>
      <c r="H315" s="61">
        <v>11</v>
      </c>
      <c r="I315" s="48">
        <f t="shared" si="45"/>
        <v>7</v>
      </c>
      <c r="J315" s="48">
        <f t="shared" si="45"/>
        <v>311</v>
      </c>
      <c r="K315" s="93">
        <v>21.2</v>
      </c>
      <c r="L315" s="93">
        <v>8.3000000000000007</v>
      </c>
      <c r="M315" s="56">
        <f t="shared" si="37"/>
        <v>14.75</v>
      </c>
      <c r="N315" s="36">
        <v>27.5</v>
      </c>
      <c r="O315" s="57">
        <f t="shared" si="38"/>
        <v>6.5573842394072619</v>
      </c>
      <c r="P315" s="58">
        <f t="shared" si="39"/>
        <v>6.7672205350682928</v>
      </c>
      <c r="Q315" s="137">
        <v>3.7683</v>
      </c>
      <c r="R315" s="11">
        <f t="shared" si="40"/>
        <v>0.71939013772500005</v>
      </c>
      <c r="S315" s="35">
        <f t="shared" si="41"/>
        <v>1.7989036172559323</v>
      </c>
      <c r="AF315" s="34"/>
    </row>
    <row r="316" spans="7:32" ht="18.5">
      <c r="G316" s="61">
        <v>2014</v>
      </c>
      <c r="H316" s="61">
        <v>11</v>
      </c>
      <c r="I316" s="48">
        <f t="shared" si="45"/>
        <v>8</v>
      </c>
      <c r="J316" s="48">
        <f t="shared" si="45"/>
        <v>312</v>
      </c>
      <c r="K316" s="93">
        <v>20.2</v>
      </c>
      <c r="L316" s="93">
        <v>8.9</v>
      </c>
      <c r="M316" s="56">
        <f t="shared" si="37"/>
        <v>14.55</v>
      </c>
      <c r="N316" s="36">
        <v>29.5</v>
      </c>
      <c r="O316" s="57">
        <f t="shared" si="38"/>
        <v>13.849041114269895</v>
      </c>
      <c r="P316" s="58">
        <f t="shared" si="39"/>
        <v>12.519533167299983</v>
      </c>
      <c r="Q316" s="137">
        <v>7.4486729999999994</v>
      </c>
      <c r="R316" s="11">
        <f t="shared" si="40"/>
        <v>1.4132572121407498</v>
      </c>
      <c r="S316" s="35">
        <f t="shared" si="41"/>
        <v>2.8830626498792098</v>
      </c>
      <c r="AF316" s="34"/>
    </row>
    <row r="317" spans="7:32" ht="18.5">
      <c r="G317" s="61">
        <v>2014</v>
      </c>
      <c r="H317" s="61">
        <v>11</v>
      </c>
      <c r="I317" s="48">
        <f t="shared" si="45"/>
        <v>9</v>
      </c>
      <c r="J317" s="48">
        <f t="shared" si="45"/>
        <v>313</v>
      </c>
      <c r="K317" s="93">
        <v>19.3</v>
      </c>
      <c r="L317" s="93">
        <v>10.6</v>
      </c>
      <c r="M317" s="56">
        <f t="shared" si="37"/>
        <v>14.95</v>
      </c>
      <c r="N317" s="36">
        <v>26.5</v>
      </c>
      <c r="O317" s="57">
        <f t="shared" si="38"/>
        <v>13.893610185025253</v>
      </c>
      <c r="P317" s="58">
        <f t="shared" si="39"/>
        <v>9.6699526887775775</v>
      </c>
      <c r="Q317" s="137">
        <v>6.5568419999999996</v>
      </c>
      <c r="R317" s="11">
        <f t="shared" si="40"/>
        <v>1.2594300153074998</v>
      </c>
      <c r="S317" s="35">
        <f t="shared" si="41"/>
        <v>2.4306655467822846</v>
      </c>
      <c r="AF317" s="34"/>
    </row>
    <row r="318" spans="7:32" ht="18.5">
      <c r="G318" s="61">
        <v>2014</v>
      </c>
      <c r="H318" s="61">
        <v>11</v>
      </c>
      <c r="I318" s="48">
        <f t="shared" si="45"/>
        <v>10</v>
      </c>
      <c r="J318" s="48">
        <f t="shared" si="45"/>
        <v>314</v>
      </c>
      <c r="K318" s="93">
        <v>19.8</v>
      </c>
      <c r="L318" s="93">
        <v>11</v>
      </c>
      <c r="M318" s="56">
        <f t="shared" si="37"/>
        <v>15.4</v>
      </c>
      <c r="N318" s="36">
        <v>32</v>
      </c>
      <c r="O318" s="57">
        <f t="shared" si="38"/>
        <v>17.254822362516595</v>
      </c>
      <c r="P318" s="58">
        <f t="shared" si="39"/>
        <v>12.147394943211685</v>
      </c>
      <c r="Q318" s="137">
        <v>8.1897719999999996</v>
      </c>
      <c r="R318" s="11">
        <f t="shared" si="40"/>
        <v>1.5946960242959998</v>
      </c>
      <c r="S318" s="35">
        <f t="shared" si="41"/>
        <v>2.8107614964203704</v>
      </c>
      <c r="AF318" s="34"/>
    </row>
    <row r="319" spans="7:32" ht="18.5">
      <c r="G319" s="61">
        <v>2014</v>
      </c>
      <c r="H319" s="61">
        <v>11</v>
      </c>
      <c r="I319" s="48">
        <f t="shared" si="45"/>
        <v>11</v>
      </c>
      <c r="J319" s="48">
        <f t="shared" si="45"/>
        <v>315</v>
      </c>
      <c r="K319" s="93">
        <v>22.1</v>
      </c>
      <c r="L319" s="93">
        <v>9.8000000000000007</v>
      </c>
      <c r="M319" s="56">
        <f t="shared" si="37"/>
        <v>15.950000000000001</v>
      </c>
      <c r="N319" s="36">
        <v>50</v>
      </c>
      <c r="O319" s="57">
        <f t="shared" si="38"/>
        <v>14.684376687486603</v>
      </c>
      <c r="P319" s="58">
        <f t="shared" si="39"/>
        <v>14.449426660486818</v>
      </c>
      <c r="Q319" s="137">
        <v>8.2400160000000007</v>
      </c>
      <c r="R319" s="11">
        <f t="shared" si="40"/>
        <v>1.6310596671000002</v>
      </c>
      <c r="S319" s="35">
        <f t="shared" si="41"/>
        <v>2.6423003270687255</v>
      </c>
      <c r="AF319" s="34"/>
    </row>
    <row r="320" spans="7:32" ht="18.5">
      <c r="G320" s="61">
        <v>2014</v>
      </c>
      <c r="H320" s="61">
        <v>11</v>
      </c>
      <c r="I320" s="48">
        <f t="shared" si="45"/>
        <v>12</v>
      </c>
      <c r="J320" s="48">
        <f t="shared" si="45"/>
        <v>316</v>
      </c>
      <c r="K320" s="93">
        <v>21.5</v>
      </c>
      <c r="L320" s="93">
        <v>10</v>
      </c>
      <c r="M320" s="56">
        <f t="shared" si="37"/>
        <v>15.75</v>
      </c>
      <c r="N320" s="36">
        <v>72.5</v>
      </c>
      <c r="O320" s="57">
        <f t="shared" si="38"/>
        <v>20.001798841625959</v>
      </c>
      <c r="P320" s="58">
        <f t="shared" si="39"/>
        <v>18.401654934295884</v>
      </c>
      <c r="Q320" s="137">
        <v>10.852703999999999</v>
      </c>
      <c r="R320" s="11">
        <f t="shared" si="40"/>
        <v>2.1354947056079996</v>
      </c>
      <c r="S320" s="35">
        <f t="shared" si="41"/>
        <v>3.2536749663967366</v>
      </c>
      <c r="AF320" s="34"/>
    </row>
    <row r="321" spans="7:32" ht="18.5">
      <c r="G321" s="61">
        <v>2014</v>
      </c>
      <c r="H321" s="61">
        <v>11</v>
      </c>
      <c r="I321" s="48">
        <f t="shared" si="45"/>
        <v>13</v>
      </c>
      <c r="J321" s="48">
        <f t="shared" si="45"/>
        <v>317</v>
      </c>
      <c r="K321" s="93">
        <v>19.600000000000001</v>
      </c>
      <c r="L321" s="93">
        <v>11.7</v>
      </c>
      <c r="M321" s="56">
        <f t="shared" si="37"/>
        <v>15.65</v>
      </c>
      <c r="N321" s="36">
        <v>61</v>
      </c>
      <c r="O321" s="57">
        <f t="shared" si="38"/>
        <v>24.495724034313298</v>
      </c>
      <c r="P321" s="58">
        <f t="shared" si="39"/>
        <v>15.48129758968601</v>
      </c>
      <c r="Q321" s="137">
        <v>11.015997</v>
      </c>
      <c r="R321" s="11">
        <f t="shared" si="40"/>
        <v>2.1611651094472504</v>
      </c>
      <c r="S321" s="35">
        <f t="shared" si="41"/>
        <v>2.781309959424525</v>
      </c>
      <c r="AF321" s="34"/>
    </row>
    <row r="322" spans="7:32" ht="18.5">
      <c r="G322" s="61">
        <v>2014</v>
      </c>
      <c r="H322" s="61">
        <v>11</v>
      </c>
      <c r="I322" s="48">
        <f t="shared" si="45"/>
        <v>14</v>
      </c>
      <c r="J322" s="48">
        <f t="shared" si="45"/>
        <v>318</v>
      </c>
      <c r="K322" s="93">
        <v>18.8</v>
      </c>
      <c r="L322" s="93">
        <v>12</v>
      </c>
      <c r="M322" s="56">
        <f t="shared" si="37"/>
        <v>15.4</v>
      </c>
      <c r="N322" s="36">
        <v>58</v>
      </c>
      <c r="O322" s="57">
        <f t="shared" si="38"/>
        <v>24.686733513836536</v>
      </c>
      <c r="P322" s="58">
        <f t="shared" si="39"/>
        <v>13.429583031527077</v>
      </c>
      <c r="Q322" s="137">
        <v>10.30002</v>
      </c>
      <c r="R322" s="11">
        <f t="shared" si="40"/>
        <v>2.0055992943599996</v>
      </c>
      <c r="S322" s="35">
        <f t="shared" si="41"/>
        <v>2.4371871510694167</v>
      </c>
      <c r="AF322" s="34"/>
    </row>
    <row r="323" spans="7:32" ht="18.5">
      <c r="G323" s="61">
        <v>2014</v>
      </c>
      <c r="H323" s="61">
        <v>11</v>
      </c>
      <c r="I323" s="48">
        <f t="shared" si="45"/>
        <v>15</v>
      </c>
      <c r="J323" s="48">
        <f t="shared" si="45"/>
        <v>319</v>
      </c>
      <c r="K323" s="93">
        <v>17.600000000000001</v>
      </c>
      <c r="L323" s="93">
        <v>12.5</v>
      </c>
      <c r="M323" s="56">
        <f t="shared" si="37"/>
        <v>15.05</v>
      </c>
      <c r="N323" s="36">
        <v>72</v>
      </c>
      <c r="O323" s="57">
        <f t="shared" si="38"/>
        <v>11.888997916956388</v>
      </c>
      <c r="P323" s="58">
        <f t="shared" si="39"/>
        <v>4.8507111501182081</v>
      </c>
      <c r="Q323" s="137">
        <v>4.2958619999999996</v>
      </c>
      <c r="R323" s="11">
        <f t="shared" si="40"/>
        <v>0.82766332619549987</v>
      </c>
      <c r="S323" s="35">
        <f t="shared" si="41"/>
        <v>1.0776002619260066</v>
      </c>
      <c r="AF323" s="34"/>
    </row>
    <row r="324" spans="7:32" ht="18.5">
      <c r="G324" s="61">
        <v>2014</v>
      </c>
      <c r="H324" s="61">
        <v>11</v>
      </c>
      <c r="I324" s="48">
        <f t="shared" si="45"/>
        <v>16</v>
      </c>
      <c r="J324" s="48">
        <f t="shared" si="45"/>
        <v>320</v>
      </c>
      <c r="K324" s="93">
        <v>17.7</v>
      </c>
      <c r="L324" s="93">
        <v>12.8</v>
      </c>
      <c r="M324" s="56">
        <f t="shared" si="37"/>
        <v>15.25</v>
      </c>
      <c r="N324" s="36">
        <v>88.5</v>
      </c>
      <c r="O324" s="57">
        <f t="shared" si="38"/>
        <v>24.400269952044656</v>
      </c>
      <c r="P324" s="58">
        <f t="shared" si="39"/>
        <v>9.5649058212015028</v>
      </c>
      <c r="Q324" s="137">
        <v>8.6419680000000003</v>
      </c>
      <c r="R324" s="11">
        <f t="shared" si="40"/>
        <v>1.6751439536759998</v>
      </c>
      <c r="S324" s="35">
        <f t="shared" si="41"/>
        <v>1.8214402403216563</v>
      </c>
      <c r="AF324" s="34"/>
    </row>
    <row r="325" spans="7:32" ht="18.5">
      <c r="G325" s="61">
        <v>2014</v>
      </c>
      <c r="H325" s="61">
        <v>11</v>
      </c>
      <c r="I325" s="48">
        <f t="shared" si="45"/>
        <v>17</v>
      </c>
      <c r="J325" s="48">
        <f t="shared" si="45"/>
        <v>321</v>
      </c>
      <c r="K325" s="93">
        <v>15.1</v>
      </c>
      <c r="L325" s="93">
        <v>11.6</v>
      </c>
      <c r="M325" s="56">
        <f t="shared" si="37"/>
        <v>13.35</v>
      </c>
      <c r="N325" s="36">
        <v>73.5</v>
      </c>
      <c r="O325" s="57">
        <f t="shared" si="38"/>
        <v>7.7632208129682878</v>
      </c>
      <c r="P325" s="58">
        <f t="shared" si="39"/>
        <v>2.1737018276311209</v>
      </c>
      <c r="Q325" s="137">
        <v>2.323785</v>
      </c>
      <c r="R325" s="11">
        <f t="shared" si="40"/>
        <v>0.42454331962874986</v>
      </c>
      <c r="S325" s="35">
        <f t="shared" si="41"/>
        <v>0.62241022975842641</v>
      </c>
      <c r="AF325" s="34"/>
    </row>
    <row r="326" spans="7:32" ht="18.5">
      <c r="G326" s="61">
        <v>2014</v>
      </c>
      <c r="H326" s="61">
        <v>11</v>
      </c>
      <c r="I326" s="48">
        <f t="shared" ref="I326:J341" si="46">I325+1</f>
        <v>18</v>
      </c>
      <c r="J326" s="48">
        <f t="shared" si="46"/>
        <v>322</v>
      </c>
      <c r="K326" s="93">
        <v>20</v>
      </c>
      <c r="L326" s="93">
        <v>8.1</v>
      </c>
      <c r="M326" s="56">
        <f t="shared" ref="M326:M369" si="47">(K326+L326)/2</f>
        <v>14.05</v>
      </c>
      <c r="N326" s="36">
        <v>70.5</v>
      </c>
      <c r="O326" s="57">
        <f t="shared" ref="O326:O369" si="48">((Q326)/(0.16*(K326-(L326))^0.5))</f>
        <v>15.5208366048823</v>
      </c>
      <c r="P326" s="58">
        <f t="shared" ref="P326:P369" si="49">0.16*((K326-L326)^1/2)*O326</f>
        <v>14.775836447847951</v>
      </c>
      <c r="Q326" s="137">
        <v>8.5666019999999996</v>
      </c>
      <c r="R326" s="11">
        <f t="shared" ref="R326:R369" si="50">0.0023*0.408*O326*(K326-L326)^0.5*(M326+17.8)</f>
        <v>1.6002433952504997</v>
      </c>
      <c r="S326" s="35">
        <f t="shared" ref="S326:S369" si="51">0.31*(IF(N326&gt;50,1,(1+(50-N326)/70)))*(P326+2.09)*((M326/(M326+15)))</f>
        <v>2.5287143080413683</v>
      </c>
      <c r="AF326" s="34"/>
    </row>
    <row r="327" spans="7:32" ht="18.5">
      <c r="G327" s="61">
        <v>2014</v>
      </c>
      <c r="H327" s="61">
        <v>11</v>
      </c>
      <c r="I327" s="48">
        <f t="shared" si="46"/>
        <v>19</v>
      </c>
      <c r="J327" s="48">
        <f t="shared" si="46"/>
        <v>323</v>
      </c>
      <c r="K327" s="93">
        <v>19.600000000000001</v>
      </c>
      <c r="L327" s="93">
        <v>9.3000000000000007</v>
      </c>
      <c r="M327" s="56">
        <f t="shared" si="47"/>
        <v>14.450000000000001</v>
      </c>
      <c r="N327" s="36">
        <v>63.5</v>
      </c>
      <c r="O327" s="57">
        <f t="shared" si="48"/>
        <v>22.309018258525477</v>
      </c>
      <c r="P327" s="58">
        <f t="shared" si="49"/>
        <v>18.382631045024993</v>
      </c>
      <c r="Q327" s="137">
        <v>11.455632</v>
      </c>
      <c r="R327" s="11">
        <f t="shared" si="50"/>
        <v>2.1667898341799994</v>
      </c>
      <c r="S327" s="35">
        <f t="shared" si="51"/>
        <v>3.1139949326380121</v>
      </c>
      <c r="AF327" s="34"/>
    </row>
    <row r="328" spans="7:32" ht="18.5">
      <c r="G328" s="61">
        <v>2014</v>
      </c>
      <c r="H328" s="61">
        <v>11</v>
      </c>
      <c r="I328" s="48">
        <f t="shared" si="46"/>
        <v>20</v>
      </c>
      <c r="J328" s="48">
        <f t="shared" si="46"/>
        <v>324</v>
      </c>
      <c r="K328" s="93">
        <v>18.3</v>
      </c>
      <c r="L328" s="93">
        <v>10.8</v>
      </c>
      <c r="M328" s="56">
        <f t="shared" si="47"/>
        <v>14.55</v>
      </c>
      <c r="N328" s="36">
        <v>78</v>
      </c>
      <c r="O328" s="57">
        <f t="shared" si="48"/>
        <v>18.088516922012204</v>
      </c>
      <c r="P328" s="58">
        <f t="shared" si="49"/>
        <v>10.853110153207322</v>
      </c>
      <c r="Q328" s="137">
        <v>7.9259909999999998</v>
      </c>
      <c r="R328" s="11">
        <f t="shared" si="50"/>
        <v>1.5038200689052499</v>
      </c>
      <c r="S328" s="35">
        <f t="shared" si="51"/>
        <v>1.9756310777002244</v>
      </c>
      <c r="AF328" s="34"/>
    </row>
    <row r="329" spans="7:32" ht="18.5">
      <c r="G329" s="61">
        <v>2014</v>
      </c>
      <c r="H329" s="61">
        <v>11</v>
      </c>
      <c r="I329" s="48">
        <f t="shared" si="46"/>
        <v>21</v>
      </c>
      <c r="J329" s="48">
        <f t="shared" si="46"/>
        <v>325</v>
      </c>
      <c r="K329" s="93">
        <v>14.2</v>
      </c>
      <c r="L329" s="93">
        <v>7</v>
      </c>
      <c r="M329" s="56">
        <f t="shared" si="47"/>
        <v>10.6</v>
      </c>
      <c r="N329" s="36">
        <v>89.5</v>
      </c>
      <c r="O329" s="57">
        <f t="shared" si="48"/>
        <v>2.1065437399031142</v>
      </c>
      <c r="P329" s="58">
        <f t="shared" si="49"/>
        <v>1.2133691941841938</v>
      </c>
      <c r="Q329" s="137">
        <v>0.90439199999999997</v>
      </c>
      <c r="R329" s="11">
        <f t="shared" si="50"/>
        <v>0.15064095787199996</v>
      </c>
      <c r="S329" s="35">
        <f t="shared" si="51"/>
        <v>0.42401840515973666</v>
      </c>
      <c r="AF329" s="34"/>
    </row>
    <row r="330" spans="7:32" ht="18.5">
      <c r="G330" s="61">
        <v>2014</v>
      </c>
      <c r="H330" s="61">
        <v>11</v>
      </c>
      <c r="I330" s="48">
        <f t="shared" si="46"/>
        <v>22</v>
      </c>
      <c r="J330" s="48">
        <f t="shared" si="46"/>
        <v>326</v>
      </c>
      <c r="K330" s="93">
        <v>14.7</v>
      </c>
      <c r="L330" s="93">
        <v>6.3</v>
      </c>
      <c r="M330" s="56">
        <f t="shared" si="47"/>
        <v>10.5</v>
      </c>
      <c r="N330" s="36">
        <v>97.5</v>
      </c>
      <c r="O330" s="57">
        <f t="shared" si="48"/>
        <v>17.498350359752987</v>
      </c>
      <c r="P330" s="58">
        <f t="shared" si="49"/>
        <v>11.758891441754006</v>
      </c>
      <c r="Q330" s="137">
        <v>8.1144060000000007</v>
      </c>
      <c r="R330" s="11">
        <f t="shared" si="50"/>
        <v>1.3468250506769999</v>
      </c>
      <c r="S330" s="35">
        <f t="shared" si="51"/>
        <v>1.7677702605062466</v>
      </c>
      <c r="AF330" s="34"/>
    </row>
    <row r="331" spans="7:32" ht="18.5">
      <c r="G331" s="61">
        <v>2014</v>
      </c>
      <c r="H331" s="61">
        <v>11</v>
      </c>
      <c r="I331" s="48">
        <f t="shared" si="46"/>
        <v>23</v>
      </c>
      <c r="J331" s="48">
        <f t="shared" si="46"/>
        <v>327</v>
      </c>
      <c r="K331" s="93">
        <v>13.9</v>
      </c>
      <c r="L331" s="93">
        <v>6.5</v>
      </c>
      <c r="M331" s="56">
        <f t="shared" si="47"/>
        <v>10.199999999999999</v>
      </c>
      <c r="N331" s="36">
        <v>99.5</v>
      </c>
      <c r="O331" s="57">
        <f t="shared" si="48"/>
        <v>26.262119031217157</v>
      </c>
      <c r="P331" s="58">
        <f t="shared" si="49"/>
        <v>15.547174466480559</v>
      </c>
      <c r="Q331" s="137">
        <v>11.43051</v>
      </c>
      <c r="R331" s="11">
        <f t="shared" si="50"/>
        <v>1.8771183521999997</v>
      </c>
      <c r="S331" s="35">
        <f t="shared" si="51"/>
        <v>2.2130454628179179</v>
      </c>
      <c r="AF331" s="34"/>
    </row>
    <row r="332" spans="7:32" ht="18.5">
      <c r="G332" s="61">
        <v>2014</v>
      </c>
      <c r="H332" s="61">
        <v>11</v>
      </c>
      <c r="I332" s="48">
        <f t="shared" si="46"/>
        <v>24</v>
      </c>
      <c r="J332" s="48">
        <f t="shared" si="46"/>
        <v>328</v>
      </c>
      <c r="K332" s="93">
        <v>12.6</v>
      </c>
      <c r="L332" s="93">
        <v>7.7</v>
      </c>
      <c r="M332" s="56">
        <f t="shared" si="47"/>
        <v>10.15</v>
      </c>
      <c r="N332" s="36">
        <v>86.5</v>
      </c>
      <c r="O332" s="57">
        <f t="shared" si="48"/>
        <v>31.918957786104922</v>
      </c>
      <c r="P332" s="58">
        <f t="shared" si="49"/>
        <v>12.512231452153129</v>
      </c>
      <c r="Q332" s="137">
        <v>11.3049</v>
      </c>
      <c r="R332" s="11">
        <f t="shared" si="50"/>
        <v>1.8531755160750001</v>
      </c>
      <c r="S332" s="35">
        <f t="shared" si="51"/>
        <v>1.8268755969860766</v>
      </c>
      <c r="AF332" s="34"/>
    </row>
    <row r="333" spans="7:32" ht="18.5">
      <c r="G333" s="61">
        <v>2014</v>
      </c>
      <c r="H333" s="61">
        <v>11</v>
      </c>
      <c r="I333" s="48">
        <f t="shared" si="46"/>
        <v>25</v>
      </c>
      <c r="J333" s="48">
        <f t="shared" si="46"/>
        <v>329</v>
      </c>
      <c r="K333" s="93">
        <v>11.3</v>
      </c>
      <c r="L333" s="93">
        <v>6.4</v>
      </c>
      <c r="M333" s="56">
        <f t="shared" si="47"/>
        <v>8.8500000000000014</v>
      </c>
      <c r="N333" s="36">
        <v>83.5</v>
      </c>
      <c r="O333" s="57">
        <f t="shared" si="48"/>
        <v>5.1070332457767869</v>
      </c>
      <c r="P333" s="58">
        <f t="shared" si="49"/>
        <v>2.0019570323445004</v>
      </c>
      <c r="Q333" s="137">
        <v>1.8087839999999999</v>
      </c>
      <c r="R333" s="11">
        <f t="shared" si="50"/>
        <v>0.28271700896399998</v>
      </c>
      <c r="S333" s="35">
        <f t="shared" si="51"/>
        <v>0.47070373661371645</v>
      </c>
      <c r="AF333" s="34"/>
    </row>
    <row r="334" spans="7:32" ht="18.5">
      <c r="G334" s="61">
        <v>2014</v>
      </c>
      <c r="H334" s="61">
        <v>11</v>
      </c>
      <c r="I334" s="48">
        <f t="shared" si="46"/>
        <v>26</v>
      </c>
      <c r="J334" s="48">
        <f t="shared" si="46"/>
        <v>330</v>
      </c>
      <c r="K334" s="93">
        <v>10.199999999999999</v>
      </c>
      <c r="L334" s="93">
        <v>7.1</v>
      </c>
      <c r="M334" s="56">
        <f t="shared" si="47"/>
        <v>8.6499999999999986</v>
      </c>
      <c r="N334" s="36">
        <v>75</v>
      </c>
      <c r="O334" s="57">
        <f t="shared" si="48"/>
        <v>18.013775714942888</v>
      </c>
      <c r="P334" s="58">
        <f t="shared" si="49"/>
        <v>4.4674163773058355</v>
      </c>
      <c r="Q334" s="137">
        <v>5.0746440000000002</v>
      </c>
      <c r="R334" s="11">
        <f t="shared" si="50"/>
        <v>0.7872257177369999</v>
      </c>
      <c r="S334" s="35">
        <f t="shared" si="51"/>
        <v>0.74349733681799568</v>
      </c>
    </row>
    <row r="335" spans="7:32" ht="18.5">
      <c r="G335" s="61">
        <v>2014</v>
      </c>
      <c r="H335" s="61">
        <v>11</v>
      </c>
      <c r="I335" s="48">
        <f t="shared" si="46"/>
        <v>27</v>
      </c>
      <c r="J335" s="48">
        <f t="shared" si="46"/>
        <v>331</v>
      </c>
      <c r="K335" s="93">
        <v>15.3</v>
      </c>
      <c r="L335" s="93">
        <v>4.7</v>
      </c>
      <c r="M335" s="56">
        <f t="shared" si="47"/>
        <v>10</v>
      </c>
      <c r="N335" s="36">
        <v>74</v>
      </c>
      <c r="O335" s="57">
        <f t="shared" si="48"/>
        <v>16.999667120620742</v>
      </c>
      <c r="P335" s="58">
        <f t="shared" si="49"/>
        <v>14.415717718286391</v>
      </c>
      <c r="Q335" s="137">
        <v>8.8555049999999991</v>
      </c>
      <c r="R335" s="11">
        <f t="shared" si="50"/>
        <v>1.4438635237349997</v>
      </c>
      <c r="S335" s="35">
        <f t="shared" si="51"/>
        <v>2.0467089970675127</v>
      </c>
    </row>
    <row r="336" spans="7:32" ht="18.5">
      <c r="G336" s="61">
        <v>2014</v>
      </c>
      <c r="H336" s="61">
        <v>11</v>
      </c>
      <c r="I336" s="48">
        <f t="shared" si="46"/>
        <v>28</v>
      </c>
      <c r="J336" s="48">
        <f t="shared" si="46"/>
        <v>332</v>
      </c>
      <c r="K336" s="93">
        <v>14</v>
      </c>
      <c r="L336" s="93">
        <v>5.0999999999999996</v>
      </c>
      <c r="M336" s="56">
        <f t="shared" si="47"/>
        <v>9.5500000000000007</v>
      </c>
      <c r="N336" s="36">
        <v>76</v>
      </c>
      <c r="O336" s="57">
        <f t="shared" si="48"/>
        <v>22.10489802238536</v>
      </c>
      <c r="P336" s="58">
        <f t="shared" si="49"/>
        <v>15.738687391938377</v>
      </c>
      <c r="Q336" s="137">
        <v>10.55124</v>
      </c>
      <c r="R336" s="11">
        <f t="shared" si="50"/>
        <v>1.6925006681099999</v>
      </c>
      <c r="S336" s="35">
        <f t="shared" si="51"/>
        <v>2.1499726689952574</v>
      </c>
    </row>
    <row r="337" spans="7:19" ht="18.5">
      <c r="G337" s="61">
        <v>2014</v>
      </c>
      <c r="H337" s="61">
        <v>11</v>
      </c>
      <c r="I337" s="48">
        <f t="shared" si="46"/>
        <v>29</v>
      </c>
      <c r="J337" s="48">
        <f t="shared" si="46"/>
        <v>333</v>
      </c>
      <c r="K337" s="93">
        <v>13.2</v>
      </c>
      <c r="L337" s="93">
        <v>5</v>
      </c>
      <c r="M337" s="56">
        <f t="shared" si="47"/>
        <v>9.1</v>
      </c>
      <c r="N337" s="36">
        <v>82.5</v>
      </c>
      <c r="O337" s="57">
        <f t="shared" si="48"/>
        <v>21.932457362904181</v>
      </c>
      <c r="P337" s="58">
        <f t="shared" si="49"/>
        <v>14.387692030065141</v>
      </c>
      <c r="Q337" s="137">
        <v>10.0488</v>
      </c>
      <c r="R337" s="53">
        <f t="shared" si="50"/>
        <v>1.5853841027999998</v>
      </c>
      <c r="S337" s="52">
        <f t="shared" si="51"/>
        <v>1.9287788056769193</v>
      </c>
    </row>
    <row r="338" spans="7:19" ht="18.5">
      <c r="G338" s="61">
        <v>2014</v>
      </c>
      <c r="H338" s="62">
        <v>11</v>
      </c>
      <c r="I338" s="62">
        <f t="shared" si="46"/>
        <v>30</v>
      </c>
      <c r="J338" s="48">
        <f t="shared" si="46"/>
        <v>334</v>
      </c>
      <c r="K338" s="93">
        <v>13.1</v>
      </c>
      <c r="L338" s="93">
        <v>5.0999999999999996</v>
      </c>
      <c r="M338" s="56">
        <f t="shared" si="47"/>
        <v>9.1</v>
      </c>
      <c r="N338" s="36">
        <v>92.5</v>
      </c>
      <c r="O338" s="57">
        <f t="shared" si="48"/>
        <v>20.428527040513714</v>
      </c>
      <c r="P338" s="58">
        <f t="shared" si="49"/>
        <v>13.074257305928777</v>
      </c>
      <c r="Q338" s="137">
        <v>9.2448960000000007</v>
      </c>
      <c r="R338" s="51">
        <f t="shared" si="50"/>
        <v>1.458553374576</v>
      </c>
      <c r="S338" s="50">
        <f t="shared" si="51"/>
        <v>1.775036093776974</v>
      </c>
    </row>
    <row r="339" spans="7:19" ht="18.5">
      <c r="G339" s="61">
        <v>2014</v>
      </c>
      <c r="H339" s="61">
        <v>12</v>
      </c>
      <c r="I339" s="48">
        <v>1</v>
      </c>
      <c r="J339" s="48">
        <f t="shared" si="46"/>
        <v>335</v>
      </c>
      <c r="K339" s="93">
        <v>11.8</v>
      </c>
      <c r="L339" s="93">
        <v>7.7</v>
      </c>
      <c r="M339" s="56">
        <f t="shared" si="47"/>
        <v>9.75</v>
      </c>
      <c r="N339" s="36">
        <v>87</v>
      </c>
      <c r="O339" s="57">
        <f t="shared" si="48"/>
        <v>24.96882882032493</v>
      </c>
      <c r="P339" s="58">
        <f t="shared" si="49"/>
        <v>8.1897758530665783</v>
      </c>
      <c r="Q339" s="137">
        <v>8.0892839999999993</v>
      </c>
      <c r="R339" s="11">
        <f t="shared" si="50"/>
        <v>1.3070725756829999</v>
      </c>
      <c r="S339" s="35">
        <f t="shared" si="51"/>
        <v>1.2553786875108579</v>
      </c>
    </row>
    <row r="340" spans="7:19" ht="18.5">
      <c r="G340" s="61">
        <v>2014</v>
      </c>
      <c r="H340" s="61">
        <v>12</v>
      </c>
      <c r="I340" s="48">
        <f t="shared" ref="I340:J355" si="52">I339+1</f>
        <v>2</v>
      </c>
      <c r="J340" s="48">
        <f t="shared" si="46"/>
        <v>336</v>
      </c>
      <c r="K340" s="93">
        <v>10.8</v>
      </c>
      <c r="L340" s="93">
        <v>8.1</v>
      </c>
      <c r="M340" s="56">
        <f t="shared" si="47"/>
        <v>9.4499999999999993</v>
      </c>
      <c r="N340" s="36">
        <v>84</v>
      </c>
      <c r="O340" s="57">
        <f t="shared" si="48"/>
        <v>38.030796275545988</v>
      </c>
      <c r="P340" s="58">
        <f t="shared" si="49"/>
        <v>8.2146519955179365</v>
      </c>
      <c r="Q340" s="137">
        <v>9.9985560000000007</v>
      </c>
      <c r="R340" s="11">
        <f t="shared" si="50"/>
        <v>1.5979817181149998</v>
      </c>
      <c r="S340" s="35">
        <f t="shared" si="51"/>
        <v>1.2346616777451858</v>
      </c>
    </row>
    <row r="341" spans="7:19" ht="18.5">
      <c r="G341" s="61">
        <v>2014</v>
      </c>
      <c r="H341" s="61">
        <v>12</v>
      </c>
      <c r="I341" s="48">
        <f t="shared" si="52"/>
        <v>3</v>
      </c>
      <c r="J341" s="48">
        <f t="shared" si="46"/>
        <v>337</v>
      </c>
      <c r="K341" s="93">
        <v>12</v>
      </c>
      <c r="L341" s="93">
        <v>9.6999999999999993</v>
      </c>
      <c r="M341" s="56">
        <f t="shared" si="47"/>
        <v>10.85</v>
      </c>
      <c r="N341" s="36">
        <v>86</v>
      </c>
      <c r="O341" s="57">
        <f t="shared" si="48"/>
        <v>36.701731197275336</v>
      </c>
      <c r="P341" s="58">
        <f t="shared" si="49"/>
        <v>6.7531185402986642</v>
      </c>
      <c r="Q341" s="137">
        <v>8.9057489999999984</v>
      </c>
      <c r="R341" s="11">
        <f t="shared" si="50"/>
        <v>1.4964530424052493</v>
      </c>
      <c r="S341" s="35">
        <f t="shared" si="51"/>
        <v>1.1506316909204859</v>
      </c>
    </row>
    <row r="342" spans="7:19" ht="18.5">
      <c r="G342" s="61">
        <v>2014</v>
      </c>
      <c r="H342" s="61">
        <v>12</v>
      </c>
      <c r="I342" s="48">
        <f t="shared" si="52"/>
        <v>4</v>
      </c>
      <c r="J342" s="48">
        <f t="shared" si="52"/>
        <v>338</v>
      </c>
      <c r="K342" s="93">
        <v>13.3</v>
      </c>
      <c r="L342" s="93">
        <v>10.3</v>
      </c>
      <c r="M342" s="56">
        <f t="shared" si="47"/>
        <v>11.8</v>
      </c>
      <c r="N342" s="36">
        <v>89.5</v>
      </c>
      <c r="O342" s="57">
        <f t="shared" si="48"/>
        <v>31.546620781115369</v>
      </c>
      <c r="P342" s="58">
        <f t="shared" si="49"/>
        <v>7.5711889874676883</v>
      </c>
      <c r="Q342" s="137">
        <v>8.7424560000000007</v>
      </c>
      <c r="R342" s="11">
        <f t="shared" si="50"/>
        <v>1.5177253314239998</v>
      </c>
      <c r="S342" s="35">
        <f t="shared" si="51"/>
        <v>1.3186801983640599</v>
      </c>
    </row>
    <row r="343" spans="7:19" ht="18.5">
      <c r="G343" s="61">
        <v>2014</v>
      </c>
      <c r="H343" s="61">
        <v>12</v>
      </c>
      <c r="I343" s="48">
        <f t="shared" si="52"/>
        <v>5</v>
      </c>
      <c r="J343" s="48">
        <f t="shared" si="52"/>
        <v>339</v>
      </c>
      <c r="K343" s="93">
        <v>13</v>
      </c>
      <c r="L343" s="93">
        <v>10.199999999999999</v>
      </c>
      <c r="M343" s="56">
        <f t="shared" si="47"/>
        <v>11.6</v>
      </c>
      <c r="N343" s="36">
        <v>71.5</v>
      </c>
      <c r="O343" s="57">
        <f t="shared" si="48"/>
        <v>34.108264970201411</v>
      </c>
      <c r="P343" s="58">
        <f t="shared" si="49"/>
        <v>7.6402513533251177</v>
      </c>
      <c r="Q343" s="137">
        <v>9.1318469999999987</v>
      </c>
      <c r="R343" s="11">
        <f t="shared" si="50"/>
        <v>1.5746135100569996</v>
      </c>
      <c r="S343" s="35">
        <f t="shared" si="51"/>
        <v>1.3154129273141775</v>
      </c>
    </row>
    <row r="344" spans="7:19" ht="18.5">
      <c r="G344" s="61">
        <v>2014</v>
      </c>
      <c r="H344" s="61">
        <v>12</v>
      </c>
      <c r="I344" s="48">
        <f t="shared" si="52"/>
        <v>6</v>
      </c>
      <c r="J344" s="48">
        <f t="shared" si="52"/>
        <v>340</v>
      </c>
      <c r="K344" s="93">
        <v>14.5</v>
      </c>
      <c r="L344" s="93">
        <v>9.6</v>
      </c>
      <c r="M344" s="56">
        <f t="shared" si="47"/>
        <v>12.05</v>
      </c>
      <c r="N344" s="36">
        <v>66</v>
      </c>
      <c r="O344" s="57">
        <f t="shared" si="48"/>
        <v>12.767583114441969</v>
      </c>
      <c r="P344" s="58">
        <f t="shared" si="49"/>
        <v>5.0048925808612523</v>
      </c>
      <c r="Q344" s="137">
        <v>4.52196</v>
      </c>
      <c r="R344" s="11">
        <f t="shared" si="50"/>
        <v>0.79166066768999999</v>
      </c>
      <c r="S344" s="35">
        <f t="shared" si="51"/>
        <v>0.97977712516847359</v>
      </c>
    </row>
    <row r="345" spans="7:19" ht="18.5">
      <c r="G345" s="61">
        <v>2014</v>
      </c>
      <c r="H345" s="61">
        <v>12</v>
      </c>
      <c r="I345" s="48">
        <f t="shared" si="52"/>
        <v>7</v>
      </c>
      <c r="J345" s="48">
        <f t="shared" si="52"/>
        <v>341</v>
      </c>
      <c r="K345" s="93">
        <v>16</v>
      </c>
      <c r="L345" s="93">
        <v>11.1</v>
      </c>
      <c r="M345" s="56">
        <f t="shared" si="47"/>
        <v>13.55</v>
      </c>
      <c r="N345" s="36">
        <v>69</v>
      </c>
      <c r="O345" s="57">
        <f t="shared" si="48"/>
        <v>21.633960277248892</v>
      </c>
      <c r="P345" s="58">
        <f t="shared" si="49"/>
        <v>8.4805124286815659</v>
      </c>
      <c r="Q345" s="137">
        <v>7.66221</v>
      </c>
      <c r="R345" s="11">
        <f t="shared" si="50"/>
        <v>1.4088333127274999</v>
      </c>
      <c r="S345" s="35">
        <f t="shared" si="51"/>
        <v>1.555216723526337</v>
      </c>
    </row>
    <row r="346" spans="7:19" ht="18.5">
      <c r="G346" s="61">
        <v>2014</v>
      </c>
      <c r="H346" s="61">
        <v>12</v>
      </c>
      <c r="I346" s="48">
        <f t="shared" si="52"/>
        <v>8</v>
      </c>
      <c r="J346" s="48">
        <f t="shared" si="52"/>
        <v>342</v>
      </c>
      <c r="K346" s="93">
        <v>15.2</v>
      </c>
      <c r="L346" s="93">
        <v>10.9</v>
      </c>
      <c r="M346" s="56">
        <f t="shared" si="47"/>
        <v>13.05</v>
      </c>
      <c r="N346" s="36">
        <v>75</v>
      </c>
      <c r="O346" s="57">
        <f t="shared" si="48"/>
        <v>19.00525593012399</v>
      </c>
      <c r="P346" s="58">
        <f t="shared" si="49"/>
        <v>6.537808039962651</v>
      </c>
      <c r="Q346" s="137">
        <v>6.3056219999999996</v>
      </c>
      <c r="R346" s="11">
        <f t="shared" si="50"/>
        <v>1.1409092929755</v>
      </c>
      <c r="S346" s="35">
        <f t="shared" si="51"/>
        <v>1.2443421542127953</v>
      </c>
    </row>
    <row r="347" spans="7:19" ht="18.5">
      <c r="G347" s="61">
        <v>2014</v>
      </c>
      <c r="H347" s="61">
        <v>12</v>
      </c>
      <c r="I347" s="48">
        <f t="shared" si="52"/>
        <v>9</v>
      </c>
      <c r="J347" s="48">
        <f t="shared" si="52"/>
        <v>343</v>
      </c>
      <c r="K347" s="93">
        <v>13.6</v>
      </c>
      <c r="L347" s="93">
        <v>9.6999999999999993</v>
      </c>
      <c r="M347" s="56">
        <f t="shared" si="47"/>
        <v>11.649999999999999</v>
      </c>
      <c r="N347" s="36">
        <v>93.5</v>
      </c>
      <c r="O347" s="57">
        <f t="shared" si="48"/>
        <v>29.099331396983025</v>
      </c>
      <c r="P347" s="58">
        <f t="shared" si="49"/>
        <v>9.0789913958587061</v>
      </c>
      <c r="Q347" s="137">
        <v>9.1946519999999996</v>
      </c>
      <c r="R347" s="11">
        <f t="shared" si="50"/>
        <v>1.5881393707109996</v>
      </c>
      <c r="S347" s="35">
        <f t="shared" si="51"/>
        <v>1.5135764512624281</v>
      </c>
    </row>
    <row r="348" spans="7:19" ht="18.5">
      <c r="G348" s="61">
        <v>2014</v>
      </c>
      <c r="H348" s="61">
        <v>12</v>
      </c>
      <c r="I348" s="48">
        <f t="shared" si="52"/>
        <v>10</v>
      </c>
      <c r="J348" s="48">
        <f t="shared" si="52"/>
        <v>344</v>
      </c>
      <c r="K348" s="93">
        <v>12.3</v>
      </c>
      <c r="L348" s="93">
        <v>7.6</v>
      </c>
      <c r="M348" s="56">
        <f t="shared" si="47"/>
        <v>9.9499999999999993</v>
      </c>
      <c r="N348" s="36">
        <v>87</v>
      </c>
      <c r="O348" s="57">
        <f t="shared" si="48"/>
        <v>27.014325687568483</v>
      </c>
      <c r="P348" s="58">
        <f t="shared" si="49"/>
        <v>10.157386458525753</v>
      </c>
      <c r="Q348" s="137">
        <v>9.3705060000000007</v>
      </c>
      <c r="R348" s="11">
        <f t="shared" si="50"/>
        <v>1.5250849908974999</v>
      </c>
      <c r="S348" s="35">
        <f t="shared" si="51"/>
        <v>1.5141107627784642</v>
      </c>
    </row>
    <row r="349" spans="7:19" ht="18.5">
      <c r="G349" s="61">
        <v>2014</v>
      </c>
      <c r="H349" s="61">
        <v>12</v>
      </c>
      <c r="I349" s="48">
        <f t="shared" si="52"/>
        <v>11</v>
      </c>
      <c r="J349" s="48">
        <f t="shared" si="52"/>
        <v>345</v>
      </c>
      <c r="K349" s="93">
        <v>13.8</v>
      </c>
      <c r="L349" s="93">
        <v>9.1999999999999993</v>
      </c>
      <c r="M349" s="56">
        <f t="shared" si="47"/>
        <v>11.5</v>
      </c>
      <c r="N349" s="36">
        <v>68.5</v>
      </c>
      <c r="O349" s="57">
        <f t="shared" si="48"/>
        <v>27.672418217524296</v>
      </c>
      <c r="P349" s="58">
        <f t="shared" si="49"/>
        <v>10.183449904048944</v>
      </c>
      <c r="Q349" s="137">
        <v>9.4961160000000007</v>
      </c>
      <c r="R349" s="11">
        <f t="shared" si="50"/>
        <v>1.6318553059620002</v>
      </c>
      <c r="S349" s="35">
        <f t="shared" si="51"/>
        <v>1.6511263738843203</v>
      </c>
    </row>
    <row r="350" spans="7:19" ht="18.5">
      <c r="G350" s="61">
        <v>2014</v>
      </c>
      <c r="H350" s="61">
        <v>12</v>
      </c>
      <c r="I350" s="48">
        <f t="shared" si="52"/>
        <v>12</v>
      </c>
      <c r="J350" s="48">
        <f t="shared" si="52"/>
        <v>346</v>
      </c>
      <c r="K350" s="93">
        <v>12.9</v>
      </c>
      <c r="L350" s="93">
        <v>9.5</v>
      </c>
      <c r="M350" s="56">
        <f t="shared" si="47"/>
        <v>11.2</v>
      </c>
      <c r="N350" s="36">
        <v>83.5</v>
      </c>
      <c r="O350" s="57">
        <f t="shared" si="48"/>
        <v>34.145945492022378</v>
      </c>
      <c r="P350" s="58">
        <f t="shared" si="49"/>
        <v>9.2876971738300877</v>
      </c>
      <c r="Q350" s="137">
        <v>10.073922</v>
      </c>
      <c r="R350" s="11">
        <f t="shared" si="50"/>
        <v>1.7134230233699999</v>
      </c>
      <c r="S350" s="35">
        <f t="shared" si="51"/>
        <v>1.5077620071579414</v>
      </c>
    </row>
    <row r="351" spans="7:19" ht="18.5">
      <c r="G351" s="61">
        <v>2014</v>
      </c>
      <c r="H351" s="61">
        <v>12</v>
      </c>
      <c r="I351" s="48">
        <f t="shared" si="52"/>
        <v>13</v>
      </c>
      <c r="J351" s="48">
        <f t="shared" si="52"/>
        <v>347</v>
      </c>
      <c r="K351" s="93">
        <v>11</v>
      </c>
      <c r="L351" s="93">
        <v>8.9</v>
      </c>
      <c r="M351" s="56">
        <f t="shared" si="47"/>
        <v>9.9499999999999993</v>
      </c>
      <c r="N351" s="36">
        <v>52</v>
      </c>
      <c r="O351" s="57">
        <f t="shared" si="48"/>
        <v>43.556265291769044</v>
      </c>
      <c r="P351" s="58">
        <f t="shared" si="49"/>
        <v>7.317452569017199</v>
      </c>
      <c r="Q351" s="137">
        <v>10.099043999999999</v>
      </c>
      <c r="R351" s="11">
        <f t="shared" si="50"/>
        <v>1.6436572824149998</v>
      </c>
      <c r="S351" s="35">
        <f t="shared" si="51"/>
        <v>1.1630175330314048</v>
      </c>
    </row>
    <row r="352" spans="7:19" ht="18.5">
      <c r="G352" s="61">
        <v>2014</v>
      </c>
      <c r="H352" s="61">
        <v>12</v>
      </c>
      <c r="I352" s="48">
        <f t="shared" si="52"/>
        <v>14</v>
      </c>
      <c r="J352" s="48">
        <f t="shared" si="52"/>
        <v>348</v>
      </c>
      <c r="K352" s="93">
        <v>11.3</v>
      </c>
      <c r="L352" s="93">
        <v>8.8000000000000007</v>
      </c>
      <c r="M352" s="56">
        <f t="shared" si="47"/>
        <v>10.050000000000001</v>
      </c>
      <c r="N352" s="36">
        <v>61.5</v>
      </c>
      <c r="O352" s="57">
        <f t="shared" si="48"/>
        <v>37.834604629129693</v>
      </c>
      <c r="P352" s="58">
        <f t="shared" si="49"/>
        <v>7.5669209258259391</v>
      </c>
      <c r="Q352" s="137">
        <v>9.5714819999999996</v>
      </c>
      <c r="R352" s="11">
        <f t="shared" si="50"/>
        <v>1.5634082627504997</v>
      </c>
      <c r="S352" s="35">
        <f t="shared" si="51"/>
        <v>1.2010433989784717</v>
      </c>
    </row>
    <row r="353" spans="7:19" ht="18.5">
      <c r="G353" s="61">
        <v>2014</v>
      </c>
      <c r="H353" s="61">
        <v>12</v>
      </c>
      <c r="I353" s="48">
        <f t="shared" si="52"/>
        <v>15</v>
      </c>
      <c r="J353" s="48">
        <f t="shared" si="52"/>
        <v>349</v>
      </c>
      <c r="K353" s="93">
        <v>15.2</v>
      </c>
      <c r="L353" s="93">
        <v>8</v>
      </c>
      <c r="M353" s="56">
        <f t="shared" si="47"/>
        <v>11.6</v>
      </c>
      <c r="N353" s="36">
        <v>88.5</v>
      </c>
      <c r="O353" s="57">
        <f t="shared" si="48"/>
        <v>13.72179186131334</v>
      </c>
      <c r="P353" s="58">
        <f t="shared" si="49"/>
        <v>7.9037521121164831</v>
      </c>
      <c r="Q353" s="137">
        <v>5.8911089999999993</v>
      </c>
      <c r="R353" s="11">
        <f t="shared" si="50"/>
        <v>1.0158098159789997</v>
      </c>
      <c r="S353" s="35">
        <f t="shared" si="51"/>
        <v>1.3510350599688297</v>
      </c>
    </row>
    <row r="354" spans="7:19" ht="18.5">
      <c r="G354" s="61">
        <v>2014</v>
      </c>
      <c r="H354" s="61">
        <v>12</v>
      </c>
      <c r="I354" s="48">
        <f t="shared" si="52"/>
        <v>16</v>
      </c>
      <c r="J354" s="48">
        <f t="shared" si="52"/>
        <v>350</v>
      </c>
      <c r="K354" s="93">
        <v>15.1</v>
      </c>
      <c r="L354" s="93">
        <v>6.2</v>
      </c>
      <c r="M354" s="56">
        <f t="shared" si="47"/>
        <v>10.65</v>
      </c>
      <c r="N354" s="36">
        <v>67.5</v>
      </c>
      <c r="O354" s="57">
        <f t="shared" si="48"/>
        <v>21.762798410134156</v>
      </c>
      <c r="P354" s="58">
        <f t="shared" si="49"/>
        <v>15.495112468015517</v>
      </c>
      <c r="Q354" s="137">
        <v>10.387946999999999</v>
      </c>
      <c r="R354" s="11">
        <f t="shared" si="50"/>
        <v>1.73332504545975</v>
      </c>
      <c r="S354" s="35">
        <f t="shared" si="51"/>
        <v>2.2634404995381376</v>
      </c>
    </row>
    <row r="355" spans="7:19" ht="18.5">
      <c r="G355" s="61">
        <v>2014</v>
      </c>
      <c r="H355" s="61">
        <v>12</v>
      </c>
      <c r="I355" s="48">
        <f t="shared" si="52"/>
        <v>17</v>
      </c>
      <c r="J355" s="48">
        <f t="shared" si="52"/>
        <v>351</v>
      </c>
      <c r="K355" s="93">
        <v>13.2</v>
      </c>
      <c r="L355" s="93">
        <v>6.2</v>
      </c>
      <c r="M355" s="56">
        <f t="shared" si="47"/>
        <v>9.6999999999999993</v>
      </c>
      <c r="N355" s="36">
        <v>77</v>
      </c>
      <c r="O355" s="57">
        <f t="shared" si="48"/>
        <v>22.907226671887457</v>
      </c>
      <c r="P355" s="58">
        <f t="shared" si="49"/>
        <v>12.828046936256975</v>
      </c>
      <c r="Q355" s="137">
        <v>9.6970919999999996</v>
      </c>
      <c r="R355" s="11">
        <f t="shared" si="50"/>
        <v>1.5640197259499999</v>
      </c>
      <c r="S355" s="35">
        <f t="shared" si="51"/>
        <v>1.816136321349179</v>
      </c>
    </row>
    <row r="356" spans="7:19" ht="18.5">
      <c r="G356" s="61">
        <v>2014</v>
      </c>
      <c r="H356" s="61">
        <v>12</v>
      </c>
      <c r="I356" s="48">
        <f t="shared" ref="I356:J369" si="53">I355+1</f>
        <v>18</v>
      </c>
      <c r="J356" s="48">
        <f t="shared" si="53"/>
        <v>352</v>
      </c>
      <c r="K356" s="93">
        <v>12.3</v>
      </c>
      <c r="L356" s="93">
        <v>8</v>
      </c>
      <c r="M356" s="56">
        <f t="shared" si="47"/>
        <v>10.15</v>
      </c>
      <c r="N356" s="36">
        <v>95.5</v>
      </c>
      <c r="O356" s="57">
        <f t="shared" si="48"/>
        <v>22.412572730345421</v>
      </c>
      <c r="P356" s="58">
        <f t="shared" si="49"/>
        <v>7.7099250192388267</v>
      </c>
      <c r="Q356" s="137">
        <v>7.4361119999999996</v>
      </c>
      <c r="R356" s="11">
        <f t="shared" si="50"/>
        <v>1.218977672796</v>
      </c>
      <c r="S356" s="35">
        <f t="shared" si="51"/>
        <v>1.2260621897827026</v>
      </c>
    </row>
    <row r="357" spans="7:19" ht="18.5">
      <c r="G357" s="61">
        <v>2014</v>
      </c>
      <c r="H357" s="61">
        <v>12</v>
      </c>
      <c r="I357" s="48">
        <f t="shared" si="53"/>
        <v>19</v>
      </c>
      <c r="J357" s="48">
        <f t="shared" si="53"/>
        <v>353</v>
      </c>
      <c r="K357" s="93">
        <v>9.1</v>
      </c>
      <c r="L357" s="93">
        <v>7.7</v>
      </c>
      <c r="M357" s="56">
        <f t="shared" si="47"/>
        <v>8.4</v>
      </c>
      <c r="N357" s="36">
        <v>98</v>
      </c>
      <c r="O357" s="57">
        <f t="shared" si="48"/>
        <v>31.980647563355255</v>
      </c>
      <c r="P357" s="58">
        <f t="shared" si="49"/>
        <v>3.5818325270957874</v>
      </c>
      <c r="Q357" s="137">
        <v>6.0544019999999996</v>
      </c>
      <c r="R357" s="11">
        <f t="shared" si="50"/>
        <v>0.93033757452599997</v>
      </c>
      <c r="S357" s="35">
        <f t="shared" si="51"/>
        <v>0.63117315814348007</v>
      </c>
    </row>
    <row r="358" spans="7:19" ht="18.5">
      <c r="G358" s="61">
        <v>2014</v>
      </c>
      <c r="H358" s="61">
        <v>12</v>
      </c>
      <c r="I358" s="48">
        <f t="shared" si="53"/>
        <v>20</v>
      </c>
      <c r="J358" s="48">
        <f t="shared" si="53"/>
        <v>354</v>
      </c>
      <c r="K358" s="93">
        <v>10</v>
      </c>
      <c r="L358" s="93">
        <v>6.5</v>
      </c>
      <c r="M358" s="56">
        <f t="shared" si="47"/>
        <v>8.25</v>
      </c>
      <c r="N358" s="36">
        <v>94.5</v>
      </c>
      <c r="O358" s="57">
        <f t="shared" si="48"/>
        <v>5.8748698044084344</v>
      </c>
      <c r="P358" s="58">
        <f t="shared" si="49"/>
        <v>1.6449635452343618</v>
      </c>
      <c r="Q358" s="137">
        <v>1.75854</v>
      </c>
      <c r="R358" s="11">
        <f t="shared" si="50"/>
        <v>0.26867545645499996</v>
      </c>
      <c r="S358" s="35">
        <f t="shared" si="51"/>
        <v>0.41084598997577981</v>
      </c>
    </row>
    <row r="359" spans="7:19" ht="18.5">
      <c r="G359" s="61">
        <v>2014</v>
      </c>
      <c r="H359" s="61">
        <v>12</v>
      </c>
      <c r="I359" s="48">
        <f t="shared" si="53"/>
        <v>21</v>
      </c>
      <c r="J359" s="48">
        <f t="shared" si="53"/>
        <v>355</v>
      </c>
      <c r="K359" s="93">
        <v>14.4</v>
      </c>
      <c r="L359" s="93">
        <v>5.5</v>
      </c>
      <c r="M359" s="56">
        <f t="shared" si="47"/>
        <v>9.9499999999999993</v>
      </c>
      <c r="N359" s="36">
        <v>85.5</v>
      </c>
      <c r="O359" s="57">
        <f t="shared" si="48"/>
        <v>15.420797906092645</v>
      </c>
      <c r="P359" s="58">
        <f t="shared" si="49"/>
        <v>10.979608109137965</v>
      </c>
      <c r="Q359" s="137">
        <v>7.3607459999999998</v>
      </c>
      <c r="R359" s="11">
        <f t="shared" si="50"/>
        <v>1.1979890142975</v>
      </c>
      <c r="S359" s="35">
        <f t="shared" si="51"/>
        <v>1.6157597680415252</v>
      </c>
    </row>
    <row r="360" spans="7:19" ht="18.5">
      <c r="G360" s="61">
        <v>2014</v>
      </c>
      <c r="H360" s="61">
        <v>12</v>
      </c>
      <c r="I360" s="48">
        <f t="shared" si="53"/>
        <v>22</v>
      </c>
      <c r="J360" s="48">
        <f t="shared" si="53"/>
        <v>356</v>
      </c>
      <c r="K360" s="93">
        <v>7.8</v>
      </c>
      <c r="L360" s="93">
        <v>4.0999999999999996</v>
      </c>
      <c r="M360" s="56">
        <f t="shared" si="47"/>
        <v>5.9499999999999993</v>
      </c>
      <c r="N360" s="36">
        <v>85.5</v>
      </c>
      <c r="O360" s="57">
        <f t="shared" si="48"/>
        <v>27.671523131197169</v>
      </c>
      <c r="P360" s="58">
        <f t="shared" si="49"/>
        <v>8.1907708468343632</v>
      </c>
      <c r="Q360" s="137">
        <v>8.5163580000000003</v>
      </c>
      <c r="R360" s="11">
        <f t="shared" si="50"/>
        <v>1.1862754421624999</v>
      </c>
      <c r="S360" s="35">
        <f t="shared" si="51"/>
        <v>0.90514949054825677</v>
      </c>
    </row>
    <row r="361" spans="7:19" ht="18.5">
      <c r="G361" s="61">
        <v>2014</v>
      </c>
      <c r="H361" s="61">
        <v>12</v>
      </c>
      <c r="I361" s="48">
        <f t="shared" si="53"/>
        <v>23</v>
      </c>
      <c r="J361" s="48">
        <f t="shared" si="53"/>
        <v>357</v>
      </c>
      <c r="K361" s="93">
        <v>9.8000000000000007</v>
      </c>
      <c r="L361" s="93">
        <v>3.3</v>
      </c>
      <c r="M361" s="56">
        <f t="shared" si="47"/>
        <v>6.5500000000000007</v>
      </c>
      <c r="N361" s="36">
        <v>84.5</v>
      </c>
      <c r="O361" s="57">
        <f t="shared" si="48"/>
        <v>5.7582320329878298</v>
      </c>
      <c r="P361" s="58">
        <f t="shared" si="49"/>
        <v>2.9942806571536722</v>
      </c>
      <c r="Q361" s="137">
        <v>2.3489070000000001</v>
      </c>
      <c r="R361" s="11">
        <f t="shared" si="50"/>
        <v>0.33545386816424999</v>
      </c>
      <c r="S361" s="35">
        <f t="shared" si="51"/>
        <v>0.47905484335733323</v>
      </c>
    </row>
    <row r="362" spans="7:19" ht="18.5">
      <c r="G362" s="61">
        <v>2014</v>
      </c>
      <c r="H362" s="61">
        <v>12</v>
      </c>
      <c r="I362" s="48">
        <f t="shared" si="53"/>
        <v>24</v>
      </c>
      <c r="J362" s="48">
        <f t="shared" si="53"/>
        <v>358</v>
      </c>
      <c r="K362" s="93">
        <v>13</v>
      </c>
      <c r="L362" s="93">
        <v>3.2</v>
      </c>
      <c r="M362" s="56">
        <f t="shared" si="47"/>
        <v>8.1</v>
      </c>
      <c r="N362" s="36">
        <v>67.5</v>
      </c>
      <c r="O362" s="57">
        <f t="shared" si="48"/>
        <v>3.3604388231787774</v>
      </c>
      <c r="P362" s="58">
        <f t="shared" si="49"/>
        <v>2.6345840373721616</v>
      </c>
      <c r="Q362" s="137">
        <v>1.6831739999999999</v>
      </c>
      <c r="R362" s="11">
        <f t="shared" si="50"/>
        <v>0.25568002170899995</v>
      </c>
      <c r="S362" s="35">
        <f t="shared" si="51"/>
        <v>0.51356842068577901</v>
      </c>
    </row>
    <row r="363" spans="7:19" ht="18.5">
      <c r="G363" s="61">
        <v>2014</v>
      </c>
      <c r="H363" s="61">
        <v>12</v>
      </c>
      <c r="I363" s="48">
        <f t="shared" si="53"/>
        <v>25</v>
      </c>
      <c r="J363" s="48">
        <f t="shared" si="53"/>
        <v>359</v>
      </c>
      <c r="K363" s="93">
        <v>9.6</v>
      </c>
      <c r="L363" s="93">
        <v>4.7</v>
      </c>
      <c r="M363" s="56">
        <f t="shared" si="47"/>
        <v>7.15</v>
      </c>
      <c r="N363" s="36">
        <v>57.5</v>
      </c>
      <c r="O363" s="57">
        <f t="shared" si="48"/>
        <v>8.0152049551774578</v>
      </c>
      <c r="P363" s="58">
        <f t="shared" si="49"/>
        <v>3.141960342429563</v>
      </c>
      <c r="Q363" s="137">
        <v>2.8387859999999998</v>
      </c>
      <c r="R363" s="11">
        <f t="shared" si="50"/>
        <v>0.41540452325550004</v>
      </c>
      <c r="S363" s="35">
        <f t="shared" si="51"/>
        <v>0.52355034306975734</v>
      </c>
    </row>
    <row r="364" spans="7:19" ht="18.5">
      <c r="G364" s="61">
        <v>2014</v>
      </c>
      <c r="H364" s="61">
        <v>12</v>
      </c>
      <c r="I364" s="48">
        <f t="shared" si="53"/>
        <v>26</v>
      </c>
      <c r="J364" s="48">
        <f t="shared" si="53"/>
        <v>360</v>
      </c>
      <c r="K364" s="93">
        <v>11</v>
      </c>
      <c r="L364" s="93">
        <v>5.0999999999999996</v>
      </c>
      <c r="M364" s="56">
        <f t="shared" si="47"/>
        <v>8.0500000000000007</v>
      </c>
      <c r="N364" s="36">
        <v>60.5</v>
      </c>
      <c r="O364" s="57">
        <f t="shared" si="48"/>
        <v>25.791768289350614</v>
      </c>
      <c r="P364" s="58">
        <f t="shared" si="49"/>
        <v>12.173714632573491</v>
      </c>
      <c r="Q364" s="137">
        <v>10.023678</v>
      </c>
      <c r="R364" s="11">
        <f t="shared" si="50"/>
        <v>1.5196923274994998</v>
      </c>
      <c r="S364" s="35">
        <f t="shared" si="51"/>
        <v>1.5442559594614813</v>
      </c>
    </row>
    <row r="365" spans="7:19" ht="18.5">
      <c r="G365" s="61">
        <v>2014</v>
      </c>
      <c r="H365" s="61">
        <v>12</v>
      </c>
      <c r="I365" s="48">
        <f t="shared" si="53"/>
        <v>27</v>
      </c>
      <c r="J365" s="48">
        <f t="shared" si="53"/>
        <v>361</v>
      </c>
      <c r="K365" s="93">
        <v>9.5</v>
      </c>
      <c r="L365" s="93">
        <v>5.5</v>
      </c>
      <c r="M365" s="56">
        <f t="shared" si="47"/>
        <v>7.5</v>
      </c>
      <c r="N365" s="36">
        <v>59.5</v>
      </c>
      <c r="O365" s="57">
        <f t="shared" si="48"/>
        <v>28.929553124999995</v>
      </c>
      <c r="P365" s="58">
        <f t="shared" si="49"/>
        <v>9.2574569999999987</v>
      </c>
      <c r="Q365" s="137">
        <v>9.2574569999999987</v>
      </c>
      <c r="R365" s="11">
        <f t="shared" si="50"/>
        <v>1.3736631282164997</v>
      </c>
      <c r="S365" s="35">
        <f t="shared" si="51"/>
        <v>1.1725705566666664</v>
      </c>
    </row>
    <row r="366" spans="7:19" ht="18.5">
      <c r="G366" s="61">
        <v>2014</v>
      </c>
      <c r="H366" s="61">
        <v>12</v>
      </c>
      <c r="I366" s="48">
        <f t="shared" si="53"/>
        <v>28</v>
      </c>
      <c r="J366" s="48">
        <f t="shared" si="53"/>
        <v>362</v>
      </c>
      <c r="K366" s="93">
        <v>8.1999999999999993</v>
      </c>
      <c r="L366" s="93">
        <v>5.6</v>
      </c>
      <c r="M366" s="56">
        <f t="shared" si="47"/>
        <v>6.8999999999999995</v>
      </c>
      <c r="N366" s="36">
        <v>46.5</v>
      </c>
      <c r="O366" s="57">
        <f t="shared" si="48"/>
        <v>37.099882171730812</v>
      </c>
      <c r="P366" s="58">
        <f t="shared" si="49"/>
        <v>7.7167754917200071</v>
      </c>
      <c r="Q366" s="137">
        <v>9.5714819999999996</v>
      </c>
      <c r="R366" s="11">
        <f t="shared" si="50"/>
        <v>1.3865775256709996</v>
      </c>
      <c r="S366" s="35">
        <f t="shared" si="51"/>
        <v>1.0057318454624908</v>
      </c>
    </row>
    <row r="367" spans="7:19" ht="18.5">
      <c r="G367" s="61">
        <v>2014</v>
      </c>
      <c r="H367" s="61">
        <v>12</v>
      </c>
      <c r="I367" s="48">
        <f t="shared" si="53"/>
        <v>29</v>
      </c>
      <c r="J367" s="48">
        <f t="shared" si="53"/>
        <v>363</v>
      </c>
      <c r="K367" s="93">
        <v>8.4</v>
      </c>
      <c r="L367" s="93">
        <v>6.8</v>
      </c>
      <c r="M367" s="56">
        <f t="shared" si="47"/>
        <v>7.6</v>
      </c>
      <c r="N367" s="36">
        <v>46</v>
      </c>
      <c r="O367" s="57">
        <f t="shared" si="48"/>
        <v>35.438909519739262</v>
      </c>
      <c r="P367" s="58">
        <f t="shared" si="49"/>
        <v>4.5361804185266275</v>
      </c>
      <c r="Q367" s="137">
        <v>7.1723309999999998</v>
      </c>
      <c r="R367" s="11">
        <f t="shared" si="50"/>
        <v>1.0684693214009999</v>
      </c>
      <c r="S367" s="35">
        <f t="shared" si="51"/>
        <v>0.73023691459393569</v>
      </c>
    </row>
    <row r="368" spans="7:19" ht="18.5">
      <c r="G368" s="61">
        <v>2014</v>
      </c>
      <c r="H368" s="61">
        <v>12</v>
      </c>
      <c r="I368" s="48">
        <f t="shared" si="53"/>
        <v>30</v>
      </c>
      <c r="J368" s="48">
        <f t="shared" si="53"/>
        <v>364</v>
      </c>
      <c r="K368" s="93">
        <v>10.6</v>
      </c>
      <c r="L368" s="93">
        <v>7.6</v>
      </c>
      <c r="M368" s="56">
        <f t="shared" si="47"/>
        <v>9.1</v>
      </c>
      <c r="N368" s="36">
        <v>53.5</v>
      </c>
      <c r="O368" s="57">
        <f t="shared" si="48"/>
        <v>32.951714522802973</v>
      </c>
      <c r="P368" s="58">
        <f t="shared" si="49"/>
        <v>7.9084114854727137</v>
      </c>
      <c r="Q368" s="137">
        <v>9.1318469999999987</v>
      </c>
      <c r="R368" s="11">
        <f t="shared" si="50"/>
        <v>1.4407178034194994</v>
      </c>
      <c r="S368" s="35">
        <f t="shared" si="51"/>
        <v>1.1703534771999387</v>
      </c>
    </row>
    <row r="369" spans="1:20" ht="18.5">
      <c r="G369" s="61">
        <v>2014</v>
      </c>
      <c r="H369" s="61">
        <v>12</v>
      </c>
      <c r="I369" s="48">
        <f t="shared" si="53"/>
        <v>31</v>
      </c>
      <c r="J369" s="48">
        <f t="shared" si="53"/>
        <v>365</v>
      </c>
      <c r="K369" s="93">
        <v>12.5</v>
      </c>
      <c r="L369" s="93">
        <v>7.3</v>
      </c>
      <c r="M369" s="56">
        <f t="shared" si="47"/>
        <v>9.9</v>
      </c>
      <c r="N369" s="36">
        <v>52</v>
      </c>
      <c r="O369" s="57">
        <f t="shared" si="48"/>
        <v>25.166332954865307</v>
      </c>
      <c r="P369" s="58">
        <f t="shared" si="49"/>
        <v>10.46919450922397</v>
      </c>
      <c r="Q369" s="137">
        <v>9.1820909999999998</v>
      </c>
      <c r="R369" s="51">
        <f t="shared" si="50"/>
        <v>1.4917270949054999</v>
      </c>
      <c r="S369" s="50">
        <f t="shared" si="51"/>
        <v>1.5479585521609784</v>
      </c>
    </row>
    <row r="370" spans="1:20" ht="18.5">
      <c r="A370" s="37"/>
      <c r="B370" s="37"/>
      <c r="C370" s="37"/>
      <c r="D370" s="37"/>
      <c r="E370" s="37"/>
      <c r="F370" s="37"/>
      <c r="G370" s="6"/>
      <c r="H370" s="6"/>
      <c r="I370" s="38"/>
      <c r="J370" s="38"/>
      <c r="K370" s="8"/>
      <c r="L370" s="8"/>
      <c r="M370" s="37"/>
      <c r="N370" s="37"/>
      <c r="O370" s="39"/>
      <c r="P370" s="40"/>
      <c r="Q370" s="40"/>
      <c r="R370" s="36"/>
      <c r="S370" s="38"/>
      <c r="T370" s="2"/>
    </row>
    <row r="371" spans="1:20">
      <c r="R371" s="41">
        <f>SUM(R60:R370)</f>
        <v>1312.9483762914633</v>
      </c>
      <c r="S371" s="42">
        <f>SUM(S60:S370)</f>
        <v>2022.4956746389407</v>
      </c>
    </row>
    <row r="373" spans="1:20" ht="15" customHeight="1">
      <c r="R373" s="150" t="s">
        <v>8</v>
      </c>
      <c r="S373" s="152" t="s">
        <v>34</v>
      </c>
    </row>
    <row r="374" spans="1:20" ht="15" customHeight="1">
      <c r="R374" s="151"/>
      <c r="S374" s="153"/>
    </row>
  </sheetData>
  <mergeCells count="10">
    <mergeCell ref="S3:S4"/>
    <mergeCell ref="R373:R374"/>
    <mergeCell ref="S373:S374"/>
    <mergeCell ref="A2:C2"/>
    <mergeCell ref="E2:J2"/>
    <mergeCell ref="P2:R2"/>
    <mergeCell ref="G3:G4"/>
    <mergeCell ref="P3:P4"/>
    <mergeCell ref="Q3:Q4"/>
    <mergeCell ref="R3:R4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4"/>
  <sheetViews>
    <sheetView topLeftCell="F1" zoomScale="91" zoomScaleNormal="91" workbookViewId="0">
      <selection activeCell="P11" sqref="P11"/>
    </sheetView>
  </sheetViews>
  <sheetFormatPr defaultRowHeight="14.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1:23" ht="14.25" customHeight="1"/>
    <row r="2" spans="1:23">
      <c r="A2" s="148"/>
      <c r="B2" s="148"/>
      <c r="C2" s="148"/>
      <c r="E2" s="148"/>
      <c r="F2" s="148"/>
      <c r="G2" s="148"/>
      <c r="H2" s="148"/>
      <c r="I2" s="148"/>
      <c r="J2" s="148"/>
      <c r="O2" s="69"/>
      <c r="P2" s="147"/>
      <c r="Q2" s="147"/>
      <c r="R2" s="147"/>
    </row>
    <row r="3" spans="1:23" ht="15.75" customHeight="1">
      <c r="B3" s="70" t="s">
        <v>52</v>
      </c>
      <c r="G3" s="149" t="s">
        <v>3</v>
      </c>
      <c r="H3" s="59" t="s">
        <v>4</v>
      </c>
      <c r="I3" s="59" t="s">
        <v>5</v>
      </c>
      <c r="J3" s="59" t="s">
        <v>9</v>
      </c>
      <c r="K3" s="31" t="s">
        <v>0</v>
      </c>
      <c r="L3" s="31" t="s">
        <v>1</v>
      </c>
      <c r="M3" s="29" t="s">
        <v>63</v>
      </c>
      <c r="N3" s="29" t="s">
        <v>64</v>
      </c>
      <c r="O3" s="49" t="s">
        <v>7</v>
      </c>
      <c r="P3" s="154" t="s">
        <v>33</v>
      </c>
      <c r="Q3" s="156" t="s">
        <v>53</v>
      </c>
      <c r="R3" s="150" t="s">
        <v>8</v>
      </c>
      <c r="S3" s="152" t="s">
        <v>34</v>
      </c>
    </row>
    <row r="4" spans="1:23" ht="32" customHeight="1">
      <c r="B4" s="26" t="s">
        <v>9</v>
      </c>
      <c r="C4" s="16">
        <v>246</v>
      </c>
      <c r="G4" s="149"/>
      <c r="H4" s="60" t="s">
        <v>6</v>
      </c>
      <c r="I4" s="60" t="s">
        <v>6</v>
      </c>
      <c r="J4" s="60"/>
      <c r="K4" s="30" t="s">
        <v>2</v>
      </c>
      <c r="L4" s="30" t="s">
        <v>2</v>
      </c>
      <c r="M4" s="30" t="s">
        <v>2</v>
      </c>
      <c r="N4" s="30" t="s">
        <v>32</v>
      </c>
      <c r="O4" s="28" t="s">
        <v>31</v>
      </c>
      <c r="P4" s="155"/>
      <c r="Q4" s="157"/>
      <c r="R4" s="151"/>
      <c r="S4" s="153"/>
    </row>
    <row r="5" spans="1:23" ht="18.5">
      <c r="B5" s="27" t="s">
        <v>30</v>
      </c>
      <c r="C5" s="19">
        <v>36.71</v>
      </c>
      <c r="D5" s="18">
        <f>RADIANS(C5)</f>
        <v>0.64071036840711837</v>
      </c>
      <c r="G5" s="61">
        <v>2015</v>
      </c>
      <c r="H5" s="48">
        <v>1</v>
      </c>
      <c r="I5" s="48">
        <v>1</v>
      </c>
      <c r="J5" s="48">
        <v>1</v>
      </c>
      <c r="K5" s="2">
        <v>12.4</v>
      </c>
      <c r="L5" s="2">
        <v>6.8</v>
      </c>
      <c r="M5" s="56">
        <f>(K5+L5)/2</f>
        <v>9.6</v>
      </c>
      <c r="N5" s="36">
        <v>82</v>
      </c>
      <c r="O5" s="57">
        <f>((Q5)/(0.16*(K5-(L5))^0.5))</f>
        <v>30.711152978198552</v>
      </c>
      <c r="P5" s="58">
        <f>0.16*((K5-(L5))^1/2)*O5</f>
        <v>13.758596534232954</v>
      </c>
      <c r="Q5" s="34">
        <v>11.628136400000001</v>
      </c>
      <c r="R5" s="11">
        <f>0.0023*0.408*O5*SQRT(K5-L5)*(M5+17.8)</f>
        <v>1.8686531476163999</v>
      </c>
      <c r="S5" s="35">
        <f>0.31*(IF(N5&gt;50,1,(1+(50-N5)/70)))*(P5+2.09)*((M5/(M5+15)))</f>
        <v>1.9172936295072058</v>
      </c>
    </row>
    <row r="6" spans="1:23" ht="18.5">
      <c r="B6" s="26" t="s">
        <v>29</v>
      </c>
      <c r="C6" s="17"/>
      <c r="D6" s="17">
        <f>TAN(D5)</f>
        <v>0.74564856464473495</v>
      </c>
      <c r="G6" s="61">
        <v>2015</v>
      </c>
      <c r="H6" s="48">
        <v>1</v>
      </c>
      <c r="I6" s="48">
        <f t="shared" ref="I6:J21" si="0">I5+1</f>
        <v>2</v>
      </c>
      <c r="J6" s="48">
        <f>J5+1</f>
        <v>2</v>
      </c>
      <c r="K6" s="2">
        <v>12.4</v>
      </c>
      <c r="L6" s="2">
        <v>6.3</v>
      </c>
      <c r="M6" s="56">
        <f t="shared" ref="M6:M69" si="1">(K6+L6)/2</f>
        <v>9.35</v>
      </c>
      <c r="N6" s="36">
        <v>79</v>
      </c>
      <c r="O6" s="57">
        <f t="shared" ref="O6:O69" si="2">((Q6)/(0.16*(K6-(L6))^0.5))</f>
        <v>26.446161256781146</v>
      </c>
      <c r="P6" s="58">
        <f t="shared" ref="P6:P69" si="3">0.16*((K6-L6)^1/2)*O6</f>
        <v>12.9057266933092</v>
      </c>
      <c r="Q6" s="34">
        <v>10.450752</v>
      </c>
      <c r="R6" s="11">
        <f t="shared" ref="R6:R69" si="4">0.0023*0.408*O6*(K6-L6)^0.5*(M6+17.8)</f>
        <v>1.6641228820319998</v>
      </c>
      <c r="S6" s="35">
        <f t="shared" ref="S6:S69" si="5">0.31*(IF(N6&gt;50,1,(1+(50-N6)/70)))*(P6+2.09)*((M6/(M6+15)))</f>
        <v>1.7850149412959635</v>
      </c>
      <c r="U6" s="10"/>
      <c r="V6" s="9"/>
      <c r="W6" s="10"/>
    </row>
    <row r="7" spans="1:23" ht="18.5">
      <c r="B7" s="26" t="s">
        <v>20</v>
      </c>
      <c r="C7" s="15"/>
      <c r="D7" s="17">
        <f>SIN(D5)</f>
        <v>0.59776507412100266</v>
      </c>
      <c r="G7" s="61">
        <v>2015</v>
      </c>
      <c r="H7" s="48">
        <v>1</v>
      </c>
      <c r="I7" s="48">
        <f t="shared" si="0"/>
        <v>3</v>
      </c>
      <c r="J7" s="48">
        <f t="shared" si="0"/>
        <v>3</v>
      </c>
      <c r="K7" s="2">
        <v>10.7</v>
      </c>
      <c r="L7" s="2">
        <v>5.4</v>
      </c>
      <c r="M7" s="56">
        <f t="shared" si="1"/>
        <v>8.0500000000000007</v>
      </c>
      <c r="N7" s="36">
        <v>84</v>
      </c>
      <c r="O7" s="57">
        <f t="shared" si="2"/>
        <v>18.354260390318462</v>
      </c>
      <c r="P7" s="58">
        <f t="shared" si="3"/>
        <v>7.7822064054950264</v>
      </c>
      <c r="Q7" s="34">
        <v>6.7607488999999994</v>
      </c>
      <c r="R7" s="11">
        <f t="shared" si="4"/>
        <v>1.0249988309162248</v>
      </c>
      <c r="S7" s="35">
        <f t="shared" si="5"/>
        <v>1.068810893054787</v>
      </c>
    </row>
    <row r="8" spans="1:23" ht="18.5">
      <c r="B8" s="26" t="s">
        <v>21</v>
      </c>
      <c r="C8" s="15"/>
      <c r="D8" s="17">
        <f>COS(D5)</f>
        <v>0.80167132676746777</v>
      </c>
      <c r="G8" s="61">
        <v>2015</v>
      </c>
      <c r="H8" s="48">
        <v>1</v>
      </c>
      <c r="I8" s="48">
        <f t="shared" si="0"/>
        <v>4</v>
      </c>
      <c r="J8" s="48">
        <f t="shared" si="0"/>
        <v>4</v>
      </c>
      <c r="K8" s="2">
        <v>10.6</v>
      </c>
      <c r="L8" s="2">
        <v>1.9</v>
      </c>
      <c r="M8" s="56">
        <f t="shared" si="1"/>
        <v>6.25</v>
      </c>
      <c r="N8" s="36">
        <v>72.5</v>
      </c>
      <c r="O8" s="57">
        <f t="shared" si="2"/>
        <v>5.188367328354258</v>
      </c>
      <c r="P8" s="58">
        <f t="shared" si="3"/>
        <v>3.6111036605345634</v>
      </c>
      <c r="Q8" s="34">
        <v>2.4485575999999996</v>
      </c>
      <c r="R8" s="11">
        <f t="shared" si="4"/>
        <v>0.34537700729219989</v>
      </c>
      <c r="S8" s="35">
        <f t="shared" si="5"/>
        <v>0.51980651022521029</v>
      </c>
    </row>
    <row r="9" spans="1:23" ht="18.5">
      <c r="B9" s="26" t="s">
        <v>10</v>
      </c>
      <c r="C9" s="18">
        <f>1+0.033*COS(2*3.14/365*C4)</f>
        <v>0.98476594043228627</v>
      </c>
      <c r="D9" s="20"/>
      <c r="E9" t="s">
        <v>19</v>
      </c>
      <c r="G9" s="61">
        <v>2015</v>
      </c>
      <c r="H9" s="48">
        <v>1</v>
      </c>
      <c r="I9" s="48">
        <f t="shared" si="0"/>
        <v>5</v>
      </c>
      <c r="J9" s="48">
        <f t="shared" si="0"/>
        <v>5</v>
      </c>
      <c r="K9" s="2">
        <v>8.9</v>
      </c>
      <c r="L9" s="2">
        <v>5.8</v>
      </c>
      <c r="M9" s="56">
        <f t="shared" si="1"/>
        <v>7.35</v>
      </c>
      <c r="N9" s="36">
        <v>99</v>
      </c>
      <c r="O9" s="57">
        <f t="shared" si="2"/>
        <v>42.659355657614739</v>
      </c>
      <c r="P9" s="58">
        <f t="shared" si="3"/>
        <v>10.579520203088457</v>
      </c>
      <c r="Q9" s="34">
        <v>12.017527399999999</v>
      </c>
      <c r="R9" s="11">
        <f t="shared" si="4"/>
        <v>1.7726423747551494</v>
      </c>
      <c r="S9" s="35">
        <f t="shared" si="5"/>
        <v>1.2916108180195545</v>
      </c>
    </row>
    <row r="10" spans="1:23" ht="18.5">
      <c r="B10" s="25" t="s">
        <v>11</v>
      </c>
      <c r="C10" s="18">
        <f>0.409*SIN(2*3.14/365*C4-1.39)</f>
        <v>0.12049444583065447</v>
      </c>
      <c r="D10" s="21"/>
      <c r="E10" t="s">
        <v>15</v>
      </c>
      <c r="G10" s="61">
        <v>2015</v>
      </c>
      <c r="H10" s="48">
        <v>1</v>
      </c>
      <c r="I10" s="48">
        <f t="shared" si="0"/>
        <v>6</v>
      </c>
      <c r="J10" s="48">
        <f t="shared" si="0"/>
        <v>6</v>
      </c>
      <c r="K10" s="2">
        <v>8.9</v>
      </c>
      <c r="L10" s="2">
        <v>5.5</v>
      </c>
      <c r="M10" s="56">
        <f t="shared" si="1"/>
        <v>7.2</v>
      </c>
      <c r="N10" s="36">
        <v>92</v>
      </c>
      <c r="O10" s="57">
        <f t="shared" si="2"/>
        <v>5.1587910167706301</v>
      </c>
      <c r="P10" s="58">
        <f t="shared" si="3"/>
        <v>1.4031911565616115</v>
      </c>
      <c r="Q10" s="34">
        <v>1.5219745</v>
      </c>
      <c r="R10" s="11">
        <f t="shared" si="4"/>
        <v>0.22315951106250004</v>
      </c>
      <c r="S10" s="35">
        <f t="shared" si="5"/>
        <v>0.35120732709214036</v>
      </c>
    </row>
    <row r="11" spans="1:23" ht="18.5">
      <c r="B11" s="26" t="s">
        <v>22</v>
      </c>
      <c r="C11" s="18">
        <f>TAN(C10)</f>
        <v>0.12108100192618861</v>
      </c>
      <c r="D11" s="21"/>
      <c r="G11" s="61">
        <v>2015</v>
      </c>
      <c r="H11" s="48">
        <v>1</v>
      </c>
      <c r="I11" s="48">
        <f t="shared" si="0"/>
        <v>7</v>
      </c>
      <c r="J11" s="48">
        <f t="shared" si="0"/>
        <v>7</v>
      </c>
      <c r="K11" s="2">
        <v>5.7</v>
      </c>
      <c r="L11" s="2">
        <v>1</v>
      </c>
      <c r="M11" s="56">
        <f t="shared" si="1"/>
        <v>3.35</v>
      </c>
      <c r="N11" s="36">
        <v>97.5</v>
      </c>
      <c r="O11" s="57">
        <f t="shared" si="2"/>
        <v>36.837497378606564</v>
      </c>
      <c r="P11" s="58">
        <f t="shared" si="3"/>
        <v>13.850899014356068</v>
      </c>
      <c r="Q11" s="34">
        <v>12.777886599999999</v>
      </c>
      <c r="R11" s="11">
        <f t="shared" si="4"/>
        <v>1.58502974882535</v>
      </c>
      <c r="S11" s="35">
        <f t="shared" si="5"/>
        <v>0.90215932568985158</v>
      </c>
    </row>
    <row r="12" spans="1:23" ht="18.5">
      <c r="B12" s="26" t="s">
        <v>23</v>
      </c>
      <c r="C12" s="18">
        <f>SIN(C10)</f>
        <v>0.12020308272613202</v>
      </c>
      <c r="D12" s="21"/>
      <c r="G12" s="61">
        <v>2015</v>
      </c>
      <c r="H12" s="48">
        <v>1</v>
      </c>
      <c r="I12" s="48">
        <f t="shared" si="0"/>
        <v>8</v>
      </c>
      <c r="J12" s="48">
        <f t="shared" si="0"/>
        <v>8</v>
      </c>
      <c r="K12" s="2">
        <v>3.3</v>
      </c>
      <c r="L12" s="2">
        <v>-2.5</v>
      </c>
      <c r="M12" s="56">
        <f t="shared" si="1"/>
        <v>0.39999999999999991</v>
      </c>
      <c r="N12" s="36">
        <v>69.5</v>
      </c>
      <c r="O12" s="57">
        <f t="shared" si="2"/>
        <v>31.634133410029207</v>
      </c>
      <c r="P12" s="58">
        <f t="shared" si="3"/>
        <v>14.678237902253551</v>
      </c>
      <c r="Q12" s="34">
        <v>12.189613099999999</v>
      </c>
      <c r="R12" s="11">
        <f t="shared" si="4"/>
        <v>1.3011558711332998</v>
      </c>
      <c r="S12" s="35">
        <f t="shared" si="5"/>
        <v>0.13501698051165195</v>
      </c>
    </row>
    <row r="13" spans="1:23" ht="18.5">
      <c r="B13" s="26" t="s">
        <v>24</v>
      </c>
      <c r="C13" s="18">
        <f>COS(C10)</f>
        <v>0.9927493232952288</v>
      </c>
      <c r="D13" s="21"/>
      <c r="G13" s="61">
        <v>2015</v>
      </c>
      <c r="H13" s="48">
        <v>1</v>
      </c>
      <c r="I13" s="48">
        <f t="shared" si="0"/>
        <v>9</v>
      </c>
      <c r="J13" s="48">
        <f t="shared" si="0"/>
        <v>9</v>
      </c>
      <c r="K13" s="2">
        <v>1.3</v>
      </c>
      <c r="L13" s="2">
        <v>-4.5</v>
      </c>
      <c r="M13" s="56">
        <f t="shared" si="1"/>
        <v>-1.6</v>
      </c>
      <c r="N13" s="36">
        <v>48</v>
      </c>
      <c r="O13" s="57">
        <f t="shared" si="2"/>
        <v>18.273321937157323</v>
      </c>
      <c r="P13" s="58">
        <f t="shared" si="3"/>
        <v>8.4788213788409976</v>
      </c>
      <c r="Q13" s="34">
        <v>7.041277899999999</v>
      </c>
      <c r="R13" s="11">
        <f t="shared" si="4"/>
        <v>0.66901293711269982</v>
      </c>
      <c r="S13" s="35">
        <f t="shared" si="5"/>
        <v>-0.40238139560892289</v>
      </c>
    </row>
    <row r="14" spans="1:23" ht="18.5">
      <c r="B14" s="26" t="s">
        <v>12</v>
      </c>
      <c r="C14" s="17">
        <f>1-(TAN(D5)^2*(TAN(C10)^2))</f>
        <v>0.99184882186225698</v>
      </c>
      <c r="D14" s="21"/>
      <c r="G14" s="61">
        <v>2015</v>
      </c>
      <c r="H14" s="48">
        <v>1</v>
      </c>
      <c r="I14" s="48">
        <f t="shared" si="0"/>
        <v>10</v>
      </c>
      <c r="J14" s="48">
        <f t="shared" si="0"/>
        <v>10</v>
      </c>
      <c r="K14" s="2">
        <v>2.6</v>
      </c>
      <c r="L14" s="2">
        <v>-2.9</v>
      </c>
      <c r="M14" s="56">
        <f t="shared" si="1"/>
        <v>-0.14999999999999991</v>
      </c>
      <c r="N14" s="36">
        <v>67.5</v>
      </c>
      <c r="O14" s="57">
        <f t="shared" si="2"/>
        <v>32.494354776715468</v>
      </c>
      <c r="P14" s="58">
        <f t="shared" si="3"/>
        <v>14.297516101754805</v>
      </c>
      <c r="Q14" s="34">
        <v>12.192962699999999</v>
      </c>
      <c r="R14" s="11">
        <f t="shared" si="4"/>
        <v>1.2621819680565747</v>
      </c>
      <c r="S14" s="35">
        <f t="shared" si="5"/>
        <v>-5.1314444359030167E-2</v>
      </c>
      <c r="U14" t="s">
        <v>18</v>
      </c>
    </row>
    <row r="15" spans="1:23" ht="18.5">
      <c r="B15" s="27" t="s">
        <v>14</v>
      </c>
      <c r="C15" s="18">
        <f>ACOS(-1*(-D5*C11))</f>
        <v>1.4931404471766589</v>
      </c>
      <c r="D15" s="21"/>
      <c r="E15" t="s">
        <v>28</v>
      </c>
      <c r="G15" s="61">
        <v>2015</v>
      </c>
      <c r="H15" s="48">
        <v>1</v>
      </c>
      <c r="I15" s="48">
        <f t="shared" si="0"/>
        <v>11</v>
      </c>
      <c r="J15" s="48">
        <f t="shared" si="0"/>
        <v>11</v>
      </c>
      <c r="K15" s="2">
        <v>2.4</v>
      </c>
      <c r="L15" s="2">
        <v>-2.2999999999999998</v>
      </c>
      <c r="M15" s="56">
        <f t="shared" si="1"/>
        <v>5.0000000000000044E-2</v>
      </c>
      <c r="N15" s="36">
        <v>82</v>
      </c>
      <c r="O15" s="57">
        <f t="shared" si="2"/>
        <v>43.0225467451437</v>
      </c>
      <c r="P15" s="58">
        <f t="shared" si="3"/>
        <v>16.17647757617403</v>
      </c>
      <c r="Q15" s="34">
        <v>14.9233054</v>
      </c>
      <c r="R15" s="11">
        <f t="shared" si="4"/>
        <v>1.5623245731523501</v>
      </c>
      <c r="S15" s="35">
        <f t="shared" si="5"/>
        <v>1.8812651324298848E-2</v>
      </c>
    </row>
    <row r="16" spans="1:23" ht="18.5">
      <c r="B16" s="26" t="s">
        <v>25</v>
      </c>
      <c r="C16" s="18">
        <f>SIN(C15)</f>
        <v>0.99698629713221976</v>
      </c>
      <c r="D16" s="21"/>
      <c r="G16" s="61">
        <v>2015</v>
      </c>
      <c r="H16" s="48">
        <v>1</v>
      </c>
      <c r="I16" s="48">
        <f t="shared" si="0"/>
        <v>12</v>
      </c>
      <c r="J16" s="48">
        <f t="shared" si="0"/>
        <v>12</v>
      </c>
      <c r="K16" s="2">
        <v>0.6</v>
      </c>
      <c r="L16" s="2">
        <v>-3.5</v>
      </c>
      <c r="M16" s="56">
        <f t="shared" si="1"/>
        <v>-1.45</v>
      </c>
      <c r="N16" s="36">
        <v>89.5</v>
      </c>
      <c r="O16" s="57">
        <f t="shared" si="2"/>
        <v>19.619657884127992</v>
      </c>
      <c r="P16" s="58">
        <f t="shared" si="3"/>
        <v>6.4352477859939805</v>
      </c>
      <c r="Q16" s="34">
        <v>6.3562846999999998</v>
      </c>
      <c r="R16" s="11">
        <f t="shared" si="4"/>
        <v>0.60952161966592489</v>
      </c>
      <c r="S16" s="35">
        <f t="shared" si="5"/>
        <v>-0.28281172544681132</v>
      </c>
    </row>
    <row r="17" spans="2:22" ht="18.5">
      <c r="B17" s="26" t="s">
        <v>26</v>
      </c>
      <c r="C17" s="18">
        <f>-1*D7*C12</f>
        <v>-7.1853204655359326E-2</v>
      </c>
      <c r="D17" s="21"/>
      <c r="E17" t="s">
        <v>16</v>
      </c>
      <c r="G17" s="61">
        <v>2015</v>
      </c>
      <c r="H17" s="48">
        <v>1</v>
      </c>
      <c r="I17" s="48">
        <f t="shared" si="0"/>
        <v>13</v>
      </c>
      <c r="J17" s="48">
        <f t="shared" si="0"/>
        <v>13</v>
      </c>
      <c r="K17" s="2">
        <v>3.7</v>
      </c>
      <c r="L17" s="2">
        <v>0.3</v>
      </c>
      <c r="M17" s="56">
        <f t="shared" si="1"/>
        <v>2</v>
      </c>
      <c r="N17" s="36">
        <v>78.5</v>
      </c>
      <c r="O17" s="57">
        <f t="shared" si="2"/>
        <v>15.274846688721398</v>
      </c>
      <c r="P17" s="58">
        <f t="shared" si="3"/>
        <v>4.1547582993322205</v>
      </c>
      <c r="Q17" s="34">
        <v>4.5064680999999993</v>
      </c>
      <c r="R17" s="11">
        <f t="shared" si="4"/>
        <v>0.52332262104869998</v>
      </c>
      <c r="S17" s="35">
        <f t="shared" si="5"/>
        <v>0.22775000856388097</v>
      </c>
    </row>
    <row r="18" spans="2:22" ht="18.5">
      <c r="B18" s="26" t="s">
        <v>27</v>
      </c>
      <c r="C18" s="18">
        <f>D8*C13</f>
        <v>0.79585866715359188</v>
      </c>
      <c r="D18" s="21"/>
      <c r="E18" t="s">
        <v>17</v>
      </c>
      <c r="G18" s="61">
        <v>2015</v>
      </c>
      <c r="H18" s="48">
        <v>1</v>
      </c>
      <c r="I18" s="48">
        <f t="shared" si="0"/>
        <v>14</v>
      </c>
      <c r="J18" s="48">
        <f t="shared" si="0"/>
        <v>14</v>
      </c>
      <c r="K18" s="2">
        <v>8.6999999999999993</v>
      </c>
      <c r="L18" s="2">
        <v>1.4</v>
      </c>
      <c r="M18" s="56">
        <f t="shared" si="1"/>
        <v>5.05</v>
      </c>
      <c r="N18" s="36">
        <v>66</v>
      </c>
      <c r="O18" s="57">
        <f t="shared" si="2"/>
        <v>16.446928717526404</v>
      </c>
      <c r="P18" s="58">
        <f t="shared" si="3"/>
        <v>9.6050063710354188</v>
      </c>
      <c r="Q18" s="34">
        <v>7.1099446999999998</v>
      </c>
      <c r="R18" s="11">
        <f t="shared" si="4"/>
        <v>0.95284101645667507</v>
      </c>
      <c r="S18" s="35">
        <f t="shared" si="5"/>
        <v>0.9131437642820921</v>
      </c>
    </row>
    <row r="19" spans="2:22" ht="18.5">
      <c r="B19" s="26" t="s">
        <v>13</v>
      </c>
      <c r="C19" s="18">
        <v>8.2000000000000003E-2</v>
      </c>
      <c r="D19" s="22"/>
      <c r="G19" s="61">
        <v>2015</v>
      </c>
      <c r="H19" s="48">
        <v>1</v>
      </c>
      <c r="I19" s="48">
        <f t="shared" si="0"/>
        <v>15</v>
      </c>
      <c r="J19" s="48">
        <f t="shared" si="0"/>
        <v>15</v>
      </c>
      <c r="K19" s="2">
        <v>4.4000000000000004</v>
      </c>
      <c r="L19" s="2">
        <v>0.3</v>
      </c>
      <c r="M19" s="56">
        <f t="shared" si="1"/>
        <v>2.35</v>
      </c>
      <c r="N19" s="36">
        <v>83.5</v>
      </c>
      <c r="O19" s="57">
        <f t="shared" si="2"/>
        <v>23.050933273256494</v>
      </c>
      <c r="P19" s="58">
        <f t="shared" si="3"/>
        <v>7.5607061136281315</v>
      </c>
      <c r="Q19" s="34">
        <v>7.4679332</v>
      </c>
      <c r="R19" s="11">
        <f t="shared" si="4"/>
        <v>0.88255847859269998</v>
      </c>
      <c r="S19" s="35">
        <f t="shared" si="5"/>
        <v>0.40521840943965959</v>
      </c>
    </row>
    <row r="20" spans="2:22" ht="18.5">
      <c r="G20" s="61">
        <v>2015</v>
      </c>
      <c r="H20" s="48">
        <v>1</v>
      </c>
      <c r="I20" s="48">
        <f t="shared" si="0"/>
        <v>16</v>
      </c>
      <c r="J20" s="48">
        <f t="shared" si="0"/>
        <v>16</v>
      </c>
      <c r="K20" s="2">
        <v>9.3000000000000007</v>
      </c>
      <c r="L20" s="2">
        <v>-0.4</v>
      </c>
      <c r="M20" s="56">
        <f t="shared" si="1"/>
        <v>4.45</v>
      </c>
      <c r="N20" s="36">
        <v>78</v>
      </c>
      <c r="O20" s="57">
        <f t="shared" si="2"/>
        <v>10.475961765773048</v>
      </c>
      <c r="P20" s="58">
        <f t="shared" si="3"/>
        <v>8.129346330239887</v>
      </c>
      <c r="Q20" s="34">
        <v>5.2203515999999999</v>
      </c>
      <c r="R20" s="11">
        <f t="shared" si="4"/>
        <v>0.68123630748149999</v>
      </c>
      <c r="S20" s="35">
        <f t="shared" si="5"/>
        <v>0.72481173586457193</v>
      </c>
    </row>
    <row r="21" spans="2:22" ht="18.5">
      <c r="B21" s="12" t="s">
        <v>7</v>
      </c>
      <c r="C21" s="23">
        <f>(24*60/3.14)*C19*C9*((C15*C17+(C18*C16)))</f>
        <v>25.410517233804871</v>
      </c>
      <c r="G21" s="61">
        <v>2015</v>
      </c>
      <c r="H21" s="48">
        <v>1</v>
      </c>
      <c r="I21" s="48">
        <f t="shared" si="0"/>
        <v>17</v>
      </c>
      <c r="J21" s="48">
        <f t="shared" si="0"/>
        <v>17</v>
      </c>
      <c r="K21" s="2">
        <v>9.6999999999999993</v>
      </c>
      <c r="L21" s="2">
        <v>1.2</v>
      </c>
      <c r="M21" s="56">
        <f t="shared" si="1"/>
        <v>5.4499999999999993</v>
      </c>
      <c r="N21" s="36">
        <v>83.5</v>
      </c>
      <c r="O21" s="57">
        <f t="shared" si="2"/>
        <v>14.101890691756694</v>
      </c>
      <c r="P21" s="58">
        <f t="shared" si="3"/>
        <v>9.5892856703945526</v>
      </c>
      <c r="Q21" s="34">
        <v>6.5781957000000002</v>
      </c>
      <c r="R21" s="11">
        <f t="shared" si="4"/>
        <v>0.89701098839662508</v>
      </c>
      <c r="S21" s="35">
        <f t="shared" si="5"/>
        <v>0.96489746406511456</v>
      </c>
    </row>
    <row r="22" spans="2:22" ht="18.5">
      <c r="B22" s="24"/>
      <c r="G22" s="61">
        <v>2015</v>
      </c>
      <c r="H22" s="48">
        <v>1</v>
      </c>
      <c r="I22" s="48">
        <f t="shared" ref="I22:J37" si="6">I21+1</f>
        <v>18</v>
      </c>
      <c r="J22" s="48">
        <f t="shared" si="6"/>
        <v>18</v>
      </c>
      <c r="K22" s="2">
        <v>11.6</v>
      </c>
      <c r="L22" s="2">
        <v>1.5</v>
      </c>
      <c r="M22" s="56">
        <f t="shared" si="1"/>
        <v>6.55</v>
      </c>
      <c r="N22" s="36">
        <v>67</v>
      </c>
      <c r="O22" s="57">
        <f t="shared" si="2"/>
        <v>28.719300953222142</v>
      </c>
      <c r="P22" s="58">
        <f t="shared" si="3"/>
        <v>23.205195170203488</v>
      </c>
      <c r="Q22" s="34">
        <v>14.603418599999998</v>
      </c>
      <c r="R22" s="11">
        <f t="shared" si="4"/>
        <v>2.0855543696671495</v>
      </c>
      <c r="S22" s="35">
        <f t="shared" si="5"/>
        <v>2.3833825426031638</v>
      </c>
    </row>
    <row r="23" spans="2:22" ht="18.5">
      <c r="C23" s="13"/>
      <c r="G23" s="61">
        <v>2015</v>
      </c>
      <c r="H23" s="48">
        <v>1</v>
      </c>
      <c r="I23" s="48">
        <f t="shared" si="6"/>
        <v>19</v>
      </c>
      <c r="J23" s="48">
        <f t="shared" si="6"/>
        <v>19</v>
      </c>
      <c r="K23" s="2">
        <v>13.6</v>
      </c>
      <c r="L23" s="2">
        <v>2.7</v>
      </c>
      <c r="M23" s="56">
        <f t="shared" si="1"/>
        <v>8.15</v>
      </c>
      <c r="N23" s="36">
        <v>60</v>
      </c>
      <c r="O23" s="57">
        <f t="shared" si="2"/>
        <v>31.032994273027114</v>
      </c>
      <c r="P23" s="58">
        <f t="shared" si="3"/>
        <v>27.060771006079641</v>
      </c>
      <c r="Q23" s="34">
        <v>16.392942399999999</v>
      </c>
      <c r="R23" s="11">
        <f t="shared" si="4"/>
        <v>2.4949525562171999</v>
      </c>
      <c r="S23" s="35">
        <f t="shared" si="5"/>
        <v>3.1814005592596204</v>
      </c>
    </row>
    <row r="24" spans="2:22" ht="18.5">
      <c r="B24" s="14"/>
      <c r="C24" s="14"/>
      <c r="D24" s="14"/>
      <c r="E24" s="14"/>
      <c r="G24" s="61">
        <v>2015</v>
      </c>
      <c r="H24" s="48">
        <v>1</v>
      </c>
      <c r="I24" s="48">
        <f t="shared" si="6"/>
        <v>20</v>
      </c>
      <c r="J24" s="48">
        <f t="shared" si="6"/>
        <v>20</v>
      </c>
      <c r="K24" s="2">
        <v>15.5</v>
      </c>
      <c r="L24" s="2">
        <v>3.5</v>
      </c>
      <c r="M24" s="56">
        <f t="shared" si="1"/>
        <v>9.5</v>
      </c>
      <c r="N24" s="36">
        <v>61.5</v>
      </c>
      <c r="O24" s="57">
        <f t="shared" si="2"/>
        <v>36.125262269485582</v>
      </c>
      <c r="P24" s="58">
        <f t="shared" si="3"/>
        <v>34.680251778706157</v>
      </c>
      <c r="Q24" s="34">
        <v>20.022652699999998</v>
      </c>
      <c r="R24" s="11">
        <f t="shared" si="4"/>
        <v>3.2059170257341498</v>
      </c>
      <c r="S24" s="35">
        <f t="shared" si="5"/>
        <v>4.419934346460801</v>
      </c>
    </row>
    <row r="25" spans="2:22" ht="18.5">
      <c r="G25" s="61">
        <v>2015</v>
      </c>
      <c r="H25" s="48">
        <v>1</v>
      </c>
      <c r="I25" s="48">
        <f t="shared" si="6"/>
        <v>21</v>
      </c>
      <c r="J25" s="48">
        <f t="shared" si="6"/>
        <v>21</v>
      </c>
      <c r="K25" s="2">
        <v>14.1</v>
      </c>
      <c r="L25" s="2">
        <v>4.8</v>
      </c>
      <c r="M25" s="56">
        <f t="shared" si="1"/>
        <v>9.4499999999999993</v>
      </c>
      <c r="N25" s="36">
        <v>75.5</v>
      </c>
      <c r="O25" s="57">
        <f t="shared" si="2"/>
        <v>35.242459295541799</v>
      </c>
      <c r="P25" s="58">
        <f t="shared" si="3"/>
        <v>26.220389715883101</v>
      </c>
      <c r="Q25" s="34">
        <v>17.196009</v>
      </c>
      <c r="R25" s="11">
        <f t="shared" si="4"/>
        <v>2.7482876533912495</v>
      </c>
      <c r="S25" s="35">
        <f t="shared" si="5"/>
        <v>3.3920362647312694</v>
      </c>
      <c r="U25" s="14"/>
      <c r="V25" s="14"/>
    </row>
    <row r="26" spans="2:22" ht="18.5">
      <c r="G26" s="61">
        <v>2015</v>
      </c>
      <c r="H26" s="48">
        <v>1</v>
      </c>
      <c r="I26" s="48">
        <f t="shared" si="6"/>
        <v>22</v>
      </c>
      <c r="J26" s="48">
        <f t="shared" si="6"/>
        <v>22</v>
      </c>
      <c r="K26" s="2">
        <v>15.1</v>
      </c>
      <c r="L26" s="2">
        <v>4.2</v>
      </c>
      <c r="M26" s="56">
        <f t="shared" si="1"/>
        <v>9.65</v>
      </c>
      <c r="N26" s="36">
        <v>65</v>
      </c>
      <c r="O26" s="57">
        <f t="shared" si="2"/>
        <v>4.7470525822731764</v>
      </c>
      <c r="P26" s="58">
        <f t="shared" si="3"/>
        <v>4.139429851742209</v>
      </c>
      <c r="Q26" s="34">
        <v>2.5075943000000001</v>
      </c>
      <c r="R26" s="11">
        <f t="shared" si="4"/>
        <v>0.40370826363277496</v>
      </c>
      <c r="S26" s="35">
        <f t="shared" si="5"/>
        <v>0.75599754164246735</v>
      </c>
    </row>
    <row r="27" spans="2:22" ht="18.5">
      <c r="G27" s="61">
        <v>2015</v>
      </c>
      <c r="H27" s="48">
        <v>1</v>
      </c>
      <c r="I27" s="48">
        <f t="shared" si="6"/>
        <v>23</v>
      </c>
      <c r="J27" s="48">
        <f t="shared" si="6"/>
        <v>23</v>
      </c>
      <c r="K27" s="2">
        <v>14.3</v>
      </c>
      <c r="L27" s="2">
        <v>5.6</v>
      </c>
      <c r="M27" s="56">
        <f t="shared" si="1"/>
        <v>9.9499999999999993</v>
      </c>
      <c r="N27" s="36">
        <v>58</v>
      </c>
      <c r="O27" s="57">
        <f t="shared" si="2"/>
        <v>8.1835670719459088</v>
      </c>
      <c r="P27" s="58">
        <f t="shared" si="3"/>
        <v>5.6957626820743528</v>
      </c>
      <c r="Q27" s="34">
        <v>3.8620887999999995</v>
      </c>
      <c r="R27" s="11">
        <f t="shared" si="4"/>
        <v>0.62856943503299989</v>
      </c>
      <c r="S27" s="35">
        <f t="shared" si="5"/>
        <v>0.96253246464362086</v>
      </c>
    </row>
    <row r="28" spans="2:22" ht="18.5">
      <c r="G28" s="61">
        <v>2015</v>
      </c>
      <c r="H28" s="48">
        <v>1</v>
      </c>
      <c r="I28" s="48">
        <f t="shared" si="6"/>
        <v>24</v>
      </c>
      <c r="J28" s="48">
        <f t="shared" si="6"/>
        <v>24</v>
      </c>
      <c r="K28" s="2">
        <v>13.2</v>
      </c>
      <c r="L28" s="2">
        <v>5.6</v>
      </c>
      <c r="M28" s="56">
        <f t="shared" si="1"/>
        <v>9.3999999999999986</v>
      </c>
      <c r="N28" s="36">
        <v>51.5</v>
      </c>
      <c r="O28" s="57">
        <f t="shared" si="2"/>
        <v>50.241392239343632</v>
      </c>
      <c r="P28" s="58">
        <f t="shared" si="3"/>
        <v>30.546766481520926</v>
      </c>
      <c r="Q28" s="34">
        <v>22.160953599999999</v>
      </c>
      <c r="R28" s="11">
        <f t="shared" si="4"/>
        <v>3.535292605900799</v>
      </c>
      <c r="S28" s="35">
        <f t="shared" si="5"/>
        <v>3.8976859642275392</v>
      </c>
    </row>
    <row r="29" spans="2:22" ht="18.5">
      <c r="G29" s="61">
        <v>2015</v>
      </c>
      <c r="H29" s="48">
        <v>1</v>
      </c>
      <c r="I29" s="48">
        <f t="shared" si="6"/>
        <v>25</v>
      </c>
      <c r="J29" s="48">
        <f t="shared" si="6"/>
        <v>25</v>
      </c>
      <c r="K29" s="2">
        <v>14.1</v>
      </c>
      <c r="L29" s="2">
        <v>6.8</v>
      </c>
      <c r="M29" s="56">
        <f t="shared" si="1"/>
        <v>10.45</v>
      </c>
      <c r="N29" s="36">
        <v>46</v>
      </c>
      <c r="O29" s="57">
        <f t="shared" si="2"/>
        <v>48.673455966702306</v>
      </c>
      <c r="P29" s="58">
        <f t="shared" si="3"/>
        <v>28.425298284554145</v>
      </c>
      <c r="Q29" s="34">
        <v>21.041349799999999</v>
      </c>
      <c r="R29" s="11">
        <f t="shared" si="4"/>
        <v>3.4862623433002495</v>
      </c>
      <c r="S29" s="35">
        <f t="shared" si="5"/>
        <v>4.1062132195723677</v>
      </c>
    </row>
    <row r="30" spans="2:22" ht="18.5">
      <c r="G30" s="61">
        <v>2015</v>
      </c>
      <c r="H30" s="48">
        <v>1</v>
      </c>
      <c r="I30" s="48">
        <f t="shared" si="6"/>
        <v>26</v>
      </c>
      <c r="J30" s="48">
        <f t="shared" si="6"/>
        <v>26</v>
      </c>
      <c r="K30" s="2">
        <v>14.5</v>
      </c>
      <c r="L30" s="2">
        <v>7.1</v>
      </c>
      <c r="M30" s="56">
        <f t="shared" si="1"/>
        <v>10.8</v>
      </c>
      <c r="N30" s="36">
        <v>48.5</v>
      </c>
      <c r="O30" s="57">
        <f t="shared" si="2"/>
        <v>34.361048706082258</v>
      </c>
      <c r="P30" s="58">
        <f t="shared" si="3"/>
        <v>20.341740834000699</v>
      </c>
      <c r="Q30" s="34">
        <v>14.955545299999999</v>
      </c>
      <c r="R30" s="11">
        <f t="shared" si="4"/>
        <v>2.5086282130767001</v>
      </c>
      <c r="S30" s="35">
        <f t="shared" si="5"/>
        <v>2.973286259316033</v>
      </c>
    </row>
    <row r="31" spans="2:22" ht="18.5">
      <c r="G31" s="61">
        <v>2015</v>
      </c>
      <c r="H31" s="48">
        <v>1</v>
      </c>
      <c r="I31" s="48">
        <f t="shared" si="6"/>
        <v>27</v>
      </c>
      <c r="J31" s="48">
        <f t="shared" si="6"/>
        <v>27</v>
      </c>
      <c r="K31" s="2">
        <v>14</v>
      </c>
      <c r="L31" s="2">
        <v>5</v>
      </c>
      <c r="M31" s="56">
        <f t="shared" si="1"/>
        <v>9.5</v>
      </c>
      <c r="N31" s="36">
        <v>60</v>
      </c>
      <c r="O31" s="57">
        <f t="shared" si="2"/>
        <v>36.467897708333332</v>
      </c>
      <c r="P31" s="58">
        <f t="shared" si="3"/>
        <v>26.256886349999998</v>
      </c>
      <c r="Q31" s="34">
        <v>17.5045909</v>
      </c>
      <c r="R31" s="11">
        <f t="shared" si="4"/>
        <v>2.8027388196580496</v>
      </c>
      <c r="S31" s="35">
        <f t="shared" si="5"/>
        <v>3.4074114408469383</v>
      </c>
    </row>
    <row r="32" spans="2:22" ht="18.5">
      <c r="G32" s="61">
        <v>2015</v>
      </c>
      <c r="H32" s="48">
        <v>1</v>
      </c>
      <c r="I32" s="48">
        <f t="shared" si="6"/>
        <v>28</v>
      </c>
      <c r="J32" s="48">
        <f t="shared" si="6"/>
        <v>28</v>
      </c>
      <c r="K32" s="2">
        <v>11.9</v>
      </c>
      <c r="L32" s="2">
        <v>5.6</v>
      </c>
      <c r="M32" s="56">
        <f t="shared" si="1"/>
        <v>8.75</v>
      </c>
      <c r="N32" s="36">
        <v>64.5</v>
      </c>
      <c r="O32" s="57">
        <f t="shared" si="2"/>
        <v>50.071329159678839</v>
      </c>
      <c r="P32" s="58">
        <f t="shared" si="3"/>
        <v>25.235949896478139</v>
      </c>
      <c r="Q32" s="34">
        <v>20.108486199999998</v>
      </c>
      <c r="R32" s="11">
        <f t="shared" si="4"/>
        <v>3.1312080099976494</v>
      </c>
      <c r="S32" s="35">
        <f t="shared" si="5"/>
        <v>3.1209111197556609</v>
      </c>
    </row>
    <row r="33" spans="7:19" ht="18.5">
      <c r="G33" s="61">
        <v>2015</v>
      </c>
      <c r="H33" s="48">
        <v>1</v>
      </c>
      <c r="I33" s="48">
        <f t="shared" si="6"/>
        <v>29</v>
      </c>
      <c r="J33" s="48">
        <f t="shared" si="6"/>
        <v>29</v>
      </c>
      <c r="K33" s="2">
        <v>11.4</v>
      </c>
      <c r="L33" s="2">
        <v>3.4</v>
      </c>
      <c r="M33" s="56">
        <f t="shared" si="1"/>
        <v>7.4</v>
      </c>
      <c r="N33" s="36">
        <v>77.5</v>
      </c>
      <c r="O33" s="57">
        <f t="shared" si="2"/>
        <v>9.8266026131021782</v>
      </c>
      <c r="P33" s="58">
        <f t="shared" si="3"/>
        <v>6.2890256723853941</v>
      </c>
      <c r="Q33" s="34">
        <v>4.4470126999999993</v>
      </c>
      <c r="R33" s="11">
        <f t="shared" si="4"/>
        <v>0.65725958303459986</v>
      </c>
      <c r="S33" s="35">
        <f t="shared" si="5"/>
        <v>0.85810200412732573</v>
      </c>
    </row>
    <row r="34" spans="7:19" ht="18.5">
      <c r="G34" s="61">
        <v>2015</v>
      </c>
      <c r="H34" s="48">
        <v>1</v>
      </c>
      <c r="I34" s="48">
        <f t="shared" si="6"/>
        <v>30</v>
      </c>
      <c r="J34" s="48">
        <f t="shared" si="6"/>
        <v>30</v>
      </c>
      <c r="K34" s="2">
        <v>8.6</v>
      </c>
      <c r="L34" s="2">
        <v>5.5</v>
      </c>
      <c r="M34" s="56">
        <f t="shared" si="1"/>
        <v>7.05</v>
      </c>
      <c r="N34" s="36">
        <v>85</v>
      </c>
      <c r="O34" s="57">
        <f t="shared" si="2"/>
        <v>41.407903582368718</v>
      </c>
      <c r="P34" s="58">
        <f t="shared" si="3"/>
        <v>10.269160088427441</v>
      </c>
      <c r="Q34" s="34">
        <v>11.664982</v>
      </c>
      <c r="R34" s="11">
        <f t="shared" si="4"/>
        <v>1.7001157178354998</v>
      </c>
      <c r="S34" s="35">
        <f t="shared" si="5"/>
        <v>1.2249861393767878</v>
      </c>
    </row>
    <row r="35" spans="7:19" ht="18.5">
      <c r="G35" s="61">
        <v>2015</v>
      </c>
      <c r="H35" s="62">
        <v>1</v>
      </c>
      <c r="I35" s="62">
        <f t="shared" si="6"/>
        <v>31</v>
      </c>
      <c r="J35" s="48">
        <f t="shared" si="6"/>
        <v>31</v>
      </c>
      <c r="K35" s="2">
        <v>6.7</v>
      </c>
      <c r="L35" s="2">
        <v>4.8</v>
      </c>
      <c r="M35" s="56">
        <f t="shared" si="1"/>
        <v>5.75</v>
      </c>
      <c r="N35" s="36">
        <v>97.5</v>
      </c>
      <c r="O35" s="57">
        <f t="shared" si="2"/>
        <v>73.560430210771145</v>
      </c>
      <c r="P35" s="58">
        <f t="shared" si="3"/>
        <v>11.181185392037216</v>
      </c>
      <c r="Q35" s="34">
        <v>16.223368900000001</v>
      </c>
      <c r="R35" s="51">
        <f t="shared" si="4"/>
        <v>2.2407838799946749</v>
      </c>
      <c r="S35" s="50">
        <f t="shared" si="5"/>
        <v>1.140042793315968</v>
      </c>
    </row>
    <row r="36" spans="7:19" ht="18.5">
      <c r="G36" s="61">
        <v>2015</v>
      </c>
      <c r="H36" s="48">
        <v>2</v>
      </c>
      <c r="I36" s="48">
        <v>1</v>
      </c>
      <c r="J36" s="48">
        <f t="shared" si="6"/>
        <v>32</v>
      </c>
      <c r="K36" s="2">
        <v>12.3</v>
      </c>
      <c r="L36" s="2">
        <v>4.0999999999999996</v>
      </c>
      <c r="M36" s="56">
        <f t="shared" si="1"/>
        <v>8.1999999999999993</v>
      </c>
      <c r="N36" s="36">
        <v>81.5</v>
      </c>
      <c r="O36" s="57">
        <f t="shared" si="2"/>
        <v>61.805664848663973</v>
      </c>
      <c r="P36" s="58">
        <f t="shared" si="3"/>
        <v>40.544516140723573</v>
      </c>
      <c r="Q36" s="34">
        <v>28.317518400000001</v>
      </c>
      <c r="R36" s="11">
        <f t="shared" si="4"/>
        <v>4.3181383808160003</v>
      </c>
      <c r="S36" s="35">
        <f t="shared" si="5"/>
        <v>4.6714198288672124</v>
      </c>
    </row>
    <row r="37" spans="7:19" ht="18.5">
      <c r="G37" s="61">
        <v>2015</v>
      </c>
      <c r="H37" s="48">
        <v>2</v>
      </c>
      <c r="I37" s="48">
        <f t="shared" ref="I37:J52" si="7">I36+1</f>
        <v>2</v>
      </c>
      <c r="J37" s="48">
        <f t="shared" si="6"/>
        <v>33</v>
      </c>
      <c r="K37" s="2">
        <v>13.5</v>
      </c>
      <c r="L37" s="2">
        <v>6.9</v>
      </c>
      <c r="M37" s="56">
        <f t="shared" si="1"/>
        <v>10.199999999999999</v>
      </c>
      <c r="N37" s="36">
        <v>63.5</v>
      </c>
      <c r="O37" s="57">
        <f t="shared" si="2"/>
        <v>55.48407955133063</v>
      </c>
      <c r="P37" s="58">
        <f t="shared" si="3"/>
        <v>29.295594003102575</v>
      </c>
      <c r="Q37" s="34">
        <v>22.806588999999999</v>
      </c>
      <c r="R37" s="11">
        <f t="shared" si="4"/>
        <v>3.7452980455799993</v>
      </c>
      <c r="S37" s="35">
        <f t="shared" si="5"/>
        <v>3.9381447713416802</v>
      </c>
    </row>
    <row r="38" spans="7:19" ht="18.5">
      <c r="G38" s="61">
        <v>2015</v>
      </c>
      <c r="H38" s="48">
        <v>2</v>
      </c>
      <c r="I38" s="48">
        <f t="shared" si="7"/>
        <v>3</v>
      </c>
      <c r="J38" s="48">
        <f t="shared" si="7"/>
        <v>34</v>
      </c>
      <c r="K38" s="2">
        <v>15.4</v>
      </c>
      <c r="L38" s="2">
        <v>5.9</v>
      </c>
      <c r="M38" s="56">
        <f t="shared" si="1"/>
        <v>10.65</v>
      </c>
      <c r="N38" s="36">
        <v>63</v>
      </c>
      <c r="O38" s="57">
        <f t="shared" si="2"/>
        <v>32.150930308143586</v>
      </c>
      <c r="P38" s="58">
        <f t="shared" si="3"/>
        <v>24.434707034189124</v>
      </c>
      <c r="Q38" s="34">
        <v>15.8553316</v>
      </c>
      <c r="R38" s="11">
        <f t="shared" si="4"/>
        <v>2.6456087392772996</v>
      </c>
      <c r="S38" s="35">
        <f t="shared" si="5"/>
        <v>3.4140865603655124</v>
      </c>
    </row>
    <row r="39" spans="7:19" ht="18.5">
      <c r="G39" s="61">
        <v>2015</v>
      </c>
      <c r="H39" s="48">
        <v>2</v>
      </c>
      <c r="I39" s="48">
        <f t="shared" si="7"/>
        <v>4</v>
      </c>
      <c r="J39" s="48">
        <f t="shared" si="7"/>
        <v>35</v>
      </c>
      <c r="K39" s="2">
        <v>12.2</v>
      </c>
      <c r="L39" s="2">
        <v>5.9</v>
      </c>
      <c r="M39" s="56">
        <f t="shared" si="1"/>
        <v>9.0500000000000007</v>
      </c>
      <c r="N39" s="36">
        <v>78</v>
      </c>
      <c r="O39" s="57">
        <f t="shared" si="2"/>
        <v>73.875697363855494</v>
      </c>
      <c r="P39" s="58">
        <f t="shared" si="3"/>
        <v>37.233351471383159</v>
      </c>
      <c r="Q39" s="34">
        <v>29.668244600000001</v>
      </c>
      <c r="R39" s="11">
        <f t="shared" si="4"/>
        <v>4.6720142354461496</v>
      </c>
      <c r="S39" s="35">
        <f t="shared" si="5"/>
        <v>4.5871793161316203</v>
      </c>
    </row>
    <row r="40" spans="7:19" ht="18.5">
      <c r="G40" s="61">
        <v>2015</v>
      </c>
      <c r="H40" s="48">
        <v>2</v>
      </c>
      <c r="I40" s="48">
        <f t="shared" si="7"/>
        <v>5</v>
      </c>
      <c r="J40" s="48">
        <f t="shared" si="7"/>
        <v>36</v>
      </c>
      <c r="K40" s="2">
        <v>13.7</v>
      </c>
      <c r="L40" s="2">
        <v>4.7</v>
      </c>
      <c r="M40" s="56">
        <f t="shared" si="1"/>
        <v>9.1999999999999993</v>
      </c>
      <c r="N40" s="36">
        <v>77</v>
      </c>
      <c r="O40" s="57">
        <f t="shared" si="2"/>
        <v>63.618848125</v>
      </c>
      <c r="P40" s="58">
        <f t="shared" si="3"/>
        <v>45.80557065</v>
      </c>
      <c r="Q40" s="34">
        <v>30.537047099999999</v>
      </c>
      <c r="R40" s="11">
        <f t="shared" si="4"/>
        <v>4.8356940935204999</v>
      </c>
      <c r="S40" s="35">
        <f t="shared" si="5"/>
        <v>5.6445523757768585</v>
      </c>
    </row>
    <row r="41" spans="7:19" ht="18.5">
      <c r="G41" s="61">
        <v>2015</v>
      </c>
      <c r="H41" s="48">
        <v>2</v>
      </c>
      <c r="I41" s="48">
        <f t="shared" si="7"/>
        <v>6</v>
      </c>
      <c r="J41" s="48">
        <f t="shared" si="7"/>
        <v>37</v>
      </c>
      <c r="K41" s="2">
        <v>13.6</v>
      </c>
      <c r="L41" s="2">
        <v>6.5</v>
      </c>
      <c r="M41" s="56">
        <f t="shared" si="1"/>
        <v>10.050000000000001</v>
      </c>
      <c r="N41" s="36">
        <v>61.5</v>
      </c>
      <c r="O41" s="57">
        <f t="shared" si="2"/>
        <v>69.681653198343795</v>
      </c>
      <c r="P41" s="58">
        <f t="shared" si="3"/>
        <v>39.579179016659275</v>
      </c>
      <c r="Q41" s="34">
        <v>29.707602399999999</v>
      </c>
      <c r="R41" s="11">
        <f t="shared" si="4"/>
        <v>4.8524472029165997</v>
      </c>
      <c r="S41" s="35">
        <f t="shared" si="5"/>
        <v>5.1824481926707371</v>
      </c>
    </row>
    <row r="42" spans="7:19" ht="18.5">
      <c r="G42" s="61">
        <v>2015</v>
      </c>
      <c r="H42" s="48">
        <v>2</v>
      </c>
      <c r="I42" s="48">
        <f t="shared" si="7"/>
        <v>7</v>
      </c>
      <c r="J42" s="48">
        <f t="shared" si="7"/>
        <v>38</v>
      </c>
      <c r="K42" s="2">
        <v>14.9</v>
      </c>
      <c r="L42" s="2">
        <v>8.4</v>
      </c>
      <c r="M42" s="56">
        <f t="shared" si="1"/>
        <v>11.65</v>
      </c>
      <c r="N42" s="36">
        <v>50.5</v>
      </c>
      <c r="O42" s="57">
        <f t="shared" si="2"/>
        <v>68.423398178794073</v>
      </c>
      <c r="P42" s="58">
        <f t="shared" si="3"/>
        <v>35.580167052972918</v>
      </c>
      <c r="Q42" s="34">
        <v>27.911379399999998</v>
      </c>
      <c r="R42" s="11">
        <f t="shared" si="4"/>
        <v>4.8209720733304495</v>
      </c>
      <c r="S42" s="35">
        <f t="shared" si="5"/>
        <v>5.1049083794300829</v>
      </c>
    </row>
    <row r="43" spans="7:19" ht="18.5">
      <c r="G43" s="61">
        <v>2015</v>
      </c>
      <c r="H43" s="48">
        <v>2</v>
      </c>
      <c r="I43" s="48">
        <f t="shared" si="7"/>
        <v>8</v>
      </c>
      <c r="J43" s="48">
        <f t="shared" si="7"/>
        <v>39</v>
      </c>
      <c r="K43" s="2">
        <v>11.5</v>
      </c>
      <c r="L43" s="2">
        <v>6.3</v>
      </c>
      <c r="M43" s="56">
        <f t="shared" si="1"/>
        <v>8.9</v>
      </c>
      <c r="N43" s="36">
        <v>71.5</v>
      </c>
      <c r="O43" s="57">
        <f t="shared" si="2"/>
        <v>80.55636454321386</v>
      </c>
      <c r="P43" s="58">
        <f t="shared" si="3"/>
        <v>33.511447649976972</v>
      </c>
      <c r="Q43" s="34">
        <v>29.391483900000001</v>
      </c>
      <c r="R43" s="11">
        <f t="shared" si="4"/>
        <v>4.6025741170624501</v>
      </c>
      <c r="S43" s="35">
        <f t="shared" si="5"/>
        <v>4.1098072831082213</v>
      </c>
    </row>
    <row r="44" spans="7:19" ht="18.5">
      <c r="G44" s="61">
        <v>2015</v>
      </c>
      <c r="H44" s="48">
        <v>2</v>
      </c>
      <c r="I44" s="48">
        <f t="shared" si="7"/>
        <v>9</v>
      </c>
      <c r="J44" s="48">
        <f t="shared" si="7"/>
        <v>40</v>
      </c>
      <c r="K44" s="2">
        <v>9.4</v>
      </c>
      <c r="L44" s="2">
        <v>5.9</v>
      </c>
      <c r="M44" s="56">
        <f t="shared" si="1"/>
        <v>7.65</v>
      </c>
      <c r="N44" s="36">
        <v>93</v>
      </c>
      <c r="O44" s="57">
        <f t="shared" si="2"/>
        <v>101.78491691842584</v>
      </c>
      <c r="P44" s="58">
        <f t="shared" si="3"/>
        <v>28.499776737159237</v>
      </c>
      <c r="Q44" s="34">
        <v>30.467542899999998</v>
      </c>
      <c r="R44" s="11">
        <f t="shared" si="4"/>
        <v>4.5477149403113248</v>
      </c>
      <c r="S44" s="35">
        <f t="shared" si="5"/>
        <v>3.2028103987714411</v>
      </c>
    </row>
    <row r="45" spans="7:19" ht="18.5">
      <c r="G45" s="61">
        <v>2015</v>
      </c>
      <c r="H45" s="48">
        <v>2</v>
      </c>
      <c r="I45" s="48">
        <f t="shared" si="7"/>
        <v>10</v>
      </c>
      <c r="J45" s="48">
        <f t="shared" si="7"/>
        <v>41</v>
      </c>
      <c r="K45" s="2">
        <v>10.3</v>
      </c>
      <c r="L45" s="2">
        <v>5.0999999999999996</v>
      </c>
      <c r="M45" s="56">
        <f t="shared" si="1"/>
        <v>7.7</v>
      </c>
      <c r="N45" s="36">
        <v>86</v>
      </c>
      <c r="O45" s="57">
        <f t="shared" si="2"/>
        <v>63.807498630023751</v>
      </c>
      <c r="P45" s="58">
        <f t="shared" si="3"/>
        <v>26.543919430089886</v>
      </c>
      <c r="Q45" s="34">
        <v>23.280557399999999</v>
      </c>
      <c r="R45" s="11">
        <f t="shared" si="4"/>
        <v>3.4817819633504996</v>
      </c>
      <c r="S45" s="35">
        <f t="shared" si="5"/>
        <v>3.0109764616574699</v>
      </c>
    </row>
    <row r="46" spans="7:19" ht="18.5">
      <c r="G46" s="61">
        <v>2015</v>
      </c>
      <c r="H46" s="48">
        <v>2</v>
      </c>
      <c r="I46" s="48">
        <f t="shared" si="7"/>
        <v>11</v>
      </c>
      <c r="J46" s="48">
        <f t="shared" si="7"/>
        <v>42</v>
      </c>
      <c r="K46" s="2">
        <v>8.4</v>
      </c>
      <c r="L46" s="2">
        <v>4.2</v>
      </c>
      <c r="M46" s="56">
        <f t="shared" si="1"/>
        <v>6.3000000000000007</v>
      </c>
      <c r="N46" s="36">
        <v>89.5</v>
      </c>
      <c r="O46" s="57">
        <f t="shared" si="2"/>
        <v>84.045837846801618</v>
      </c>
      <c r="P46" s="58">
        <f t="shared" si="3"/>
        <v>28.239401516525344</v>
      </c>
      <c r="Q46" s="34">
        <v>27.558834000000001</v>
      </c>
      <c r="R46" s="11">
        <f t="shared" si="4"/>
        <v>3.8953447299810007</v>
      </c>
      <c r="S46" s="35">
        <f t="shared" si="5"/>
        <v>2.7809070967969021</v>
      </c>
    </row>
    <row r="47" spans="7:19" ht="18.5">
      <c r="G47" s="61">
        <v>2015</v>
      </c>
      <c r="H47" s="48">
        <v>2</v>
      </c>
      <c r="I47" s="48">
        <f t="shared" si="7"/>
        <v>12</v>
      </c>
      <c r="J47" s="48">
        <f t="shared" si="7"/>
        <v>43</v>
      </c>
      <c r="K47" s="2">
        <v>7.2</v>
      </c>
      <c r="L47" s="2">
        <v>3.7</v>
      </c>
      <c r="M47" s="56">
        <f t="shared" si="1"/>
        <v>5.45</v>
      </c>
      <c r="N47" s="36">
        <v>92.5</v>
      </c>
      <c r="O47" s="57">
        <f t="shared" si="2"/>
        <v>91.856386948975583</v>
      </c>
      <c r="P47" s="58">
        <f t="shared" si="3"/>
        <v>25.719788345713166</v>
      </c>
      <c r="Q47" s="34">
        <v>27.495610299999999</v>
      </c>
      <c r="R47" s="11">
        <f t="shared" si="4"/>
        <v>3.7493357900208744</v>
      </c>
      <c r="S47" s="35">
        <f t="shared" si="5"/>
        <v>2.2975372816666204</v>
      </c>
    </row>
    <row r="48" spans="7:19" ht="18.5">
      <c r="G48" s="61">
        <v>2015</v>
      </c>
      <c r="H48" s="48">
        <v>2</v>
      </c>
      <c r="I48" s="48">
        <f t="shared" si="7"/>
        <v>13</v>
      </c>
      <c r="J48" s="48">
        <f t="shared" si="7"/>
        <v>44</v>
      </c>
      <c r="K48" s="2">
        <v>7.7</v>
      </c>
      <c r="L48" s="2">
        <v>4.3</v>
      </c>
      <c r="M48" s="56">
        <f t="shared" si="1"/>
        <v>6</v>
      </c>
      <c r="N48" s="36">
        <v>84</v>
      </c>
      <c r="O48" s="57">
        <f t="shared" si="2"/>
        <v>90.256845197678615</v>
      </c>
      <c r="P48" s="58">
        <f t="shared" si="3"/>
        <v>24.549861893768586</v>
      </c>
      <c r="Q48" s="34">
        <v>26.628063900000001</v>
      </c>
      <c r="R48" s="11">
        <f t="shared" si="4"/>
        <v>3.7169315556092997</v>
      </c>
      <c r="S48" s="35">
        <f t="shared" si="5"/>
        <v>2.3595306248766459</v>
      </c>
    </row>
    <row r="49" spans="7:19" ht="18.5">
      <c r="G49" s="61">
        <v>2015</v>
      </c>
      <c r="H49" s="48">
        <v>2</v>
      </c>
      <c r="I49" s="48">
        <f t="shared" si="7"/>
        <v>14</v>
      </c>
      <c r="J49" s="48">
        <f t="shared" si="7"/>
        <v>45</v>
      </c>
      <c r="K49" s="2">
        <v>8.6</v>
      </c>
      <c r="L49" s="2">
        <v>3.4</v>
      </c>
      <c r="M49" s="56">
        <f t="shared" si="1"/>
        <v>6</v>
      </c>
      <c r="N49" s="36">
        <v>84.5</v>
      </c>
      <c r="O49" s="57">
        <f t="shared" si="2"/>
        <v>36.196829642606552</v>
      </c>
      <c r="P49" s="58">
        <f t="shared" si="3"/>
        <v>15.057881131324322</v>
      </c>
      <c r="Q49" s="34">
        <v>13.2066354</v>
      </c>
      <c r="R49" s="11">
        <f t="shared" si="4"/>
        <v>1.8434746155797999</v>
      </c>
      <c r="S49" s="35">
        <f t="shared" si="5"/>
        <v>1.5188123287744399</v>
      </c>
    </row>
    <row r="50" spans="7:19" ht="18.5">
      <c r="G50" s="61">
        <v>2015</v>
      </c>
      <c r="H50" s="48">
        <v>2</v>
      </c>
      <c r="I50" s="48">
        <f t="shared" si="7"/>
        <v>15</v>
      </c>
      <c r="J50" s="48">
        <f t="shared" si="7"/>
        <v>46</v>
      </c>
      <c r="K50" s="2">
        <v>8.6999999999999993</v>
      </c>
      <c r="L50" s="2">
        <v>4.8</v>
      </c>
      <c r="M50" s="56">
        <f t="shared" si="1"/>
        <v>6.75</v>
      </c>
      <c r="N50" s="36">
        <v>82.5</v>
      </c>
      <c r="O50" s="57">
        <f t="shared" si="2"/>
        <v>90.093968200404191</v>
      </c>
      <c r="P50" s="58">
        <f t="shared" si="3"/>
        <v>28.109318078526101</v>
      </c>
      <c r="Q50" s="34">
        <v>28.467412999999997</v>
      </c>
      <c r="R50" s="11">
        <f t="shared" si="4"/>
        <v>4.0989018113647502</v>
      </c>
      <c r="S50" s="35">
        <f t="shared" si="5"/>
        <v>2.9053826703133736</v>
      </c>
    </row>
    <row r="51" spans="7:19" ht="18.5">
      <c r="G51" s="61">
        <v>2015</v>
      </c>
      <c r="H51" s="48">
        <v>2</v>
      </c>
      <c r="I51" s="48">
        <f t="shared" si="7"/>
        <v>16</v>
      </c>
      <c r="J51" s="48">
        <f t="shared" si="7"/>
        <v>47</v>
      </c>
      <c r="K51" s="2">
        <v>7.9</v>
      </c>
      <c r="L51" s="2">
        <v>5.7</v>
      </c>
      <c r="M51" s="56">
        <f t="shared" si="1"/>
        <v>6.8000000000000007</v>
      </c>
      <c r="N51" s="36">
        <v>84</v>
      </c>
      <c r="O51" s="57">
        <f t="shared" si="2"/>
        <v>126.64298609445845</v>
      </c>
      <c r="P51" s="58">
        <f t="shared" si="3"/>
        <v>22.289165552624688</v>
      </c>
      <c r="Q51" s="34">
        <v>30.054704699999995</v>
      </c>
      <c r="R51" s="11">
        <f t="shared" si="4"/>
        <v>4.3362627394112989</v>
      </c>
      <c r="S51" s="35">
        <f t="shared" si="5"/>
        <v>2.3573982103180207</v>
      </c>
    </row>
    <row r="52" spans="7:19" ht="18.5">
      <c r="G52" s="61">
        <v>2015</v>
      </c>
      <c r="H52" s="48">
        <v>2</v>
      </c>
      <c r="I52" s="48">
        <f t="shared" si="7"/>
        <v>17</v>
      </c>
      <c r="J52" s="48">
        <f t="shared" si="7"/>
        <v>48</v>
      </c>
      <c r="K52" s="2">
        <v>10.5</v>
      </c>
      <c r="L52" s="2">
        <v>4.4000000000000004</v>
      </c>
      <c r="M52" s="56">
        <f t="shared" si="1"/>
        <v>7.45</v>
      </c>
      <c r="N52" s="36">
        <v>84</v>
      </c>
      <c r="O52" s="57">
        <f t="shared" si="2"/>
        <v>64.116047921939</v>
      </c>
      <c r="P52" s="58">
        <f t="shared" si="3"/>
        <v>31.288631385906232</v>
      </c>
      <c r="Q52" s="34">
        <v>25.336793099999998</v>
      </c>
      <c r="R52" s="11">
        <f t="shared" si="4"/>
        <v>3.7521573611703745</v>
      </c>
      <c r="S52" s="35">
        <f t="shared" si="5"/>
        <v>3.4337616563808662</v>
      </c>
    </row>
    <row r="53" spans="7:19" ht="18.5">
      <c r="G53" s="61">
        <v>2015</v>
      </c>
      <c r="H53" s="48">
        <v>2</v>
      </c>
      <c r="I53" s="48">
        <f t="shared" ref="I53:J64" si="8">I52+1</f>
        <v>18</v>
      </c>
      <c r="J53" s="48">
        <f t="shared" si="8"/>
        <v>49</v>
      </c>
      <c r="K53" s="2">
        <v>6.9</v>
      </c>
      <c r="L53" s="2">
        <v>0</v>
      </c>
      <c r="M53" s="56">
        <f t="shared" si="1"/>
        <v>3.45</v>
      </c>
      <c r="N53" s="36">
        <v>96</v>
      </c>
      <c r="O53" s="57">
        <f t="shared" si="2"/>
        <v>67.448572213526774</v>
      </c>
      <c r="P53" s="58">
        <f t="shared" si="3"/>
        <v>37.231611861866782</v>
      </c>
      <c r="Q53" s="34">
        <v>28.347664799999997</v>
      </c>
      <c r="R53" s="11">
        <f t="shared" si="4"/>
        <v>3.5330048986049989</v>
      </c>
      <c r="S53" s="35">
        <f t="shared" si="5"/>
        <v>2.2793747363830099</v>
      </c>
    </row>
    <row r="54" spans="7:19" ht="18.5">
      <c r="G54" s="61">
        <v>2015</v>
      </c>
      <c r="H54" s="48">
        <v>2</v>
      </c>
      <c r="I54" s="48">
        <f t="shared" si="8"/>
        <v>19</v>
      </c>
      <c r="J54" s="48">
        <f t="shared" si="8"/>
        <v>50</v>
      </c>
      <c r="K54" s="2">
        <v>5.9</v>
      </c>
      <c r="L54" s="2">
        <v>2.9</v>
      </c>
      <c r="M54" s="56">
        <f t="shared" si="1"/>
        <v>4.4000000000000004</v>
      </c>
      <c r="N54" s="36">
        <v>87</v>
      </c>
      <c r="O54" s="57">
        <f t="shared" si="2"/>
        <v>99.988283682673114</v>
      </c>
      <c r="P54" s="58">
        <f t="shared" si="3"/>
        <v>23.997188083841554</v>
      </c>
      <c r="Q54" s="34">
        <v>27.709565999999995</v>
      </c>
      <c r="R54" s="11">
        <f t="shared" si="4"/>
        <v>3.6078686218979992</v>
      </c>
      <c r="S54" s="35">
        <f t="shared" si="5"/>
        <v>1.8341713683690659</v>
      </c>
    </row>
    <row r="55" spans="7:19" ht="18.5">
      <c r="G55" s="61">
        <v>2015</v>
      </c>
      <c r="H55" s="48">
        <v>2</v>
      </c>
      <c r="I55" s="48">
        <f t="shared" si="8"/>
        <v>20</v>
      </c>
      <c r="J55" s="48">
        <f t="shared" si="8"/>
        <v>51</v>
      </c>
      <c r="K55" s="2">
        <v>3.5</v>
      </c>
      <c r="L55" s="2">
        <v>-0.1</v>
      </c>
      <c r="M55" s="56">
        <f t="shared" si="1"/>
        <v>1.7</v>
      </c>
      <c r="N55" s="36">
        <v>83.5</v>
      </c>
      <c r="O55" s="57">
        <f t="shared" si="2"/>
        <v>98.495204687396779</v>
      </c>
      <c r="P55" s="58">
        <f t="shared" si="3"/>
        <v>28.366618949970274</v>
      </c>
      <c r="Q55" s="34">
        <v>29.901041799999998</v>
      </c>
      <c r="R55" s="11">
        <f t="shared" si="4"/>
        <v>3.4197073980614996</v>
      </c>
      <c r="S55" s="35">
        <f t="shared" si="5"/>
        <v>0.96111605907990016</v>
      </c>
    </row>
    <row r="56" spans="7:19" ht="18.5">
      <c r="G56" s="61">
        <v>2015</v>
      </c>
      <c r="H56" s="48">
        <v>2</v>
      </c>
      <c r="I56" s="48">
        <f t="shared" si="8"/>
        <v>21</v>
      </c>
      <c r="J56" s="48">
        <f t="shared" si="8"/>
        <v>52</v>
      </c>
      <c r="K56" s="2">
        <v>9.1999999999999993</v>
      </c>
      <c r="L56" s="2">
        <v>-1.1000000000000001</v>
      </c>
      <c r="M56" s="56">
        <f t="shared" si="1"/>
        <v>4.05</v>
      </c>
      <c r="N56" s="36">
        <v>65</v>
      </c>
      <c r="O56" s="57">
        <f t="shared" si="2"/>
        <v>34.180253522629009</v>
      </c>
      <c r="P56" s="58">
        <f t="shared" si="3"/>
        <v>28.164528902646303</v>
      </c>
      <c r="Q56" s="34">
        <v>17.5514853</v>
      </c>
      <c r="R56" s="11">
        <f t="shared" si="4"/>
        <v>2.2492272290663249</v>
      </c>
      <c r="S56" s="35">
        <f t="shared" si="5"/>
        <v>1.9939402119303113</v>
      </c>
    </row>
    <row r="57" spans="7:19" ht="18.5">
      <c r="G57" s="61">
        <v>2015</v>
      </c>
      <c r="H57" s="48">
        <v>2</v>
      </c>
      <c r="I57" s="48">
        <f t="shared" si="8"/>
        <v>22</v>
      </c>
      <c r="J57" s="48">
        <f t="shared" si="8"/>
        <v>53</v>
      </c>
      <c r="K57" s="2">
        <v>10.6</v>
      </c>
      <c r="L57" s="2">
        <v>0.2</v>
      </c>
      <c r="M57" s="56">
        <f t="shared" si="1"/>
        <v>5.3999999999999995</v>
      </c>
      <c r="N57" s="36">
        <v>62.5</v>
      </c>
      <c r="O57" s="57">
        <f t="shared" si="2"/>
        <v>58.608400912848417</v>
      </c>
      <c r="P57" s="58">
        <f t="shared" si="3"/>
        <v>48.76218955948989</v>
      </c>
      <c r="Q57" s="34">
        <v>30.241026199999997</v>
      </c>
      <c r="R57" s="11">
        <f t="shared" si="4"/>
        <v>4.1148359529815997</v>
      </c>
      <c r="S57" s="35">
        <f t="shared" si="5"/>
        <v>4.172870849146376</v>
      </c>
    </row>
    <row r="58" spans="7:19" ht="18.5">
      <c r="G58" s="61">
        <v>2015</v>
      </c>
      <c r="H58" s="48">
        <v>2</v>
      </c>
      <c r="I58" s="48">
        <f t="shared" si="8"/>
        <v>23</v>
      </c>
      <c r="J58" s="48">
        <f t="shared" si="8"/>
        <v>54</v>
      </c>
      <c r="K58" s="2">
        <v>9.9</v>
      </c>
      <c r="L58" s="2">
        <v>3.6</v>
      </c>
      <c r="M58" s="56">
        <f t="shared" si="1"/>
        <v>6.75</v>
      </c>
      <c r="N58" s="36">
        <v>60</v>
      </c>
      <c r="O58" s="57">
        <f t="shared" si="2"/>
        <v>75.088227156315952</v>
      </c>
      <c r="P58" s="58">
        <f t="shared" si="3"/>
        <v>37.844466486783247</v>
      </c>
      <c r="Q58" s="34">
        <v>30.155192700000001</v>
      </c>
      <c r="R58" s="11">
        <f t="shared" si="4"/>
        <v>4.3419180373040254</v>
      </c>
      <c r="S58" s="35">
        <f t="shared" si="5"/>
        <v>3.8419710861422511</v>
      </c>
    </row>
    <row r="59" spans="7:19" ht="18.5">
      <c r="G59" s="61">
        <v>2015</v>
      </c>
      <c r="H59" s="48">
        <v>2</v>
      </c>
      <c r="I59" s="48">
        <f t="shared" si="8"/>
        <v>24</v>
      </c>
      <c r="J59" s="48">
        <f t="shared" si="8"/>
        <v>55</v>
      </c>
      <c r="K59" s="2">
        <v>10.5</v>
      </c>
      <c r="L59" s="2">
        <v>6.8</v>
      </c>
      <c r="M59" s="56">
        <f t="shared" si="1"/>
        <v>8.65</v>
      </c>
      <c r="N59" s="36">
        <v>58.5</v>
      </c>
      <c r="O59" s="57">
        <f t="shared" si="2"/>
        <v>97.78359865181551</v>
      </c>
      <c r="P59" s="58">
        <f t="shared" si="3"/>
        <v>28.943945200937396</v>
      </c>
      <c r="Q59" s="34">
        <v>30.094481199999997</v>
      </c>
      <c r="R59" s="11">
        <f t="shared" si="4"/>
        <v>4.6685342976950999</v>
      </c>
      <c r="S59" s="35">
        <f t="shared" si="5"/>
        <v>3.518711376588314</v>
      </c>
    </row>
    <row r="60" spans="7:19" ht="18.5">
      <c r="G60" s="61">
        <v>2015</v>
      </c>
      <c r="H60" s="48">
        <v>2</v>
      </c>
      <c r="I60" s="48">
        <f t="shared" si="8"/>
        <v>25</v>
      </c>
      <c r="J60" s="48">
        <f t="shared" si="8"/>
        <v>56</v>
      </c>
      <c r="K60" s="2">
        <v>8.4</v>
      </c>
      <c r="L60" s="2">
        <v>4.7</v>
      </c>
      <c r="M60" s="56">
        <f t="shared" si="1"/>
        <v>6.5500000000000007</v>
      </c>
      <c r="N60" s="36">
        <v>81.5</v>
      </c>
      <c r="O60" s="57">
        <f t="shared" si="2"/>
        <v>89.154273616359092</v>
      </c>
      <c r="P60" s="58">
        <f t="shared" si="3"/>
        <v>26.389664990442295</v>
      </c>
      <c r="Q60" s="34">
        <v>27.4386671</v>
      </c>
      <c r="R60" s="11">
        <f t="shared" si="4"/>
        <v>3.9185915048855247</v>
      </c>
      <c r="S60" s="35">
        <f t="shared" si="5"/>
        <v>2.6834320075681246</v>
      </c>
    </row>
    <row r="61" spans="7:19" ht="18.5">
      <c r="G61" s="61">
        <v>2015</v>
      </c>
      <c r="H61" s="48">
        <v>2</v>
      </c>
      <c r="I61" s="48">
        <f t="shared" si="8"/>
        <v>26</v>
      </c>
      <c r="J61" s="48">
        <f t="shared" si="8"/>
        <v>57</v>
      </c>
      <c r="K61" s="2">
        <v>14.5</v>
      </c>
      <c r="L61" s="2">
        <v>4.5</v>
      </c>
      <c r="M61" s="56">
        <f t="shared" si="1"/>
        <v>9.5</v>
      </c>
      <c r="N61" s="36">
        <v>75</v>
      </c>
      <c r="O61" s="57">
        <f t="shared" si="2"/>
        <v>55.120848200824582</v>
      </c>
      <c r="P61" s="58">
        <f t="shared" si="3"/>
        <v>44.096678560659669</v>
      </c>
      <c r="Q61" s="34">
        <v>27.889188300000001</v>
      </c>
      <c r="R61" s="11">
        <f t="shared" si="4"/>
        <v>4.4654634400603497</v>
      </c>
      <c r="S61" s="35">
        <f t="shared" si="5"/>
        <v>5.5518272800466422</v>
      </c>
    </row>
    <row r="62" spans="7:19" ht="18.5">
      <c r="G62" s="61">
        <v>2015</v>
      </c>
      <c r="H62" s="48">
        <v>2</v>
      </c>
      <c r="I62" s="48">
        <f t="shared" si="8"/>
        <v>27</v>
      </c>
      <c r="J62" s="48">
        <f t="shared" si="8"/>
        <v>58</v>
      </c>
      <c r="K62" s="2">
        <v>15.6</v>
      </c>
      <c r="L62" s="2">
        <v>7.5</v>
      </c>
      <c r="M62" s="56">
        <f t="shared" si="1"/>
        <v>11.55</v>
      </c>
      <c r="N62" s="36">
        <v>64</v>
      </c>
      <c r="O62" s="57">
        <f t="shared" si="2"/>
        <v>58.525576437463165</v>
      </c>
      <c r="P62" s="58">
        <f t="shared" si="3"/>
        <v>37.924573531476135</v>
      </c>
      <c r="Q62" s="34">
        <v>26.650673699999999</v>
      </c>
      <c r="R62" s="11">
        <f t="shared" si="4"/>
        <v>4.5875870067021749</v>
      </c>
      <c r="S62" s="35">
        <f t="shared" si="5"/>
        <v>5.3963156508267529</v>
      </c>
    </row>
    <row r="63" spans="7:19" ht="18.5">
      <c r="G63" s="61">
        <v>2015</v>
      </c>
      <c r="H63" s="62">
        <v>2</v>
      </c>
      <c r="I63" s="62">
        <f t="shared" si="8"/>
        <v>28</v>
      </c>
      <c r="J63" s="62">
        <f t="shared" si="8"/>
        <v>59</v>
      </c>
      <c r="K63" s="2">
        <v>17.399999999999999</v>
      </c>
      <c r="L63" s="2">
        <v>9.3000000000000007</v>
      </c>
      <c r="M63" s="56">
        <f t="shared" si="1"/>
        <v>13.35</v>
      </c>
      <c r="N63" s="36">
        <v>56.5</v>
      </c>
      <c r="O63" s="57">
        <f t="shared" si="2"/>
        <v>67.78102336554764</v>
      </c>
      <c r="P63" s="58">
        <f t="shared" si="3"/>
        <v>43.92210314087486</v>
      </c>
      <c r="Q63" s="34">
        <v>30.865307899999998</v>
      </c>
      <c r="R63" s="51">
        <f t="shared" si="4"/>
        <v>5.6389297104635236</v>
      </c>
      <c r="S63" s="50">
        <f t="shared" si="5"/>
        <v>6.7167932574430536</v>
      </c>
    </row>
    <row r="64" spans="7:19" ht="18.5">
      <c r="G64" s="61">
        <v>2015</v>
      </c>
      <c r="H64" s="48">
        <v>3</v>
      </c>
      <c r="I64" s="48">
        <v>1</v>
      </c>
      <c r="J64" s="48">
        <f t="shared" si="8"/>
        <v>60</v>
      </c>
      <c r="K64" s="2">
        <v>13.8</v>
      </c>
      <c r="L64" s="2">
        <v>7.3</v>
      </c>
      <c r="M64" s="56">
        <f t="shared" si="1"/>
        <v>10.55</v>
      </c>
      <c r="N64" s="36">
        <v>78.5</v>
      </c>
      <c r="O64" s="57">
        <f t="shared" si="2"/>
        <v>74.387941199060066</v>
      </c>
      <c r="P64" s="58">
        <f t="shared" si="3"/>
        <v>38.681729423511243</v>
      </c>
      <c r="Q64" s="34">
        <v>30.344445099999998</v>
      </c>
      <c r="R64" s="11">
        <f t="shared" si="4"/>
        <v>5.0454543340010245</v>
      </c>
      <c r="S64" s="35">
        <f t="shared" si="5"/>
        <v>5.2189409424498443</v>
      </c>
    </row>
    <row r="65" spans="7:19" ht="18.5">
      <c r="G65" s="61">
        <v>2015</v>
      </c>
      <c r="H65" s="48">
        <v>3</v>
      </c>
      <c r="I65" s="48">
        <f t="shared" ref="I65:J80" si="9">I64+1</f>
        <v>2</v>
      </c>
      <c r="J65" s="48">
        <f>J64+1</f>
        <v>61</v>
      </c>
      <c r="K65" s="2">
        <v>14.5</v>
      </c>
      <c r="L65" s="2">
        <v>6.3</v>
      </c>
      <c r="M65" s="56">
        <f t="shared" si="1"/>
        <v>10.4</v>
      </c>
      <c r="N65" s="36">
        <v>83.5</v>
      </c>
      <c r="O65" s="57">
        <f t="shared" si="2"/>
        <v>64.580120705071351</v>
      </c>
      <c r="P65" s="58">
        <f t="shared" si="3"/>
        <v>42.364559182526804</v>
      </c>
      <c r="Q65" s="34">
        <v>29.588691599999997</v>
      </c>
      <c r="R65" s="11">
        <f t="shared" si="4"/>
        <v>4.8937624697987996</v>
      </c>
      <c r="S65" s="35">
        <f t="shared" si="5"/>
        <v>5.6425786930892299</v>
      </c>
    </row>
    <row r="66" spans="7:19" ht="18.5">
      <c r="G66" s="61">
        <v>2015</v>
      </c>
      <c r="H66" s="48">
        <v>3</v>
      </c>
      <c r="I66" s="48">
        <f t="shared" si="9"/>
        <v>3</v>
      </c>
      <c r="J66" s="48">
        <f>J65+1</f>
        <v>62</v>
      </c>
      <c r="K66" s="2">
        <v>14.3</v>
      </c>
      <c r="L66" s="2">
        <v>6.8</v>
      </c>
      <c r="M66" s="56">
        <f t="shared" si="1"/>
        <v>10.55</v>
      </c>
      <c r="N66" s="36">
        <v>77.5</v>
      </c>
      <c r="O66" s="57">
        <f t="shared" si="2"/>
        <v>67.255265453719332</v>
      </c>
      <c r="P66" s="58">
        <f t="shared" si="3"/>
        <v>40.353159272231608</v>
      </c>
      <c r="Q66" s="34">
        <v>29.469780799999999</v>
      </c>
      <c r="R66" s="11">
        <f t="shared" si="4"/>
        <v>4.9000214955132</v>
      </c>
      <c r="S66" s="35">
        <f t="shared" si="5"/>
        <v>5.4328905048858509</v>
      </c>
    </row>
    <row r="67" spans="7:19" ht="18.5">
      <c r="G67" s="61">
        <v>2015</v>
      </c>
      <c r="H67" s="48">
        <v>3</v>
      </c>
      <c r="I67" s="48">
        <f t="shared" si="9"/>
        <v>4</v>
      </c>
      <c r="J67" s="48">
        <f>J66+1</f>
        <v>63</v>
      </c>
      <c r="K67" s="2">
        <v>15.8</v>
      </c>
      <c r="L67" s="2">
        <v>5.2</v>
      </c>
      <c r="M67" s="56">
        <f t="shared" si="1"/>
        <v>10.5</v>
      </c>
      <c r="N67" s="36">
        <v>64.5</v>
      </c>
      <c r="O67" s="57">
        <f t="shared" si="2"/>
        <v>55.898763573082284</v>
      </c>
      <c r="P67" s="58">
        <f t="shared" si="3"/>
        <v>47.402151509973784</v>
      </c>
      <c r="Q67" s="34">
        <v>29.118910199999998</v>
      </c>
      <c r="R67" s="11">
        <f t="shared" si="4"/>
        <v>4.8331421555408998</v>
      </c>
      <c r="S67" s="35">
        <f t="shared" si="5"/>
        <v>6.3175275750966522</v>
      </c>
    </row>
    <row r="68" spans="7:19" ht="18.5">
      <c r="G68" s="61">
        <v>2015</v>
      </c>
      <c r="H68" s="48">
        <v>3</v>
      </c>
      <c r="I68" s="48">
        <f t="shared" si="9"/>
        <v>5</v>
      </c>
      <c r="J68" s="48">
        <f t="shared" si="9"/>
        <v>64</v>
      </c>
      <c r="K68" s="2">
        <v>14</v>
      </c>
      <c r="L68" s="2">
        <v>2.2999999999999998</v>
      </c>
      <c r="M68" s="56">
        <f t="shared" si="1"/>
        <v>8.15</v>
      </c>
      <c r="N68" s="36">
        <v>41</v>
      </c>
      <c r="O68" s="57">
        <f t="shared" si="2"/>
        <v>54.463173027022535</v>
      </c>
      <c r="P68" s="58">
        <f t="shared" si="3"/>
        <v>50.977529953293086</v>
      </c>
      <c r="Q68" s="34">
        <v>29.806834299999998</v>
      </c>
      <c r="R68" s="11">
        <f t="shared" si="4"/>
        <v>4.5365033082485242</v>
      </c>
      <c r="S68" s="35">
        <f t="shared" si="5"/>
        <v>6.5362135388661553</v>
      </c>
    </row>
    <row r="69" spans="7:19" ht="18.5">
      <c r="G69" s="61">
        <v>2015</v>
      </c>
      <c r="H69" s="48">
        <v>3</v>
      </c>
      <c r="I69" s="48">
        <f t="shared" si="9"/>
        <v>6</v>
      </c>
      <c r="J69" s="48">
        <f t="shared" si="9"/>
        <v>65</v>
      </c>
      <c r="K69" s="2">
        <v>14.5</v>
      </c>
      <c r="L69" s="2">
        <v>4.5999999999999996</v>
      </c>
      <c r="M69" s="56">
        <f t="shared" si="1"/>
        <v>9.5500000000000007</v>
      </c>
      <c r="N69" s="36">
        <v>44</v>
      </c>
      <c r="O69" s="57">
        <f t="shared" si="2"/>
        <v>52.475951937625595</v>
      </c>
      <c r="P69" s="58">
        <f t="shared" si="3"/>
        <v>41.560953934599475</v>
      </c>
      <c r="Q69" s="34">
        <v>26.417876500000002</v>
      </c>
      <c r="R69" s="11">
        <f t="shared" si="4"/>
        <v>4.2376321291428756</v>
      </c>
      <c r="S69" s="35">
        <f t="shared" si="5"/>
        <v>5.7150871884649472</v>
      </c>
    </row>
    <row r="70" spans="7:19" ht="18.5">
      <c r="G70" s="61">
        <v>2015</v>
      </c>
      <c r="H70" s="48">
        <v>3</v>
      </c>
      <c r="I70" s="48">
        <f t="shared" si="9"/>
        <v>7</v>
      </c>
      <c r="J70" s="48">
        <f t="shared" si="9"/>
        <v>66</v>
      </c>
      <c r="K70" s="2">
        <v>17.5</v>
      </c>
      <c r="L70" s="2">
        <v>7.8</v>
      </c>
      <c r="M70" s="56">
        <f t="shared" ref="M70:M133" si="10">(K70+L70)/2</f>
        <v>12.65</v>
      </c>
      <c r="N70" s="36">
        <v>32.5</v>
      </c>
      <c r="O70" s="57">
        <f t="shared" ref="O70:O133" si="11">((Q70)/(0.16*(K70-(L70))^0.5))</f>
        <v>54.675311519280065</v>
      </c>
      <c r="P70" s="58">
        <f t="shared" ref="P70:P133" si="12">0.16*((K70-L70)^1/2)*O70</f>
        <v>42.428041738961326</v>
      </c>
      <c r="Q70" s="34">
        <v>27.245646399999998</v>
      </c>
      <c r="R70" s="11">
        <f t="shared" ref="R70:R133" si="13">0.0023*0.408*O70*(K70-L70)^0.5*(M70+17.8)</f>
        <v>4.8657795563411996</v>
      </c>
      <c r="S70" s="35">
        <f t="shared" ref="S70:S133" si="14">0.31*(IF(N70&gt;50,1,(1+(50-N70)/70)))*(P70+2.09)*((M70/(M70+15)))</f>
        <v>7.8922920741110696</v>
      </c>
    </row>
    <row r="71" spans="7:19" ht="18.5">
      <c r="G71" s="61">
        <v>2015</v>
      </c>
      <c r="H71" s="48">
        <v>3</v>
      </c>
      <c r="I71" s="48">
        <f t="shared" si="9"/>
        <v>8</v>
      </c>
      <c r="J71" s="48">
        <f t="shared" si="9"/>
        <v>67</v>
      </c>
      <c r="K71" s="2">
        <v>19.399999999999999</v>
      </c>
      <c r="L71" s="2">
        <v>11</v>
      </c>
      <c r="M71" s="56">
        <f t="shared" si="10"/>
        <v>15.2</v>
      </c>
      <c r="N71" s="36">
        <v>33.5</v>
      </c>
      <c r="O71" s="57">
        <f t="shared" si="11"/>
        <v>61.768815606865921</v>
      </c>
      <c r="P71" s="58">
        <f t="shared" si="12"/>
        <v>41.508644087813892</v>
      </c>
      <c r="Q71" s="34">
        <v>28.643685699999999</v>
      </c>
      <c r="R71" s="11">
        <f t="shared" si="13"/>
        <v>5.5438421488064993</v>
      </c>
      <c r="S71" s="35">
        <f t="shared" si="14"/>
        <v>8.4060000692828254</v>
      </c>
    </row>
    <row r="72" spans="7:19" ht="18.5">
      <c r="G72" s="61">
        <v>2015</v>
      </c>
      <c r="H72" s="48">
        <v>3</v>
      </c>
      <c r="I72" s="48">
        <f t="shared" si="9"/>
        <v>9</v>
      </c>
      <c r="J72" s="48">
        <f t="shared" si="9"/>
        <v>68</v>
      </c>
      <c r="K72" s="2">
        <v>22.3</v>
      </c>
      <c r="L72" s="2">
        <v>9.6</v>
      </c>
      <c r="M72" s="56">
        <f t="shared" si="10"/>
        <v>15.95</v>
      </c>
      <c r="N72" s="36">
        <v>39</v>
      </c>
      <c r="O72" s="57">
        <f t="shared" si="11"/>
        <v>51.329935612741508</v>
      </c>
      <c r="P72" s="58">
        <f t="shared" si="12"/>
        <v>52.151214582545371</v>
      </c>
      <c r="Q72" s="34">
        <v>29.267967399999996</v>
      </c>
      <c r="R72" s="11">
        <f t="shared" si="13"/>
        <v>5.7934112220337477</v>
      </c>
      <c r="S72" s="35">
        <f t="shared" si="14"/>
        <v>10.027163870655452</v>
      </c>
    </row>
    <row r="73" spans="7:19" ht="18.5">
      <c r="G73" s="61">
        <v>2015</v>
      </c>
      <c r="H73" s="48">
        <v>3</v>
      </c>
      <c r="I73" s="48">
        <f t="shared" si="9"/>
        <v>10</v>
      </c>
      <c r="J73" s="48">
        <f t="shared" si="9"/>
        <v>69</v>
      </c>
      <c r="K73" s="2">
        <v>22.4</v>
      </c>
      <c r="L73" s="2">
        <v>11.3</v>
      </c>
      <c r="M73" s="56">
        <f t="shared" si="10"/>
        <v>16.850000000000001</v>
      </c>
      <c r="N73" s="36">
        <v>42</v>
      </c>
      <c r="O73" s="57">
        <f t="shared" si="11"/>
        <v>53.894802641541638</v>
      </c>
      <c r="P73" s="58">
        <f t="shared" si="12"/>
        <v>47.858584745688972</v>
      </c>
      <c r="Q73" s="34">
        <v>28.729519199999999</v>
      </c>
      <c r="R73" s="11">
        <f t="shared" si="13"/>
        <v>5.8384775332421999</v>
      </c>
      <c r="S73" s="35">
        <f t="shared" si="14"/>
        <v>9.1279218339045958</v>
      </c>
    </row>
    <row r="74" spans="7:19" ht="18.5">
      <c r="G74" s="61">
        <v>2015</v>
      </c>
      <c r="H74" s="48">
        <v>3</v>
      </c>
      <c r="I74" s="48">
        <f t="shared" si="9"/>
        <v>11</v>
      </c>
      <c r="J74" s="48">
        <f t="shared" si="9"/>
        <v>70</v>
      </c>
      <c r="K74" s="2">
        <v>16.399999999999999</v>
      </c>
      <c r="L74" s="2">
        <v>13.1</v>
      </c>
      <c r="M74" s="56">
        <f t="shared" si="10"/>
        <v>14.75</v>
      </c>
      <c r="N74" s="36">
        <v>41</v>
      </c>
      <c r="O74" s="57">
        <f t="shared" si="11"/>
        <v>96.418375646181616</v>
      </c>
      <c r="P74" s="58">
        <f t="shared" si="12"/>
        <v>25.454451170591938</v>
      </c>
      <c r="Q74" s="34">
        <v>28.024428400000001</v>
      </c>
      <c r="R74" s="11">
        <f t="shared" si="13"/>
        <v>5.3500245220232996</v>
      </c>
      <c r="S74" s="35">
        <f t="shared" si="14"/>
        <v>4.7778214815006006</v>
      </c>
    </row>
    <row r="75" spans="7:19" ht="18.5">
      <c r="G75" s="61">
        <v>2015</v>
      </c>
      <c r="H75" s="48">
        <v>3</v>
      </c>
      <c r="I75" s="48">
        <f t="shared" si="9"/>
        <v>12</v>
      </c>
      <c r="J75" s="48">
        <f t="shared" si="9"/>
        <v>71</v>
      </c>
      <c r="K75" s="2">
        <v>14.5</v>
      </c>
      <c r="L75" s="2">
        <v>6.9</v>
      </c>
      <c r="M75" s="56">
        <f t="shared" si="10"/>
        <v>10.7</v>
      </c>
      <c r="N75" s="36">
        <v>65.5</v>
      </c>
      <c r="O75" s="57">
        <f t="shared" si="11"/>
        <v>65.723502038007751</v>
      </c>
      <c r="P75" s="58">
        <f t="shared" si="12"/>
        <v>39.959889239108712</v>
      </c>
      <c r="Q75" s="34">
        <v>28.989950599999997</v>
      </c>
      <c r="R75" s="11">
        <f t="shared" si="13"/>
        <v>4.8457427176664991</v>
      </c>
      <c r="S75" s="35">
        <f t="shared" si="14"/>
        <v>5.4272172220281547</v>
      </c>
    </row>
    <row r="76" spans="7:19" ht="18.5">
      <c r="G76" s="61">
        <v>2015</v>
      </c>
      <c r="H76" s="48">
        <v>3</v>
      </c>
      <c r="I76" s="48">
        <f t="shared" si="9"/>
        <v>13</v>
      </c>
      <c r="J76" s="48">
        <f t="shared" si="9"/>
        <v>72</v>
      </c>
      <c r="K76" s="2">
        <v>14.3</v>
      </c>
      <c r="L76" s="2">
        <v>6</v>
      </c>
      <c r="M76" s="56">
        <f t="shared" si="10"/>
        <v>10.15</v>
      </c>
      <c r="N76" s="36">
        <v>78.5</v>
      </c>
      <c r="O76" s="57">
        <f t="shared" si="11"/>
        <v>61.063431091130674</v>
      </c>
      <c r="P76" s="58">
        <f t="shared" si="12"/>
        <v>40.546118244510772</v>
      </c>
      <c r="Q76" s="34">
        <v>28.147526199999998</v>
      </c>
      <c r="R76" s="11">
        <f t="shared" si="13"/>
        <v>4.6141324905058498</v>
      </c>
      <c r="S76" s="35">
        <f t="shared" si="14"/>
        <v>5.3341767815647376</v>
      </c>
    </row>
    <row r="77" spans="7:19" ht="18.5">
      <c r="G77" s="61">
        <v>2015</v>
      </c>
      <c r="H77" s="48">
        <v>3</v>
      </c>
      <c r="I77" s="48">
        <f t="shared" si="9"/>
        <v>14</v>
      </c>
      <c r="J77" s="48">
        <f t="shared" si="9"/>
        <v>73</v>
      </c>
      <c r="K77" s="2">
        <v>16.100000000000001</v>
      </c>
      <c r="L77" s="2">
        <v>8.1</v>
      </c>
      <c r="M77" s="56">
        <f t="shared" si="10"/>
        <v>12.100000000000001</v>
      </c>
      <c r="N77" s="36">
        <v>70.5</v>
      </c>
      <c r="O77" s="57">
        <f t="shared" si="11"/>
        <v>60.641638421351026</v>
      </c>
      <c r="P77" s="58">
        <f t="shared" si="12"/>
        <v>38.810648589664666</v>
      </c>
      <c r="Q77" s="34">
        <v>27.443272799999999</v>
      </c>
      <c r="R77" s="11">
        <f t="shared" si="13"/>
        <v>4.8125483696627995</v>
      </c>
      <c r="S77" s="35">
        <f t="shared" si="14"/>
        <v>5.6611930944587519</v>
      </c>
    </row>
    <row r="78" spans="7:19" ht="18.5">
      <c r="G78" s="61">
        <v>2015</v>
      </c>
      <c r="H78" s="48">
        <v>3</v>
      </c>
      <c r="I78" s="48">
        <f t="shared" si="9"/>
        <v>15</v>
      </c>
      <c r="J78" s="48">
        <f t="shared" si="9"/>
        <v>74</v>
      </c>
      <c r="K78" s="2">
        <v>15.9</v>
      </c>
      <c r="L78" s="2">
        <v>7.2</v>
      </c>
      <c r="M78" s="56">
        <f t="shared" si="10"/>
        <v>11.55</v>
      </c>
      <c r="N78" s="36">
        <v>70</v>
      </c>
      <c r="O78" s="57">
        <f t="shared" si="11"/>
        <v>58.786118190279268</v>
      </c>
      <c r="P78" s="58">
        <f t="shared" si="12"/>
        <v>40.915138260434368</v>
      </c>
      <c r="Q78" s="34">
        <v>27.743061999999998</v>
      </c>
      <c r="R78" s="11">
        <f t="shared" si="13"/>
        <v>4.7756282707904996</v>
      </c>
      <c r="S78" s="35">
        <f t="shared" si="14"/>
        <v>5.7996194930879561</v>
      </c>
    </row>
    <row r="79" spans="7:19" ht="18.5">
      <c r="G79" s="61">
        <v>2015</v>
      </c>
      <c r="H79" s="48">
        <v>3</v>
      </c>
      <c r="I79" s="48">
        <f t="shared" si="9"/>
        <v>16</v>
      </c>
      <c r="J79" s="48">
        <f t="shared" si="9"/>
        <v>75</v>
      </c>
      <c r="K79" s="2">
        <v>17.100000000000001</v>
      </c>
      <c r="L79" s="2">
        <v>5.5</v>
      </c>
      <c r="M79" s="56">
        <f t="shared" si="10"/>
        <v>11.3</v>
      </c>
      <c r="N79" s="36">
        <v>64.5</v>
      </c>
      <c r="O79" s="57">
        <f t="shared" si="11"/>
        <v>47.981356018493848</v>
      </c>
      <c r="P79" s="58">
        <f t="shared" si="12"/>
        <v>44.526698385162298</v>
      </c>
      <c r="Q79" s="34">
        <v>26.1469776</v>
      </c>
      <c r="R79" s="11">
        <f t="shared" si="13"/>
        <v>4.4625438874583994</v>
      </c>
      <c r="S79" s="35">
        <f t="shared" si="14"/>
        <v>6.2090606252176244</v>
      </c>
    </row>
    <row r="80" spans="7:19" ht="18.5">
      <c r="G80" s="61">
        <v>2015</v>
      </c>
      <c r="H80" s="48">
        <v>3</v>
      </c>
      <c r="I80" s="48">
        <f t="shared" si="9"/>
        <v>17</v>
      </c>
      <c r="J80" s="48">
        <f t="shared" si="9"/>
        <v>76</v>
      </c>
      <c r="K80" s="2">
        <v>17.5</v>
      </c>
      <c r="L80" s="2">
        <v>7.5</v>
      </c>
      <c r="M80" s="56">
        <f t="shared" si="10"/>
        <v>12.5</v>
      </c>
      <c r="N80" s="36">
        <v>45</v>
      </c>
      <c r="O80" s="57">
        <f t="shared" si="11"/>
        <v>51.619574968413211</v>
      </c>
      <c r="P80" s="58">
        <f t="shared" si="12"/>
        <v>41.295659974730569</v>
      </c>
      <c r="Q80" s="34">
        <v>26.117668599999998</v>
      </c>
      <c r="R80" s="11">
        <f t="shared" si="13"/>
        <v>4.6413578280716994</v>
      </c>
      <c r="S80" s="35">
        <f t="shared" si="14"/>
        <v>6.5501077559252323</v>
      </c>
    </row>
    <row r="81" spans="7:19" ht="18.5">
      <c r="G81" s="61">
        <v>2015</v>
      </c>
      <c r="H81" s="48">
        <v>3</v>
      </c>
      <c r="I81" s="48">
        <f t="shared" ref="I81:J96" si="15">I80+1</f>
        <v>18</v>
      </c>
      <c r="J81" s="48">
        <f t="shared" si="15"/>
        <v>77</v>
      </c>
      <c r="K81" s="2">
        <v>16</v>
      </c>
      <c r="L81" s="2">
        <v>7.7</v>
      </c>
      <c r="M81" s="56">
        <f t="shared" si="10"/>
        <v>11.85</v>
      </c>
      <c r="N81" s="36">
        <v>52</v>
      </c>
      <c r="O81" s="57">
        <f t="shared" si="11"/>
        <v>59.767243363658523</v>
      </c>
      <c r="P81" s="58">
        <f t="shared" si="12"/>
        <v>39.685449593469258</v>
      </c>
      <c r="Q81" s="34">
        <v>27.5500413</v>
      </c>
      <c r="R81" s="11">
        <f t="shared" si="13"/>
        <v>4.7908764194564242</v>
      </c>
      <c r="S81" s="35">
        <f t="shared" si="14"/>
        <v>5.7155349751064923</v>
      </c>
    </row>
    <row r="82" spans="7:19" ht="18.5">
      <c r="G82" s="61">
        <v>2015</v>
      </c>
      <c r="H82" s="48">
        <v>3</v>
      </c>
      <c r="I82" s="48">
        <f t="shared" si="15"/>
        <v>19</v>
      </c>
      <c r="J82" s="48">
        <f t="shared" si="15"/>
        <v>78</v>
      </c>
      <c r="K82" s="2">
        <v>14.4</v>
      </c>
      <c r="L82" s="2">
        <v>8.3000000000000007</v>
      </c>
      <c r="M82" s="56">
        <f t="shared" si="10"/>
        <v>11.350000000000001</v>
      </c>
      <c r="N82" s="36">
        <v>71</v>
      </c>
      <c r="O82" s="57">
        <f t="shared" si="11"/>
        <v>65.244459850563672</v>
      </c>
      <c r="P82" s="58">
        <f t="shared" si="12"/>
        <v>31.839296407075071</v>
      </c>
      <c r="Q82" s="34">
        <v>25.782708599999996</v>
      </c>
      <c r="R82" s="11">
        <f t="shared" si="13"/>
        <v>4.4079343301218499</v>
      </c>
      <c r="S82" s="35">
        <f t="shared" si="14"/>
        <v>4.5305589908270836</v>
      </c>
    </row>
    <row r="83" spans="7:19" ht="18.5">
      <c r="G83" s="61">
        <v>2015</v>
      </c>
      <c r="H83" s="48">
        <v>3</v>
      </c>
      <c r="I83" s="48">
        <f t="shared" si="15"/>
        <v>20</v>
      </c>
      <c r="J83" s="48">
        <f t="shared" si="15"/>
        <v>79</v>
      </c>
      <c r="K83" s="2">
        <v>11.9</v>
      </c>
      <c r="L83" s="2">
        <v>6.4</v>
      </c>
      <c r="M83" s="56">
        <f t="shared" si="10"/>
        <v>9.15</v>
      </c>
      <c r="N83" s="36">
        <v>80</v>
      </c>
      <c r="O83" s="57">
        <f t="shared" si="11"/>
        <v>72.742676496303631</v>
      </c>
      <c r="P83" s="58">
        <f t="shared" si="12"/>
        <v>32.006777658373601</v>
      </c>
      <c r="Q83" s="34">
        <v>27.295471699999997</v>
      </c>
      <c r="R83" s="11">
        <f t="shared" si="13"/>
        <v>4.3143700239774745</v>
      </c>
      <c r="S83" s="35">
        <f t="shared" si="14"/>
        <v>4.0047830156512099</v>
      </c>
    </row>
    <row r="84" spans="7:19" ht="18.5">
      <c r="G84" s="61">
        <v>2015</v>
      </c>
      <c r="H84" s="48">
        <v>3</v>
      </c>
      <c r="I84" s="48">
        <f t="shared" si="15"/>
        <v>21</v>
      </c>
      <c r="J84" s="48">
        <f t="shared" si="15"/>
        <v>80</v>
      </c>
      <c r="K84" s="2">
        <v>9.3000000000000007</v>
      </c>
      <c r="L84" s="2">
        <v>4.3</v>
      </c>
      <c r="M84" s="56">
        <f t="shared" si="10"/>
        <v>6.8000000000000007</v>
      </c>
      <c r="N84" s="36">
        <v>88.5</v>
      </c>
      <c r="O84" s="57">
        <f t="shared" si="11"/>
        <v>74.976572911462725</v>
      </c>
      <c r="P84" s="58">
        <f t="shared" si="12"/>
        <v>29.990629164585094</v>
      </c>
      <c r="Q84" s="34">
        <v>26.824434199999995</v>
      </c>
      <c r="R84" s="11">
        <f t="shared" si="13"/>
        <v>3.8702025419417989</v>
      </c>
      <c r="S84" s="35">
        <f t="shared" si="14"/>
        <v>3.1021085449057515</v>
      </c>
    </row>
    <row r="85" spans="7:19" ht="18.5">
      <c r="G85" s="61">
        <v>2015</v>
      </c>
      <c r="H85" s="48">
        <v>3</v>
      </c>
      <c r="I85" s="48">
        <f t="shared" si="15"/>
        <v>22</v>
      </c>
      <c r="J85" s="48">
        <f t="shared" si="15"/>
        <v>81</v>
      </c>
      <c r="K85" s="2">
        <v>11.8</v>
      </c>
      <c r="L85" s="2">
        <v>1.8</v>
      </c>
      <c r="M85" s="56">
        <f t="shared" si="10"/>
        <v>6.8000000000000007</v>
      </c>
      <c r="N85" s="36">
        <v>67</v>
      </c>
      <c r="O85" s="57">
        <f t="shared" si="11"/>
        <v>53.662742921810434</v>
      </c>
      <c r="P85" s="58">
        <f t="shared" si="12"/>
        <v>42.930194337448349</v>
      </c>
      <c r="Q85" s="34">
        <v>27.151438899999999</v>
      </c>
      <c r="R85" s="11">
        <f t="shared" si="13"/>
        <v>3.9173824530530994</v>
      </c>
      <c r="S85" s="35">
        <f t="shared" si="14"/>
        <v>4.3533288836395005</v>
      </c>
    </row>
    <row r="86" spans="7:19" ht="18.5">
      <c r="G86" s="61">
        <v>2015</v>
      </c>
      <c r="H86" s="48">
        <v>3</v>
      </c>
      <c r="I86" s="48">
        <f t="shared" si="15"/>
        <v>23</v>
      </c>
      <c r="J86" s="48">
        <f t="shared" si="15"/>
        <v>82</v>
      </c>
      <c r="K86" s="2">
        <v>15.5</v>
      </c>
      <c r="L86" s="2">
        <v>3.6</v>
      </c>
      <c r="M86" s="56">
        <f t="shared" si="10"/>
        <v>9.5500000000000007</v>
      </c>
      <c r="N86" s="36">
        <v>46.5</v>
      </c>
      <c r="O86" s="57">
        <f t="shared" si="11"/>
        <v>48.978632228456782</v>
      </c>
      <c r="P86" s="58">
        <f t="shared" si="12"/>
        <v>46.627657881490862</v>
      </c>
      <c r="Q86" s="34">
        <v>27.033365499999999</v>
      </c>
      <c r="R86" s="11">
        <f t="shared" si="13"/>
        <v>4.3363613347826249</v>
      </c>
      <c r="S86" s="35">
        <f t="shared" si="14"/>
        <v>6.1686377786583053</v>
      </c>
    </row>
    <row r="87" spans="7:19" ht="18.5">
      <c r="G87" s="61">
        <v>2015</v>
      </c>
      <c r="H87" s="48">
        <v>3</v>
      </c>
      <c r="I87" s="48">
        <f t="shared" si="15"/>
        <v>24</v>
      </c>
      <c r="J87" s="48">
        <f t="shared" si="15"/>
        <v>83</v>
      </c>
      <c r="K87" s="2">
        <v>14.9</v>
      </c>
      <c r="L87" s="2">
        <v>7.9</v>
      </c>
      <c r="M87" s="56">
        <f t="shared" si="10"/>
        <v>11.4</v>
      </c>
      <c r="N87" s="36">
        <v>65.5</v>
      </c>
      <c r="O87" s="57">
        <f t="shared" si="11"/>
        <v>62.500330457537487</v>
      </c>
      <c r="P87" s="58">
        <f t="shared" si="12"/>
        <v>35.000185056221</v>
      </c>
      <c r="Q87" s="34">
        <v>26.457652999999997</v>
      </c>
      <c r="R87" s="11">
        <f t="shared" si="13"/>
        <v>4.531084737474</v>
      </c>
      <c r="S87" s="35">
        <f t="shared" si="14"/>
        <v>4.9650270450259484</v>
      </c>
    </row>
    <row r="88" spans="7:19" ht="18.5">
      <c r="G88" s="61">
        <v>2015</v>
      </c>
      <c r="H88" s="48">
        <v>3</v>
      </c>
      <c r="I88" s="48">
        <f t="shared" si="15"/>
        <v>25</v>
      </c>
      <c r="J88" s="48">
        <f t="shared" si="15"/>
        <v>84</v>
      </c>
      <c r="K88" s="2">
        <v>15.4</v>
      </c>
      <c r="L88" s="2">
        <v>6.6</v>
      </c>
      <c r="M88" s="56">
        <f t="shared" si="10"/>
        <v>11</v>
      </c>
      <c r="N88" s="36">
        <v>66</v>
      </c>
      <c r="O88" s="57">
        <f t="shared" si="11"/>
        <v>55.610634035431808</v>
      </c>
      <c r="P88" s="58">
        <f t="shared" si="12"/>
        <v>39.149886360943995</v>
      </c>
      <c r="Q88" s="34">
        <v>26.394847999999996</v>
      </c>
      <c r="R88" s="11">
        <f t="shared" si="13"/>
        <v>4.4584065653759994</v>
      </c>
      <c r="S88" s="35">
        <f t="shared" si="14"/>
        <v>5.4087697111853474</v>
      </c>
    </row>
    <row r="89" spans="7:19" ht="18.5">
      <c r="G89" s="61">
        <v>2015</v>
      </c>
      <c r="H89" s="48">
        <v>3</v>
      </c>
      <c r="I89" s="48">
        <f t="shared" si="15"/>
        <v>26</v>
      </c>
      <c r="J89" s="48">
        <f t="shared" si="15"/>
        <v>85</v>
      </c>
      <c r="K89" s="2">
        <v>19.3</v>
      </c>
      <c r="L89" s="2">
        <v>7.3</v>
      </c>
      <c r="M89" s="56">
        <f t="shared" si="10"/>
        <v>13.3</v>
      </c>
      <c r="N89" s="36">
        <v>50</v>
      </c>
      <c r="O89" s="57">
        <f t="shared" si="11"/>
        <v>47.001141086193385</v>
      </c>
      <c r="P89" s="58">
        <f t="shared" si="12"/>
        <v>45.121095442745649</v>
      </c>
      <c r="Q89" s="34">
        <v>26.050676599999996</v>
      </c>
      <c r="R89" s="11">
        <f t="shared" si="13"/>
        <v>4.7516824878548993</v>
      </c>
      <c r="S89" s="35">
        <f t="shared" si="14"/>
        <v>6.8781394526657351</v>
      </c>
    </row>
    <row r="90" spans="7:19" ht="18.5">
      <c r="G90" s="61">
        <v>2015</v>
      </c>
      <c r="H90" s="48">
        <v>3</v>
      </c>
      <c r="I90" s="48">
        <f t="shared" si="15"/>
        <v>27</v>
      </c>
      <c r="J90" s="48">
        <f t="shared" si="15"/>
        <v>86</v>
      </c>
      <c r="K90" s="2">
        <v>19.100000000000001</v>
      </c>
      <c r="L90" s="2">
        <v>10.8</v>
      </c>
      <c r="M90" s="56">
        <f t="shared" si="10"/>
        <v>14.950000000000001</v>
      </c>
      <c r="N90" s="36">
        <v>46</v>
      </c>
      <c r="O90" s="57">
        <f t="shared" si="11"/>
        <v>57.232092734804418</v>
      </c>
      <c r="P90" s="58">
        <f t="shared" si="12"/>
        <v>38.002109575910133</v>
      </c>
      <c r="Q90" s="34">
        <v>26.3814496</v>
      </c>
      <c r="R90" s="11">
        <f t="shared" si="13"/>
        <v>5.0673158623559988</v>
      </c>
      <c r="S90" s="35">
        <f t="shared" si="14"/>
        <v>6.5584112832755102</v>
      </c>
    </row>
    <row r="91" spans="7:19" ht="18.5">
      <c r="G91" s="61">
        <v>2015</v>
      </c>
      <c r="H91" s="48">
        <v>3</v>
      </c>
      <c r="I91" s="48">
        <f t="shared" si="15"/>
        <v>28</v>
      </c>
      <c r="J91" s="48">
        <f t="shared" si="15"/>
        <v>87</v>
      </c>
      <c r="K91" s="2">
        <v>16.7</v>
      </c>
      <c r="L91" s="2">
        <v>11.7</v>
      </c>
      <c r="M91" s="56">
        <f t="shared" si="10"/>
        <v>14.2</v>
      </c>
      <c r="N91" s="36">
        <v>66.5</v>
      </c>
      <c r="O91" s="57">
        <f t="shared" si="11"/>
        <v>74.907525088877023</v>
      </c>
      <c r="P91" s="58">
        <f t="shared" si="12"/>
        <v>29.963010035550809</v>
      </c>
      <c r="Q91" s="34">
        <v>26.7997309</v>
      </c>
      <c r="R91" s="11">
        <f t="shared" si="13"/>
        <v>5.029773495311999</v>
      </c>
      <c r="S91" s="35">
        <f t="shared" si="14"/>
        <v>4.8321010334415986</v>
      </c>
    </row>
    <row r="92" spans="7:19" ht="18.5">
      <c r="G92" s="61">
        <v>2015</v>
      </c>
      <c r="H92" s="48">
        <v>3</v>
      </c>
      <c r="I92" s="48">
        <f t="shared" si="15"/>
        <v>29</v>
      </c>
      <c r="J92" s="48">
        <f t="shared" si="15"/>
        <v>88</v>
      </c>
      <c r="K92" s="2">
        <v>15.1</v>
      </c>
      <c r="L92" s="2">
        <v>10.8</v>
      </c>
      <c r="M92" s="56">
        <f t="shared" si="10"/>
        <v>12.95</v>
      </c>
      <c r="N92" s="36">
        <v>85.5</v>
      </c>
      <c r="O92" s="57">
        <f t="shared" si="11"/>
        <v>76.816064307214305</v>
      </c>
      <c r="P92" s="58">
        <f t="shared" si="12"/>
        <v>26.424726121681715</v>
      </c>
      <c r="Q92" s="34">
        <v>25.486269</v>
      </c>
      <c r="R92" s="11">
        <f t="shared" si="13"/>
        <v>4.5964167563137499</v>
      </c>
      <c r="S92" s="35">
        <f t="shared" si="14"/>
        <v>4.0956124513592576</v>
      </c>
    </row>
    <row r="93" spans="7:19" ht="18.5">
      <c r="G93" s="61">
        <v>2015</v>
      </c>
      <c r="H93" s="48">
        <v>3</v>
      </c>
      <c r="I93" s="48">
        <f t="shared" si="15"/>
        <v>30</v>
      </c>
      <c r="J93" s="48">
        <f t="shared" si="15"/>
        <v>89</v>
      </c>
      <c r="K93" s="2">
        <v>15.6</v>
      </c>
      <c r="L93" s="2">
        <v>8.6</v>
      </c>
      <c r="M93" s="56">
        <f t="shared" si="10"/>
        <v>12.1</v>
      </c>
      <c r="N93" s="36">
        <v>76.5</v>
      </c>
      <c r="O93" s="57">
        <f t="shared" si="11"/>
        <v>60.917793209047851</v>
      </c>
      <c r="P93" s="58">
        <f t="shared" si="12"/>
        <v>34.113964197066799</v>
      </c>
      <c r="Q93" s="34">
        <v>25.787732999999996</v>
      </c>
      <c r="R93" s="11">
        <f t="shared" si="13"/>
        <v>4.5222271159454985</v>
      </c>
      <c r="S93" s="35">
        <f t="shared" si="14"/>
        <v>5.0111095831438206</v>
      </c>
    </row>
    <row r="94" spans="7:19" ht="18.5">
      <c r="G94" s="61">
        <v>2015</v>
      </c>
      <c r="H94" s="62">
        <v>3</v>
      </c>
      <c r="I94" s="62">
        <f t="shared" si="15"/>
        <v>31</v>
      </c>
      <c r="J94" s="48">
        <f t="shared" si="15"/>
        <v>90</v>
      </c>
      <c r="K94" s="2">
        <v>17.100000000000001</v>
      </c>
      <c r="L94" s="2">
        <v>8.6999999999999993</v>
      </c>
      <c r="M94" s="56">
        <f t="shared" si="10"/>
        <v>12.9</v>
      </c>
      <c r="N94" s="36">
        <v>72.5</v>
      </c>
      <c r="O94" s="57">
        <f t="shared" si="11"/>
        <v>53.859344546420282</v>
      </c>
      <c r="P94" s="58">
        <f t="shared" si="12"/>
        <v>36.193479535194435</v>
      </c>
      <c r="Q94" s="34">
        <v>24.975873699999998</v>
      </c>
      <c r="R94" s="51">
        <f t="shared" si="13"/>
        <v>4.4970434269903494</v>
      </c>
      <c r="S94" s="50">
        <f t="shared" si="14"/>
        <v>5.4872987333778687</v>
      </c>
    </row>
    <row r="95" spans="7:19" ht="18.5">
      <c r="G95" s="61">
        <v>2015</v>
      </c>
      <c r="H95" s="61">
        <v>4</v>
      </c>
      <c r="I95" s="48">
        <v>1</v>
      </c>
      <c r="J95" s="48">
        <f t="shared" si="15"/>
        <v>91</v>
      </c>
      <c r="K95" s="2">
        <v>17.100000000000001</v>
      </c>
      <c r="L95" s="2">
        <v>8.8000000000000007</v>
      </c>
      <c r="M95" s="56">
        <f t="shared" si="10"/>
        <v>12.950000000000001</v>
      </c>
      <c r="N95" s="36">
        <v>71</v>
      </c>
      <c r="O95" s="57">
        <f t="shared" si="11"/>
        <v>52.855756034761761</v>
      </c>
      <c r="P95" s="58">
        <f t="shared" si="12"/>
        <v>35.096222007081813</v>
      </c>
      <c r="Q95" s="34">
        <v>24.364152999999998</v>
      </c>
      <c r="R95" s="11">
        <f t="shared" si="13"/>
        <v>4.3940445383587496</v>
      </c>
      <c r="S95" s="35">
        <f t="shared" si="14"/>
        <v>5.3411122807667235</v>
      </c>
    </row>
    <row r="96" spans="7:19" ht="18.5">
      <c r="G96" s="61">
        <v>2015</v>
      </c>
      <c r="H96" s="61">
        <v>4</v>
      </c>
      <c r="I96" s="48">
        <f t="shared" ref="I96:J111" si="16">I95+1</f>
        <v>2</v>
      </c>
      <c r="J96" s="48">
        <f t="shared" si="15"/>
        <v>92</v>
      </c>
      <c r="K96" s="2">
        <v>15.9</v>
      </c>
      <c r="L96" s="2">
        <v>7.6</v>
      </c>
      <c r="M96" s="56">
        <f t="shared" si="10"/>
        <v>11.75</v>
      </c>
      <c r="N96" s="36">
        <v>79</v>
      </c>
      <c r="O96" s="57">
        <f t="shared" si="11"/>
        <v>52.283507773859547</v>
      </c>
      <c r="P96" s="58">
        <f t="shared" si="12"/>
        <v>34.71624916184274</v>
      </c>
      <c r="Q96" s="34">
        <v>24.100372</v>
      </c>
      <c r="R96" s="11">
        <f t="shared" si="13"/>
        <v>4.1768535465989993</v>
      </c>
      <c r="S96" s="35">
        <f t="shared" si="14"/>
        <v>5.0118415914770917</v>
      </c>
    </row>
    <row r="97" spans="7:32" ht="18.5">
      <c r="G97" s="61">
        <v>2015</v>
      </c>
      <c r="H97" s="61">
        <v>4</v>
      </c>
      <c r="I97" s="48">
        <f t="shared" si="16"/>
        <v>3</v>
      </c>
      <c r="J97" s="48">
        <f t="shared" si="16"/>
        <v>93</v>
      </c>
      <c r="K97" s="2">
        <v>18.600000000000001</v>
      </c>
      <c r="L97" s="2">
        <v>10.5</v>
      </c>
      <c r="M97" s="56">
        <f t="shared" si="10"/>
        <v>14.55</v>
      </c>
      <c r="N97" s="36">
        <v>69</v>
      </c>
      <c r="O97" s="57">
        <f t="shared" si="11"/>
        <v>58.694760049103095</v>
      </c>
      <c r="P97" s="58">
        <f t="shared" si="12"/>
        <v>38.034204511818814</v>
      </c>
      <c r="Q97" s="34">
        <v>26.727714499999998</v>
      </c>
      <c r="R97" s="11">
        <f t="shared" si="13"/>
        <v>5.0711227732998747</v>
      </c>
      <c r="S97" s="35">
        <f t="shared" si="14"/>
        <v>6.1245422825908218</v>
      </c>
    </row>
    <row r="98" spans="7:32" ht="18.5">
      <c r="G98" s="61">
        <v>2015</v>
      </c>
      <c r="H98" s="61">
        <v>4</v>
      </c>
      <c r="I98" s="48">
        <f t="shared" si="16"/>
        <v>4</v>
      </c>
      <c r="J98" s="48">
        <f t="shared" si="16"/>
        <v>94</v>
      </c>
      <c r="K98" s="2">
        <v>16.100000000000001</v>
      </c>
      <c r="L98" s="2">
        <v>9.4</v>
      </c>
      <c r="M98" s="56">
        <f t="shared" si="10"/>
        <v>12.75</v>
      </c>
      <c r="N98" s="36">
        <v>72.5</v>
      </c>
      <c r="O98" s="57">
        <f t="shared" si="11"/>
        <v>62.775216619195504</v>
      </c>
      <c r="P98" s="58">
        <f t="shared" si="12"/>
        <v>33.647516107888798</v>
      </c>
      <c r="Q98" s="34">
        <v>25.998339099999995</v>
      </c>
      <c r="R98" s="11">
        <f t="shared" si="13"/>
        <v>4.6582719069968244</v>
      </c>
      <c r="S98" s="35">
        <f t="shared" si="14"/>
        <v>5.0901813483398364</v>
      </c>
    </row>
    <row r="99" spans="7:32" ht="18.5">
      <c r="G99" s="61">
        <v>2015</v>
      </c>
      <c r="H99" s="61">
        <v>4</v>
      </c>
      <c r="I99" s="48">
        <f t="shared" si="16"/>
        <v>5</v>
      </c>
      <c r="J99" s="48">
        <f t="shared" si="16"/>
        <v>95</v>
      </c>
      <c r="K99" s="2">
        <v>18.5</v>
      </c>
      <c r="L99" s="2">
        <v>7.3</v>
      </c>
      <c r="M99" s="56">
        <f t="shared" si="10"/>
        <v>12.9</v>
      </c>
      <c r="N99" s="36">
        <v>69</v>
      </c>
      <c r="O99" s="57">
        <f t="shared" si="11"/>
        <v>47.945492318039193</v>
      </c>
      <c r="P99" s="58">
        <f t="shared" si="12"/>
        <v>42.959161116963109</v>
      </c>
      <c r="Q99" s="34">
        <v>25.673009199999996</v>
      </c>
      <c r="R99" s="11">
        <f t="shared" si="13"/>
        <v>4.6225665080105989</v>
      </c>
      <c r="S99" s="35">
        <f t="shared" si="14"/>
        <v>6.4570464267647125</v>
      </c>
    </row>
    <row r="100" spans="7:32" ht="18.5">
      <c r="G100" s="61">
        <v>2015</v>
      </c>
      <c r="H100" s="61">
        <v>4</v>
      </c>
      <c r="I100" s="48">
        <f t="shared" si="16"/>
        <v>6</v>
      </c>
      <c r="J100" s="48">
        <f t="shared" si="16"/>
        <v>96</v>
      </c>
      <c r="K100" s="2">
        <v>19.899999999999999</v>
      </c>
      <c r="L100" s="2">
        <v>7.8</v>
      </c>
      <c r="M100" s="56">
        <f t="shared" si="10"/>
        <v>13.85</v>
      </c>
      <c r="N100" s="36">
        <v>64.5</v>
      </c>
      <c r="O100" s="57">
        <f t="shared" si="11"/>
        <v>36.560210684928911</v>
      </c>
      <c r="P100" s="58">
        <f t="shared" si="12"/>
        <v>35.390283943011184</v>
      </c>
      <c r="Q100" s="34">
        <v>20.347982599999998</v>
      </c>
      <c r="R100" s="11">
        <f t="shared" si="13"/>
        <v>3.7771400530858488</v>
      </c>
      <c r="S100" s="35">
        <f t="shared" si="14"/>
        <v>5.5778717195604344</v>
      </c>
    </row>
    <row r="101" spans="7:32" ht="18.5">
      <c r="G101" s="61">
        <v>2015</v>
      </c>
      <c r="H101" s="61">
        <v>4</v>
      </c>
      <c r="I101" s="48">
        <f t="shared" si="16"/>
        <v>7</v>
      </c>
      <c r="J101" s="48">
        <f t="shared" si="16"/>
        <v>97</v>
      </c>
      <c r="K101" s="2">
        <v>22.9</v>
      </c>
      <c r="L101" s="2">
        <v>12.7</v>
      </c>
      <c r="M101" s="56">
        <f t="shared" si="10"/>
        <v>17.799999999999997</v>
      </c>
      <c r="N101" s="36">
        <v>45.5</v>
      </c>
      <c r="O101" s="57">
        <f t="shared" si="11"/>
        <v>48.724974317310689</v>
      </c>
      <c r="P101" s="58">
        <f t="shared" si="12"/>
        <v>39.759579042925523</v>
      </c>
      <c r="Q101" s="34">
        <v>24.898414199999998</v>
      </c>
      <c r="R101" s="11">
        <f t="shared" si="13"/>
        <v>5.1986394944747989</v>
      </c>
      <c r="S101" s="35">
        <f t="shared" si="14"/>
        <v>7.493024955720947</v>
      </c>
    </row>
    <row r="102" spans="7:32" ht="18.5">
      <c r="G102" s="61">
        <v>2015</v>
      </c>
      <c r="H102" s="61">
        <v>4</v>
      </c>
      <c r="I102" s="48">
        <f t="shared" si="16"/>
        <v>8</v>
      </c>
      <c r="J102" s="48">
        <f t="shared" si="16"/>
        <v>98</v>
      </c>
      <c r="K102" s="2">
        <v>21.9</v>
      </c>
      <c r="L102" s="2">
        <v>9.3000000000000007</v>
      </c>
      <c r="M102" s="56">
        <f t="shared" si="10"/>
        <v>15.6</v>
      </c>
      <c r="N102" s="36">
        <v>58</v>
      </c>
      <c r="O102" s="57">
        <f t="shared" si="11"/>
        <v>43.015371692638368</v>
      </c>
      <c r="P102" s="58">
        <f t="shared" si="12"/>
        <v>43.359494666179465</v>
      </c>
      <c r="Q102" s="34">
        <v>24.430307599999999</v>
      </c>
      <c r="R102" s="11">
        <f t="shared" si="13"/>
        <v>4.7856773860715993</v>
      </c>
      <c r="S102" s="35">
        <f t="shared" si="14"/>
        <v>7.1828024903805181</v>
      </c>
    </row>
    <row r="103" spans="7:32" ht="18.5">
      <c r="G103" s="61">
        <v>2015</v>
      </c>
      <c r="H103" s="61">
        <v>4</v>
      </c>
      <c r="I103" s="48">
        <f t="shared" si="16"/>
        <v>9</v>
      </c>
      <c r="J103" s="48">
        <f t="shared" si="16"/>
        <v>99</v>
      </c>
      <c r="K103" s="2">
        <v>22.5</v>
      </c>
      <c r="L103" s="2">
        <v>11.3</v>
      </c>
      <c r="M103" s="56">
        <f t="shared" si="10"/>
        <v>16.899999999999999</v>
      </c>
      <c r="N103" s="36">
        <v>45</v>
      </c>
      <c r="O103" s="57">
        <f t="shared" si="11"/>
        <v>46.426962960585485</v>
      </c>
      <c r="P103" s="58">
        <f t="shared" si="12"/>
        <v>41.598558812684587</v>
      </c>
      <c r="Q103" s="34">
        <v>24.859893799999998</v>
      </c>
      <c r="R103" s="11">
        <f t="shared" si="13"/>
        <v>5.0593737166538997</v>
      </c>
      <c r="S103" s="35">
        <f t="shared" si="14"/>
        <v>7.6875624592360463</v>
      </c>
    </row>
    <row r="104" spans="7:32" ht="18.5">
      <c r="G104" s="61">
        <v>2015</v>
      </c>
      <c r="H104" s="61">
        <v>4</v>
      </c>
      <c r="I104" s="48">
        <f t="shared" si="16"/>
        <v>10</v>
      </c>
      <c r="J104" s="48">
        <f t="shared" si="16"/>
        <v>100</v>
      </c>
      <c r="K104" s="2">
        <v>15.3</v>
      </c>
      <c r="L104" s="2">
        <v>6.3</v>
      </c>
      <c r="M104" s="56">
        <f t="shared" si="10"/>
        <v>10.8</v>
      </c>
      <c r="N104" s="36">
        <v>62.5</v>
      </c>
      <c r="O104" s="57">
        <f t="shared" si="11"/>
        <v>52.108959583333338</v>
      </c>
      <c r="P104" s="58">
        <f t="shared" si="12"/>
        <v>37.518450900000005</v>
      </c>
      <c r="Q104" s="34">
        <v>25.0123006</v>
      </c>
      <c r="R104" s="11">
        <f t="shared" si="13"/>
        <v>4.1955382903434</v>
      </c>
      <c r="S104" s="35">
        <f t="shared" si="14"/>
        <v>5.1398873493488386</v>
      </c>
      <c r="AF104" s="34"/>
    </row>
    <row r="105" spans="7:32" ht="18.5">
      <c r="G105" s="61">
        <v>2015</v>
      </c>
      <c r="H105" s="61">
        <v>4</v>
      </c>
      <c r="I105" s="48">
        <f t="shared" si="16"/>
        <v>11</v>
      </c>
      <c r="J105" s="48">
        <f t="shared" si="16"/>
        <v>101</v>
      </c>
      <c r="K105" s="2">
        <v>15.2</v>
      </c>
      <c r="L105" s="2">
        <v>5.4</v>
      </c>
      <c r="M105" s="56">
        <f t="shared" si="10"/>
        <v>10.3</v>
      </c>
      <c r="N105" s="36">
        <v>67</v>
      </c>
      <c r="O105" s="57">
        <f t="shared" si="11"/>
        <v>25.175705482008766</v>
      </c>
      <c r="P105" s="58">
        <f t="shared" si="12"/>
        <v>19.737753097894871</v>
      </c>
      <c r="Q105" s="34">
        <v>12.6099879</v>
      </c>
      <c r="R105" s="11">
        <f t="shared" si="13"/>
        <v>2.0782079708413499</v>
      </c>
      <c r="S105" s="35">
        <f t="shared" si="14"/>
        <v>2.7547832269398547</v>
      </c>
      <c r="AF105" s="34"/>
    </row>
    <row r="106" spans="7:32" ht="18.5">
      <c r="G106" s="61">
        <v>2015</v>
      </c>
      <c r="H106" s="61">
        <v>4</v>
      </c>
      <c r="I106" s="48">
        <f t="shared" si="16"/>
        <v>12</v>
      </c>
      <c r="J106" s="48">
        <f t="shared" si="16"/>
        <v>102</v>
      </c>
      <c r="K106" s="2">
        <v>12.6</v>
      </c>
      <c r="L106" s="2">
        <v>6.8</v>
      </c>
      <c r="M106" s="56">
        <f t="shared" si="10"/>
        <v>9.6999999999999993</v>
      </c>
      <c r="N106" s="36">
        <v>79.5</v>
      </c>
      <c r="O106" s="57">
        <f t="shared" si="11"/>
        <v>49.425005746181725</v>
      </c>
      <c r="P106" s="58">
        <f t="shared" si="12"/>
        <v>22.933202666228318</v>
      </c>
      <c r="Q106" s="34">
        <v>19.044988199999999</v>
      </c>
      <c r="R106" s="11">
        <f t="shared" si="13"/>
        <v>3.0717185343074997</v>
      </c>
      <c r="S106" s="35">
        <f t="shared" si="14"/>
        <v>3.0463469804594556</v>
      </c>
      <c r="AF106" s="34"/>
    </row>
    <row r="107" spans="7:32" ht="18.5">
      <c r="G107" s="61">
        <v>2015</v>
      </c>
      <c r="H107" s="61">
        <v>4</v>
      </c>
      <c r="I107" s="48">
        <f t="shared" si="16"/>
        <v>13</v>
      </c>
      <c r="J107" s="48">
        <f t="shared" si="16"/>
        <v>103</v>
      </c>
      <c r="K107" s="2">
        <v>17.100000000000001</v>
      </c>
      <c r="L107" s="2">
        <v>5.4</v>
      </c>
      <c r="M107" s="56">
        <f t="shared" si="10"/>
        <v>11.25</v>
      </c>
      <c r="N107" s="36">
        <v>59</v>
      </c>
      <c r="O107" s="57">
        <f t="shared" si="11"/>
        <v>38.958661591749689</v>
      </c>
      <c r="P107" s="58">
        <f t="shared" si="12"/>
        <v>36.465307249877711</v>
      </c>
      <c r="Q107" s="34">
        <v>21.321460099999999</v>
      </c>
      <c r="R107" s="11">
        <f t="shared" si="13"/>
        <v>3.6327130592828243</v>
      </c>
      <c r="S107" s="35">
        <f t="shared" si="14"/>
        <v>5.1223479631980391</v>
      </c>
      <c r="AF107" s="34"/>
    </row>
    <row r="108" spans="7:32" ht="18.5">
      <c r="G108" s="61">
        <v>2015</v>
      </c>
      <c r="H108" s="61">
        <v>4</v>
      </c>
      <c r="I108" s="48">
        <f t="shared" si="16"/>
        <v>14</v>
      </c>
      <c r="J108" s="48">
        <f t="shared" si="16"/>
        <v>104</v>
      </c>
      <c r="K108" s="2">
        <v>18</v>
      </c>
      <c r="L108" s="2">
        <v>7.3</v>
      </c>
      <c r="M108" s="56">
        <f t="shared" si="10"/>
        <v>12.65</v>
      </c>
      <c r="N108" s="36">
        <v>50.5</v>
      </c>
      <c r="O108" s="57">
        <f t="shared" si="11"/>
        <v>40.28810226604282</v>
      </c>
      <c r="P108" s="58">
        <f t="shared" si="12"/>
        <v>34.486615539732654</v>
      </c>
      <c r="Q108" s="34">
        <v>21.085732</v>
      </c>
      <c r="R108" s="11">
        <f t="shared" si="13"/>
        <v>3.7656850635810009</v>
      </c>
      <c r="S108" s="35">
        <f t="shared" si="14"/>
        <v>5.1875297590980693</v>
      </c>
      <c r="AF108" s="34"/>
    </row>
    <row r="109" spans="7:32" ht="18.5">
      <c r="G109" s="61">
        <v>2015</v>
      </c>
      <c r="H109" s="61">
        <v>4</v>
      </c>
      <c r="I109" s="48">
        <f t="shared" si="16"/>
        <v>15</v>
      </c>
      <c r="J109" s="48">
        <f t="shared" si="16"/>
        <v>105</v>
      </c>
      <c r="K109" s="2">
        <v>18.899999999999999</v>
      </c>
      <c r="L109" s="2">
        <v>9.1999999999999993</v>
      </c>
      <c r="M109" s="56">
        <f t="shared" si="10"/>
        <v>14.049999999999999</v>
      </c>
      <c r="N109" s="36">
        <v>41.5</v>
      </c>
      <c r="O109" s="57">
        <f t="shared" si="11"/>
        <v>43.904429751920041</v>
      </c>
      <c r="P109" s="58">
        <f t="shared" si="12"/>
        <v>34.069837487489949</v>
      </c>
      <c r="Q109" s="34">
        <v>21.878331099999997</v>
      </c>
      <c r="R109" s="11">
        <f t="shared" si="13"/>
        <v>4.0868777190627741</v>
      </c>
      <c r="S109" s="35">
        <f t="shared" si="14"/>
        <v>6.079809449656187</v>
      </c>
      <c r="AF109" s="34"/>
    </row>
    <row r="110" spans="7:32" ht="18.5">
      <c r="G110" s="61">
        <v>2015</v>
      </c>
      <c r="H110" s="61">
        <v>4</v>
      </c>
      <c r="I110" s="48">
        <f t="shared" si="16"/>
        <v>16</v>
      </c>
      <c r="J110" s="48">
        <f t="shared" si="16"/>
        <v>106</v>
      </c>
      <c r="K110" s="2">
        <v>21.2</v>
      </c>
      <c r="L110" s="2">
        <v>12.8</v>
      </c>
      <c r="M110" s="56">
        <f t="shared" si="10"/>
        <v>17</v>
      </c>
      <c r="N110" s="36">
        <v>37</v>
      </c>
      <c r="O110" s="57">
        <f t="shared" si="11"/>
        <v>43.842487018499774</v>
      </c>
      <c r="P110" s="58">
        <f t="shared" si="12"/>
        <v>29.462151276431847</v>
      </c>
      <c r="Q110" s="34">
        <v>20.330815899999997</v>
      </c>
      <c r="R110" s="11">
        <f t="shared" si="13"/>
        <v>4.1495601868217991</v>
      </c>
      <c r="S110" s="35">
        <f t="shared" si="14"/>
        <v>6.1612618258143099</v>
      </c>
      <c r="AF110" s="34"/>
    </row>
    <row r="111" spans="7:32" ht="18.5">
      <c r="G111" s="61">
        <v>2015</v>
      </c>
      <c r="H111" s="61">
        <v>4</v>
      </c>
      <c r="I111" s="48">
        <f t="shared" si="16"/>
        <v>17</v>
      </c>
      <c r="J111" s="48">
        <f t="shared" si="16"/>
        <v>107</v>
      </c>
      <c r="K111" s="2">
        <v>22.7</v>
      </c>
      <c r="L111" s="2">
        <v>11.9</v>
      </c>
      <c r="M111" s="56">
        <f t="shared" si="10"/>
        <v>17.3</v>
      </c>
      <c r="N111" s="36">
        <v>37.5</v>
      </c>
      <c r="O111" s="57">
        <f t="shared" si="11"/>
        <v>38.937770248700247</v>
      </c>
      <c r="P111" s="58">
        <f t="shared" si="12"/>
        <v>33.642233494877011</v>
      </c>
      <c r="Q111" s="34">
        <v>20.474011300000001</v>
      </c>
      <c r="R111" s="11">
        <f t="shared" si="13"/>
        <v>4.214810677234949</v>
      </c>
      <c r="S111" s="35">
        <f t="shared" si="14"/>
        <v>6.9923208223019007</v>
      </c>
      <c r="AF111" s="34"/>
    </row>
    <row r="112" spans="7:32" ht="18.5">
      <c r="G112" s="61">
        <v>2015</v>
      </c>
      <c r="H112" s="61">
        <v>4</v>
      </c>
      <c r="I112" s="48">
        <f t="shared" ref="I112:J127" si="17">I111+1</f>
        <v>18</v>
      </c>
      <c r="J112" s="48">
        <f t="shared" si="17"/>
        <v>108</v>
      </c>
      <c r="K112" s="2">
        <v>21.7</v>
      </c>
      <c r="L112" s="2">
        <v>10.1</v>
      </c>
      <c r="M112" s="56">
        <f t="shared" si="10"/>
        <v>15.899999999999999</v>
      </c>
      <c r="N112" s="36">
        <v>58</v>
      </c>
      <c r="O112" s="57">
        <f t="shared" si="11"/>
        <v>29.671022696742526</v>
      </c>
      <c r="P112" s="58">
        <f t="shared" si="12"/>
        <v>27.534709062577061</v>
      </c>
      <c r="Q112" s="34">
        <v>16.1689379</v>
      </c>
      <c r="R112" s="11">
        <f t="shared" si="13"/>
        <v>3.1957986604039497</v>
      </c>
      <c r="S112" s="35">
        <f t="shared" si="14"/>
        <v>4.7255725232829242</v>
      </c>
      <c r="AF112" s="34"/>
    </row>
    <row r="113" spans="7:32" ht="18.5">
      <c r="G113" s="61">
        <v>2015</v>
      </c>
      <c r="H113" s="61">
        <v>4</v>
      </c>
      <c r="I113" s="48">
        <f t="shared" si="17"/>
        <v>19</v>
      </c>
      <c r="J113" s="48">
        <f t="shared" si="17"/>
        <v>109</v>
      </c>
      <c r="K113" s="2">
        <v>21.6</v>
      </c>
      <c r="L113" s="2">
        <v>9.6999999999999993</v>
      </c>
      <c r="M113" s="56">
        <f t="shared" si="10"/>
        <v>15.65</v>
      </c>
      <c r="N113" s="36">
        <v>70</v>
      </c>
      <c r="O113" s="57">
        <f t="shared" si="11"/>
        <v>39.496963766852474</v>
      </c>
      <c r="P113" s="58">
        <f t="shared" si="12"/>
        <v>37.601109506043564</v>
      </c>
      <c r="Q113" s="34">
        <v>21.800034199999999</v>
      </c>
      <c r="R113" s="11">
        <f t="shared" si="13"/>
        <v>4.2768233595013498</v>
      </c>
      <c r="S113" s="35">
        <f t="shared" si="14"/>
        <v>6.2825911180610232</v>
      </c>
      <c r="AF113" s="34"/>
    </row>
    <row r="114" spans="7:32" ht="18.5">
      <c r="G114" s="61">
        <v>2015</v>
      </c>
      <c r="H114" s="61">
        <v>4</v>
      </c>
      <c r="I114" s="48">
        <f t="shared" si="17"/>
        <v>20</v>
      </c>
      <c r="J114" s="48">
        <f t="shared" si="17"/>
        <v>110</v>
      </c>
      <c r="K114" s="2">
        <v>22.6</v>
      </c>
      <c r="L114" s="2">
        <v>10.5</v>
      </c>
      <c r="M114" s="56">
        <f t="shared" si="10"/>
        <v>16.55</v>
      </c>
      <c r="N114" s="36">
        <v>55.5</v>
      </c>
      <c r="O114" s="57">
        <f t="shared" si="11"/>
        <v>37.271885225196883</v>
      </c>
      <c r="P114" s="58">
        <f t="shared" si="12"/>
        <v>36.079184897990586</v>
      </c>
      <c r="Q114" s="34">
        <v>20.744072799999998</v>
      </c>
      <c r="R114" s="11">
        <f t="shared" si="13"/>
        <v>4.1791579524882003</v>
      </c>
      <c r="S114" s="35">
        <f t="shared" si="14"/>
        <v>6.2068780703372655</v>
      </c>
      <c r="AF114" s="34"/>
    </row>
    <row r="115" spans="7:32" ht="18.5">
      <c r="G115" s="61">
        <v>2015</v>
      </c>
      <c r="H115" s="61">
        <v>4</v>
      </c>
      <c r="I115" s="48">
        <f t="shared" si="17"/>
        <v>21</v>
      </c>
      <c r="J115" s="48">
        <f t="shared" si="17"/>
        <v>111</v>
      </c>
      <c r="K115" s="2">
        <v>20.9</v>
      </c>
      <c r="L115" s="2">
        <v>12.6</v>
      </c>
      <c r="M115" s="56">
        <f t="shared" si="10"/>
        <v>16.75</v>
      </c>
      <c r="N115" s="36">
        <v>59.5</v>
      </c>
      <c r="O115" s="57">
        <f t="shared" si="11"/>
        <v>39.359780383198085</v>
      </c>
      <c r="P115" s="58">
        <f t="shared" si="12"/>
        <v>26.134894174443527</v>
      </c>
      <c r="Q115" s="34">
        <v>18.143108399999999</v>
      </c>
      <c r="R115" s="11">
        <f t="shared" si="13"/>
        <v>3.6764423779652984</v>
      </c>
      <c r="S115" s="35">
        <f t="shared" si="14"/>
        <v>4.6159925354582052</v>
      </c>
      <c r="AF115" s="34"/>
    </row>
    <row r="116" spans="7:32" ht="18.5">
      <c r="G116" s="61">
        <v>2015</v>
      </c>
      <c r="H116" s="61">
        <v>4</v>
      </c>
      <c r="I116" s="48">
        <f t="shared" si="17"/>
        <v>22</v>
      </c>
      <c r="J116" s="48">
        <f t="shared" si="17"/>
        <v>112</v>
      </c>
      <c r="K116" s="2">
        <v>13.5</v>
      </c>
      <c r="L116" s="2">
        <v>9.1999999999999993</v>
      </c>
      <c r="M116" s="56">
        <f t="shared" si="10"/>
        <v>11.35</v>
      </c>
      <c r="N116" s="36">
        <v>85.5</v>
      </c>
      <c r="O116" s="57">
        <f t="shared" si="11"/>
        <v>60.0306121739753</v>
      </c>
      <c r="P116" s="58">
        <f t="shared" si="12"/>
        <v>20.650530587847509</v>
      </c>
      <c r="Q116" s="34">
        <v>19.9171403</v>
      </c>
      <c r="R116" s="11">
        <f t="shared" si="13"/>
        <v>3.4051289121044248</v>
      </c>
      <c r="S116" s="35">
        <f t="shared" si="14"/>
        <v>3.0365296726125792</v>
      </c>
      <c r="AF116" s="34"/>
    </row>
    <row r="117" spans="7:32" ht="18.5">
      <c r="G117" s="61">
        <v>2015</v>
      </c>
      <c r="H117" s="61">
        <v>4</v>
      </c>
      <c r="I117" s="48">
        <f t="shared" si="17"/>
        <v>23</v>
      </c>
      <c r="J117" s="48">
        <f t="shared" si="17"/>
        <v>113</v>
      </c>
      <c r="K117" s="2">
        <v>14.7</v>
      </c>
      <c r="L117" s="2">
        <v>4.7</v>
      </c>
      <c r="M117" s="56">
        <f t="shared" si="10"/>
        <v>9.6999999999999993</v>
      </c>
      <c r="N117" s="36">
        <v>68.5</v>
      </c>
      <c r="O117" s="57">
        <f t="shared" si="11"/>
        <v>30.381882641160708</v>
      </c>
      <c r="P117" s="58">
        <f t="shared" si="12"/>
        <v>24.305506112928569</v>
      </c>
      <c r="Q117" s="34">
        <v>15.372151799999999</v>
      </c>
      <c r="R117" s="11">
        <f t="shared" si="13"/>
        <v>2.4793359334424996</v>
      </c>
      <c r="S117" s="35">
        <f t="shared" si="14"/>
        <v>3.2134124243553117</v>
      </c>
      <c r="AF117" s="34"/>
    </row>
    <row r="118" spans="7:32" ht="18.5">
      <c r="G118" s="61">
        <v>2015</v>
      </c>
      <c r="H118" s="61">
        <v>4</v>
      </c>
      <c r="I118" s="48">
        <f t="shared" si="17"/>
        <v>24</v>
      </c>
      <c r="J118" s="48">
        <f t="shared" si="17"/>
        <v>114</v>
      </c>
      <c r="K118" s="2">
        <v>15.9</v>
      </c>
      <c r="L118" s="2">
        <v>5</v>
      </c>
      <c r="M118" s="56">
        <f t="shared" si="10"/>
        <v>10.45</v>
      </c>
      <c r="N118" s="36">
        <v>63</v>
      </c>
      <c r="O118" s="57">
        <f t="shared" si="11"/>
        <v>29.613396481267014</v>
      </c>
      <c r="P118" s="58">
        <f t="shared" si="12"/>
        <v>25.822881731664836</v>
      </c>
      <c r="Q118" s="34">
        <v>15.6430507</v>
      </c>
      <c r="R118" s="11">
        <f t="shared" si="13"/>
        <v>2.5918384090428748</v>
      </c>
      <c r="S118" s="35">
        <f t="shared" si="14"/>
        <v>3.5529972640364726</v>
      </c>
      <c r="AF118" s="34"/>
    </row>
    <row r="119" spans="7:32" ht="18.5">
      <c r="G119" s="61">
        <v>2015</v>
      </c>
      <c r="H119" s="61">
        <v>4</v>
      </c>
      <c r="I119" s="48">
        <f t="shared" si="17"/>
        <v>25</v>
      </c>
      <c r="J119" s="48">
        <f t="shared" si="17"/>
        <v>115</v>
      </c>
      <c r="K119" s="2">
        <v>20.2</v>
      </c>
      <c r="L119" s="2">
        <v>6.7</v>
      </c>
      <c r="M119" s="56">
        <f t="shared" si="10"/>
        <v>13.45</v>
      </c>
      <c r="N119" s="36">
        <v>52</v>
      </c>
      <c r="O119" s="57">
        <f t="shared" si="11"/>
        <v>33.641148900275596</v>
      </c>
      <c r="P119" s="58">
        <f t="shared" si="12"/>
        <v>36.332440812297648</v>
      </c>
      <c r="Q119" s="34">
        <v>19.776875799999999</v>
      </c>
      <c r="R119" s="11">
        <f t="shared" si="13"/>
        <v>3.6247305177187497</v>
      </c>
      <c r="S119" s="35">
        <f t="shared" si="14"/>
        <v>5.6310146561291763</v>
      </c>
      <c r="AF119" s="34"/>
    </row>
    <row r="120" spans="7:32" ht="18.5">
      <c r="G120" s="61">
        <v>2015</v>
      </c>
      <c r="H120" s="61">
        <v>4</v>
      </c>
      <c r="I120" s="48">
        <f t="shared" si="17"/>
        <v>26</v>
      </c>
      <c r="J120" s="48">
        <f t="shared" si="17"/>
        <v>116</v>
      </c>
      <c r="K120" s="2">
        <v>22</v>
      </c>
      <c r="L120" s="2">
        <v>11.5</v>
      </c>
      <c r="M120" s="56">
        <f t="shared" si="10"/>
        <v>16.75</v>
      </c>
      <c r="N120" s="36">
        <v>40</v>
      </c>
      <c r="O120" s="57">
        <f t="shared" si="11"/>
        <v>35.579779300018586</v>
      </c>
      <c r="P120" s="58">
        <f t="shared" si="12"/>
        <v>29.887014612015612</v>
      </c>
      <c r="Q120" s="34">
        <v>18.446665899999999</v>
      </c>
      <c r="R120" s="11">
        <f t="shared" si="13"/>
        <v>3.737953979645924</v>
      </c>
      <c r="S120" s="35">
        <f t="shared" si="14"/>
        <v>5.9767162518925909</v>
      </c>
      <c r="AF120" s="34"/>
    </row>
    <row r="121" spans="7:32" ht="18.5">
      <c r="G121" s="61">
        <v>2015</v>
      </c>
      <c r="H121" s="61">
        <v>4</v>
      </c>
      <c r="I121" s="48">
        <f t="shared" si="17"/>
        <v>27</v>
      </c>
      <c r="J121" s="48">
        <f t="shared" si="17"/>
        <v>117</v>
      </c>
      <c r="K121" s="2">
        <v>25.3</v>
      </c>
      <c r="L121" s="2">
        <v>14.5</v>
      </c>
      <c r="M121" s="56">
        <f t="shared" si="10"/>
        <v>19.899999999999999</v>
      </c>
      <c r="N121" s="36">
        <v>34</v>
      </c>
      <c r="O121" s="57">
        <f t="shared" si="11"/>
        <v>27.99674971214241</v>
      </c>
      <c r="P121" s="58">
        <f t="shared" si="12"/>
        <v>24.189191751291045</v>
      </c>
      <c r="Q121" s="34">
        <v>14.721073299999999</v>
      </c>
      <c r="R121" s="11">
        <f t="shared" si="13"/>
        <v>3.2549838778996496</v>
      </c>
      <c r="S121" s="35">
        <f t="shared" si="14"/>
        <v>5.7069196547603127</v>
      </c>
      <c r="AF121" s="34"/>
    </row>
    <row r="122" spans="7:32" ht="18.5">
      <c r="G122" s="61">
        <v>2015</v>
      </c>
      <c r="H122" s="61">
        <v>4</v>
      </c>
      <c r="I122" s="48">
        <f t="shared" si="17"/>
        <v>28</v>
      </c>
      <c r="J122" s="48">
        <f t="shared" si="17"/>
        <v>118</v>
      </c>
      <c r="K122" s="2">
        <v>27.1</v>
      </c>
      <c r="L122" s="2">
        <v>14.8</v>
      </c>
      <c r="M122" s="56">
        <f t="shared" si="10"/>
        <v>20.950000000000003</v>
      </c>
      <c r="N122" s="36">
        <v>35.5</v>
      </c>
      <c r="O122" s="57">
        <f t="shared" si="11"/>
        <v>16.193106853243609</v>
      </c>
      <c r="P122" s="58">
        <f t="shared" si="12"/>
        <v>15.934017143591714</v>
      </c>
      <c r="Q122" s="34">
        <v>9.0866273999999994</v>
      </c>
      <c r="R122" s="11">
        <f t="shared" si="13"/>
        <v>2.06510645091375</v>
      </c>
      <c r="S122" s="35">
        <f t="shared" si="14"/>
        <v>3.9305840469502336</v>
      </c>
      <c r="AF122" s="34"/>
    </row>
    <row r="123" spans="7:32" ht="18.5">
      <c r="G123" s="61">
        <v>2015</v>
      </c>
      <c r="H123" s="61">
        <v>4</v>
      </c>
      <c r="I123" s="48">
        <f t="shared" si="17"/>
        <v>29</v>
      </c>
      <c r="J123" s="48">
        <f t="shared" si="17"/>
        <v>119</v>
      </c>
      <c r="K123" s="2">
        <v>29.5</v>
      </c>
      <c r="L123" s="2">
        <v>13.3</v>
      </c>
      <c r="M123" s="56">
        <f t="shared" si="10"/>
        <v>21.4</v>
      </c>
      <c r="N123" s="36">
        <v>53.5</v>
      </c>
      <c r="O123" s="57">
        <f t="shared" si="11"/>
        <v>25.754447723778448</v>
      </c>
      <c r="P123" s="58">
        <f t="shared" si="12"/>
        <v>33.377764250016867</v>
      </c>
      <c r="Q123" s="34">
        <v>16.5855444</v>
      </c>
      <c r="R123" s="11">
        <f t="shared" si="13"/>
        <v>3.8131493419151998</v>
      </c>
      <c r="S123" s="35">
        <f t="shared" si="14"/>
        <v>6.4640974734783496</v>
      </c>
      <c r="AF123" s="34"/>
    </row>
    <row r="124" spans="7:32" ht="18.5">
      <c r="G124" s="61">
        <v>2015</v>
      </c>
      <c r="H124" s="62">
        <v>4</v>
      </c>
      <c r="I124" s="62">
        <f t="shared" si="17"/>
        <v>30</v>
      </c>
      <c r="J124" s="48">
        <f t="shared" si="17"/>
        <v>120</v>
      </c>
      <c r="K124" s="2">
        <v>26</v>
      </c>
      <c r="L124" s="2">
        <v>16.2</v>
      </c>
      <c r="M124" s="56">
        <f t="shared" si="10"/>
        <v>21.1</v>
      </c>
      <c r="N124" s="36">
        <v>38</v>
      </c>
      <c r="O124" s="57">
        <f t="shared" si="11"/>
        <v>31.118332246679891</v>
      </c>
      <c r="P124" s="58">
        <f t="shared" si="12"/>
        <v>24.396772481397036</v>
      </c>
      <c r="Q124" s="34">
        <v>15.586526199999998</v>
      </c>
      <c r="R124" s="51">
        <f t="shared" si="13"/>
        <v>3.5560425727406999</v>
      </c>
      <c r="S124" s="50">
        <f t="shared" si="14"/>
        <v>5.6218829686058873</v>
      </c>
      <c r="AF124" s="34"/>
    </row>
    <row r="125" spans="7:32" ht="18.5">
      <c r="G125" s="61">
        <v>2015</v>
      </c>
      <c r="H125" s="61">
        <v>5</v>
      </c>
      <c r="I125" s="48">
        <v>1</v>
      </c>
      <c r="J125" s="48">
        <f t="shared" si="17"/>
        <v>121</v>
      </c>
      <c r="K125" s="2">
        <v>23</v>
      </c>
      <c r="L125" s="2">
        <v>12.3</v>
      </c>
      <c r="M125" s="56">
        <f t="shared" si="10"/>
        <v>17.649999999999999</v>
      </c>
      <c r="N125" s="36">
        <v>61.5</v>
      </c>
      <c r="O125" s="57">
        <f t="shared" si="11"/>
        <v>20.451251912810136</v>
      </c>
      <c r="P125" s="58">
        <f t="shared" si="12"/>
        <v>17.506271637365476</v>
      </c>
      <c r="Q125" s="34">
        <v>10.7036468</v>
      </c>
      <c r="R125" s="11">
        <f t="shared" si="13"/>
        <v>2.2254406966868996</v>
      </c>
      <c r="S125" s="35">
        <f t="shared" si="14"/>
        <v>3.2839510034868358</v>
      </c>
      <c r="AF125" s="34"/>
    </row>
    <row r="126" spans="7:32" ht="18.5">
      <c r="G126" s="61">
        <v>2015</v>
      </c>
      <c r="H126" s="61">
        <v>5</v>
      </c>
      <c r="I126" s="48">
        <f t="shared" ref="I126:J141" si="18">I125+1</f>
        <v>2</v>
      </c>
      <c r="J126" s="48">
        <f t="shared" si="17"/>
        <v>122</v>
      </c>
      <c r="K126" s="2">
        <v>22.9</v>
      </c>
      <c r="L126" s="2">
        <v>11</v>
      </c>
      <c r="M126" s="56">
        <f t="shared" si="10"/>
        <v>16.95</v>
      </c>
      <c r="N126" s="36">
        <v>64.5</v>
      </c>
      <c r="O126" s="57">
        <f t="shared" si="11"/>
        <v>27.240357851648017</v>
      </c>
      <c r="P126" s="58">
        <f t="shared" si="12"/>
        <v>25.932820674768912</v>
      </c>
      <c r="Q126" s="34">
        <v>15.035098299999998</v>
      </c>
      <c r="R126" s="11">
        <f t="shared" si="13"/>
        <v>3.0642845906501242</v>
      </c>
      <c r="S126" s="35">
        <f t="shared" si="14"/>
        <v>4.6086357194232628</v>
      </c>
      <c r="AF126" s="34"/>
    </row>
    <row r="127" spans="7:32" ht="18.5">
      <c r="G127" s="61">
        <v>2015</v>
      </c>
      <c r="H127" s="61">
        <v>5</v>
      </c>
      <c r="I127" s="48">
        <f t="shared" si="18"/>
        <v>3</v>
      </c>
      <c r="J127" s="48">
        <f t="shared" si="17"/>
        <v>123</v>
      </c>
      <c r="K127" s="2">
        <v>22.2</v>
      </c>
      <c r="L127" s="2">
        <v>12.5</v>
      </c>
      <c r="M127" s="56">
        <f t="shared" si="10"/>
        <v>17.350000000000001</v>
      </c>
      <c r="N127" s="36">
        <v>61.5</v>
      </c>
      <c r="O127" s="57">
        <f t="shared" si="11"/>
        <v>28.514815082213662</v>
      </c>
      <c r="P127" s="58">
        <f t="shared" si="12"/>
        <v>22.127496503797801</v>
      </c>
      <c r="Q127" s="34">
        <v>14.209421899999999</v>
      </c>
      <c r="R127" s="11">
        <f t="shared" si="13"/>
        <v>2.9293398194390248</v>
      </c>
      <c r="S127" s="35">
        <f t="shared" si="14"/>
        <v>4.0263927340240029</v>
      </c>
      <c r="AF127" s="34"/>
    </row>
    <row r="128" spans="7:32" ht="18.5">
      <c r="G128" s="61">
        <v>2015</v>
      </c>
      <c r="H128" s="61">
        <v>5</v>
      </c>
      <c r="I128" s="48">
        <f t="shared" si="18"/>
        <v>4</v>
      </c>
      <c r="J128" s="48">
        <f t="shared" si="18"/>
        <v>124</v>
      </c>
      <c r="K128" s="2">
        <v>26.1</v>
      </c>
      <c r="L128" s="2">
        <v>11.9</v>
      </c>
      <c r="M128" s="56">
        <f t="shared" si="10"/>
        <v>19</v>
      </c>
      <c r="N128" s="36">
        <v>58</v>
      </c>
      <c r="O128" s="57">
        <f t="shared" si="11"/>
        <v>10.228502795944376</v>
      </c>
      <c r="P128" s="58">
        <f t="shared" si="12"/>
        <v>11.619579176192813</v>
      </c>
      <c r="Q128" s="34">
        <v>6.1670322999999989</v>
      </c>
      <c r="R128" s="11">
        <f t="shared" si="13"/>
        <v>1.3310429153735994</v>
      </c>
      <c r="S128" s="35">
        <f t="shared" si="14"/>
        <v>2.3749829808169314</v>
      </c>
      <c r="AF128" s="34"/>
    </row>
    <row r="129" spans="7:32" ht="18.5">
      <c r="G129" s="61">
        <v>2015</v>
      </c>
      <c r="H129" s="61">
        <v>5</v>
      </c>
      <c r="I129" s="48">
        <f t="shared" si="18"/>
        <v>5</v>
      </c>
      <c r="J129" s="48">
        <f t="shared" si="18"/>
        <v>125</v>
      </c>
      <c r="K129" s="2">
        <v>27.6</v>
      </c>
      <c r="L129" s="2">
        <v>15.1</v>
      </c>
      <c r="M129" s="56">
        <f t="shared" si="10"/>
        <v>21.35</v>
      </c>
      <c r="N129" s="36">
        <v>33.5</v>
      </c>
      <c r="O129" s="57">
        <f t="shared" si="11"/>
        <v>22.332969072225374</v>
      </c>
      <c r="P129" s="58">
        <f t="shared" si="12"/>
        <v>22.332969072225378</v>
      </c>
      <c r="Q129" s="34">
        <v>12.6334351</v>
      </c>
      <c r="R129" s="11">
        <f t="shared" si="13"/>
        <v>2.9008230421277257</v>
      </c>
      <c r="S129" s="35">
        <f t="shared" si="14"/>
        <v>5.4950504616196874</v>
      </c>
      <c r="AF129" s="34"/>
    </row>
    <row r="130" spans="7:32" ht="18.5">
      <c r="G130" s="61">
        <v>2015</v>
      </c>
      <c r="H130" s="61">
        <v>5</v>
      </c>
      <c r="I130" s="48">
        <f t="shared" si="18"/>
        <v>6</v>
      </c>
      <c r="J130" s="48">
        <f t="shared" si="18"/>
        <v>126</v>
      </c>
      <c r="K130" s="2">
        <v>29.1</v>
      </c>
      <c r="L130" s="2">
        <v>16.600000000000001</v>
      </c>
      <c r="M130" s="56">
        <f t="shared" si="10"/>
        <v>22.85</v>
      </c>
      <c r="N130" s="36">
        <v>29</v>
      </c>
      <c r="O130" s="57">
        <f t="shared" si="11"/>
        <v>13.56276556124541</v>
      </c>
      <c r="P130" s="58">
        <f t="shared" si="12"/>
        <v>13.56276556124541</v>
      </c>
      <c r="Q130" s="34">
        <v>7.6722587999999998</v>
      </c>
      <c r="R130" s="11">
        <f t="shared" si="13"/>
        <v>1.8291604830903005</v>
      </c>
      <c r="S130" s="35">
        <f t="shared" si="14"/>
        <v>3.808171051757105</v>
      </c>
      <c r="AF130" s="34"/>
    </row>
    <row r="131" spans="7:32" ht="18.5">
      <c r="G131" s="61">
        <v>2015</v>
      </c>
      <c r="H131" s="61">
        <v>5</v>
      </c>
      <c r="I131" s="48">
        <f t="shared" si="18"/>
        <v>7</v>
      </c>
      <c r="J131" s="48">
        <f t="shared" si="18"/>
        <v>127</v>
      </c>
      <c r="K131" s="2">
        <v>28.5</v>
      </c>
      <c r="L131" s="2">
        <v>14.1</v>
      </c>
      <c r="M131" s="56">
        <f t="shared" si="10"/>
        <v>21.3</v>
      </c>
      <c r="N131" s="36">
        <v>26</v>
      </c>
      <c r="O131" s="57">
        <f t="shared" si="11"/>
        <v>15.905098446453909</v>
      </c>
      <c r="P131" s="58">
        <f t="shared" si="12"/>
        <v>18.322673410314906</v>
      </c>
      <c r="Q131" s="34">
        <v>9.6568967999999984</v>
      </c>
      <c r="R131" s="11">
        <f t="shared" si="13"/>
        <v>2.2145340595211995</v>
      </c>
      <c r="S131" s="35">
        <f t="shared" si="14"/>
        <v>4.9861389050220692</v>
      </c>
      <c r="AF131" s="34"/>
    </row>
    <row r="132" spans="7:32" ht="18.5">
      <c r="G132" s="61">
        <v>2015</v>
      </c>
      <c r="H132" s="61">
        <v>5</v>
      </c>
      <c r="I132" s="48">
        <f t="shared" si="18"/>
        <v>8</v>
      </c>
      <c r="J132" s="48">
        <f t="shared" si="18"/>
        <v>128</v>
      </c>
      <c r="K132" s="2">
        <v>30</v>
      </c>
      <c r="L132" s="2">
        <v>14.8</v>
      </c>
      <c r="M132" s="56">
        <f t="shared" si="10"/>
        <v>22.4</v>
      </c>
      <c r="N132" s="36">
        <v>27.5</v>
      </c>
      <c r="O132" s="57">
        <f t="shared" si="11"/>
        <v>19.174578194730859</v>
      </c>
      <c r="P132" s="58">
        <f t="shared" si="12"/>
        <v>23.316287084792723</v>
      </c>
      <c r="Q132" s="34">
        <v>11.9610029</v>
      </c>
      <c r="R132" s="11">
        <f t="shared" si="13"/>
        <v>2.8200815367417005</v>
      </c>
      <c r="S132" s="35">
        <f t="shared" si="14"/>
        <v>6.2333713981298935</v>
      </c>
      <c r="AF132" s="34"/>
    </row>
    <row r="133" spans="7:32" ht="18.5">
      <c r="G133" s="61">
        <v>2015</v>
      </c>
      <c r="H133" s="61">
        <v>5</v>
      </c>
      <c r="I133" s="48">
        <f t="shared" si="18"/>
        <v>9</v>
      </c>
      <c r="J133" s="48">
        <f t="shared" si="18"/>
        <v>129</v>
      </c>
      <c r="K133" s="2">
        <v>22.7</v>
      </c>
      <c r="L133" s="2">
        <v>16.2</v>
      </c>
      <c r="M133" s="56">
        <f t="shared" si="10"/>
        <v>19.45</v>
      </c>
      <c r="N133" s="36">
        <v>55</v>
      </c>
      <c r="O133" s="57">
        <f t="shared" si="11"/>
        <v>29.329005723813594</v>
      </c>
      <c r="P133" s="58">
        <f t="shared" si="12"/>
        <v>15.251082976383069</v>
      </c>
      <c r="Q133" s="34">
        <v>11.9639338</v>
      </c>
      <c r="R133" s="11">
        <f t="shared" si="13"/>
        <v>2.6137755722032496</v>
      </c>
      <c r="S133" s="35">
        <f t="shared" si="14"/>
        <v>3.0350670480726185</v>
      </c>
      <c r="AF133" s="34"/>
    </row>
    <row r="134" spans="7:32" ht="18.5">
      <c r="G134" s="61">
        <v>2015</v>
      </c>
      <c r="H134" s="61">
        <v>5</v>
      </c>
      <c r="I134" s="48">
        <f t="shared" si="18"/>
        <v>10</v>
      </c>
      <c r="J134" s="48">
        <f t="shared" si="18"/>
        <v>130</v>
      </c>
      <c r="K134" s="2">
        <v>25.5</v>
      </c>
      <c r="L134" s="2">
        <v>13.8</v>
      </c>
      <c r="M134" s="56">
        <f t="shared" ref="M134:M197" si="19">(K134+L134)/2</f>
        <v>19.649999999999999</v>
      </c>
      <c r="N134" s="36">
        <v>63.5</v>
      </c>
      <c r="O134" s="57">
        <f t="shared" ref="O134:O197" si="20">((Q134)/(0.16*(K134-(L134))^0.5))</f>
        <v>21.513982338463816</v>
      </c>
      <c r="P134" s="58">
        <f t="shared" ref="P134:P197" si="21">0.16*((K134-L134)^1/2)*O134</f>
        <v>20.137087468802129</v>
      </c>
      <c r="Q134" s="34">
        <v>11.774262699999998</v>
      </c>
      <c r="R134" s="11">
        <f t="shared" ref="R134:R197" si="22">0.0023*0.408*O134*(K134-L134)^0.5*(M134+17.8)</f>
        <v>2.5861491000444743</v>
      </c>
      <c r="S134" s="35">
        <f t="shared" ref="S134:S197" si="23">0.31*(IF(N134&gt;50,1,(1+(50-N134)/70)))*(P134+2.09)*((M134/(M134+15)))</f>
        <v>3.9075412212469889</v>
      </c>
      <c r="AF134" s="34"/>
    </row>
    <row r="135" spans="7:32" ht="18.5">
      <c r="G135" s="61">
        <v>2015</v>
      </c>
      <c r="H135" s="61">
        <v>5</v>
      </c>
      <c r="I135" s="48">
        <f t="shared" si="18"/>
        <v>11</v>
      </c>
      <c r="J135" s="48">
        <f t="shared" si="18"/>
        <v>131</v>
      </c>
      <c r="K135" s="2">
        <v>22.8</v>
      </c>
      <c r="L135" s="2">
        <v>14.5</v>
      </c>
      <c r="M135" s="56">
        <f t="shared" si="19"/>
        <v>18.649999999999999</v>
      </c>
      <c r="N135" s="36">
        <v>63.5</v>
      </c>
      <c r="O135" s="57">
        <f t="shared" si="20"/>
        <v>24.938215877889402</v>
      </c>
      <c r="P135" s="58">
        <f t="shared" si="21"/>
        <v>16.558975342918565</v>
      </c>
      <c r="Q135" s="34">
        <v>11.4954085</v>
      </c>
      <c r="R135" s="11">
        <f t="shared" si="22"/>
        <v>2.4574798075736246</v>
      </c>
      <c r="S135" s="35">
        <f t="shared" si="23"/>
        <v>3.204132271770689</v>
      </c>
      <c r="AF135" s="34"/>
    </row>
    <row r="136" spans="7:32" ht="18.5">
      <c r="G136" s="61">
        <v>2015</v>
      </c>
      <c r="H136" s="61">
        <v>5</v>
      </c>
      <c r="I136" s="48">
        <f t="shared" si="18"/>
        <v>12</v>
      </c>
      <c r="J136" s="48">
        <f t="shared" si="18"/>
        <v>132</v>
      </c>
      <c r="K136" s="2">
        <v>24.1</v>
      </c>
      <c r="L136" s="2">
        <v>13.5</v>
      </c>
      <c r="M136" s="56">
        <f t="shared" si="19"/>
        <v>18.8</v>
      </c>
      <c r="N136" s="36">
        <v>59</v>
      </c>
      <c r="O136" s="57">
        <f t="shared" si="20"/>
        <v>18.206924804553243</v>
      </c>
      <c r="P136" s="58">
        <f t="shared" si="21"/>
        <v>15.439472234261151</v>
      </c>
      <c r="Q136" s="34">
        <v>9.4843923999999991</v>
      </c>
      <c r="R136" s="11">
        <f t="shared" si="22"/>
        <v>2.0359101881915995</v>
      </c>
      <c r="S136" s="35">
        <f t="shared" si="23"/>
        <v>3.0225374018128397</v>
      </c>
      <c r="AF136" s="34"/>
    </row>
    <row r="137" spans="7:32" ht="18.5">
      <c r="G137" s="61">
        <v>2015</v>
      </c>
      <c r="H137" s="61">
        <v>5</v>
      </c>
      <c r="I137" s="48">
        <f t="shared" si="18"/>
        <v>13</v>
      </c>
      <c r="J137" s="48">
        <f t="shared" si="18"/>
        <v>133</v>
      </c>
      <c r="K137" s="2">
        <v>23.7</v>
      </c>
      <c r="L137" s="2">
        <v>12.1</v>
      </c>
      <c r="M137" s="56">
        <f t="shared" si="19"/>
        <v>17.899999999999999</v>
      </c>
      <c r="N137" s="36">
        <v>63.5</v>
      </c>
      <c r="O137" s="57">
        <f t="shared" si="20"/>
        <v>11.057963038338514</v>
      </c>
      <c r="P137" s="58">
        <f t="shared" si="21"/>
        <v>10.26178969957814</v>
      </c>
      <c r="Q137" s="34">
        <v>6.0259303999999991</v>
      </c>
      <c r="R137" s="11">
        <f t="shared" si="22"/>
        <v>1.2617123201171996</v>
      </c>
      <c r="S137" s="35">
        <f t="shared" si="23"/>
        <v>2.0832851380838631</v>
      </c>
      <c r="AF137" s="34"/>
    </row>
    <row r="138" spans="7:32" ht="18.5">
      <c r="G138" s="61">
        <v>2015</v>
      </c>
      <c r="H138" s="61">
        <v>5</v>
      </c>
      <c r="I138" s="48">
        <f t="shared" si="18"/>
        <v>14</v>
      </c>
      <c r="J138" s="48">
        <f t="shared" si="18"/>
        <v>134</v>
      </c>
      <c r="K138" s="2">
        <v>22.5</v>
      </c>
      <c r="L138" s="2">
        <v>12.1</v>
      </c>
      <c r="M138" s="56">
        <f t="shared" si="19"/>
        <v>17.3</v>
      </c>
      <c r="N138" s="36">
        <v>60.5</v>
      </c>
      <c r="O138" s="57">
        <f t="shared" si="20"/>
        <v>19.535051692962547</v>
      </c>
      <c r="P138" s="58">
        <f t="shared" si="21"/>
        <v>16.253163008544842</v>
      </c>
      <c r="Q138" s="34">
        <v>10.0797838</v>
      </c>
      <c r="R138" s="11">
        <f t="shared" si="22"/>
        <v>2.0750394127437</v>
      </c>
      <c r="S138" s="35">
        <f t="shared" si="23"/>
        <v>3.0456465391586995</v>
      </c>
      <c r="AF138" s="34"/>
    </row>
    <row r="139" spans="7:32" ht="18.5">
      <c r="G139" s="61">
        <v>2015</v>
      </c>
      <c r="H139" s="61">
        <v>5</v>
      </c>
      <c r="I139" s="48">
        <f t="shared" si="18"/>
        <v>15</v>
      </c>
      <c r="J139" s="48">
        <f t="shared" si="18"/>
        <v>135</v>
      </c>
      <c r="K139" s="2">
        <v>25.1</v>
      </c>
      <c r="L139" s="2">
        <v>13.2</v>
      </c>
      <c r="M139" s="56">
        <f t="shared" si="19"/>
        <v>19.149999999999999</v>
      </c>
      <c r="N139" s="36">
        <v>53.5</v>
      </c>
      <c r="O139" s="57">
        <f t="shared" si="20"/>
        <v>4.5432204509599261</v>
      </c>
      <c r="P139" s="58">
        <f t="shared" si="21"/>
        <v>4.3251458693138503</v>
      </c>
      <c r="Q139" s="34">
        <v>2.5075943000000001</v>
      </c>
      <c r="R139" s="11">
        <f t="shared" si="22"/>
        <v>0.54342514904302497</v>
      </c>
      <c r="S139" s="35">
        <f t="shared" si="23"/>
        <v>1.1151834100492437</v>
      </c>
      <c r="AF139" s="34"/>
    </row>
    <row r="140" spans="7:32" ht="18.5">
      <c r="G140" s="61">
        <v>2015</v>
      </c>
      <c r="H140" s="61">
        <v>5</v>
      </c>
      <c r="I140" s="48">
        <f t="shared" si="18"/>
        <v>16</v>
      </c>
      <c r="J140" s="48">
        <f t="shared" si="18"/>
        <v>136</v>
      </c>
      <c r="K140" s="2">
        <v>29.6</v>
      </c>
      <c r="L140" s="2">
        <v>13.9</v>
      </c>
      <c r="M140" s="56">
        <f t="shared" si="19"/>
        <v>21.75</v>
      </c>
      <c r="N140" s="36">
        <v>49.5</v>
      </c>
      <c r="O140" s="57">
        <f t="shared" si="20"/>
        <v>16.009718051671332</v>
      </c>
      <c r="P140" s="58">
        <f t="shared" si="21"/>
        <v>20.108205872899191</v>
      </c>
      <c r="Q140" s="34">
        <v>10.149706699999999</v>
      </c>
      <c r="R140" s="11">
        <f t="shared" si="22"/>
        <v>2.3543335784120245</v>
      </c>
      <c r="S140" s="35">
        <f t="shared" si="23"/>
        <v>4.1017818924822569</v>
      </c>
      <c r="AF140" s="34"/>
    </row>
    <row r="141" spans="7:32" ht="18.5">
      <c r="G141" s="61">
        <v>2015</v>
      </c>
      <c r="H141" s="61">
        <v>5</v>
      </c>
      <c r="I141" s="48">
        <f t="shared" si="18"/>
        <v>17</v>
      </c>
      <c r="J141" s="48">
        <f t="shared" si="18"/>
        <v>137</v>
      </c>
      <c r="K141" s="2">
        <v>32.9</v>
      </c>
      <c r="L141" s="2">
        <v>20.2</v>
      </c>
      <c r="M141" s="56">
        <f t="shared" si="19"/>
        <v>26.549999999999997</v>
      </c>
      <c r="N141" s="36">
        <v>29.5</v>
      </c>
      <c r="O141" s="57">
        <f t="shared" si="20"/>
        <v>16.044735388664161</v>
      </c>
      <c r="P141" s="58">
        <f t="shared" si="21"/>
        <v>16.301451154882788</v>
      </c>
      <c r="Q141" s="34">
        <v>9.1485950000000003</v>
      </c>
      <c r="R141" s="11">
        <f t="shared" si="22"/>
        <v>2.3796662040862495</v>
      </c>
      <c r="S141" s="35">
        <f t="shared" si="23"/>
        <v>4.7100089066834387</v>
      </c>
      <c r="AF141" s="34"/>
    </row>
    <row r="142" spans="7:32" ht="18.5">
      <c r="G142" s="61">
        <v>2015</v>
      </c>
      <c r="H142" s="61">
        <v>5</v>
      </c>
      <c r="I142" s="48">
        <f t="shared" ref="I142:J157" si="24">I141+1</f>
        <v>18</v>
      </c>
      <c r="J142" s="48">
        <f t="shared" si="24"/>
        <v>138</v>
      </c>
      <c r="K142" s="2">
        <v>33.700000000000003</v>
      </c>
      <c r="L142" s="2">
        <v>18.5</v>
      </c>
      <c r="M142" s="56">
        <f t="shared" si="19"/>
        <v>26.1</v>
      </c>
      <c r="N142" s="36">
        <v>30</v>
      </c>
      <c r="O142" s="57">
        <f t="shared" si="20"/>
        <v>18.640962846083433</v>
      </c>
      <c r="P142" s="58">
        <f t="shared" si="21"/>
        <v>22.667410820837457</v>
      </c>
      <c r="Q142" s="34">
        <v>11.628136400000001</v>
      </c>
      <c r="R142" s="11">
        <f t="shared" si="22"/>
        <v>2.9939369773854003</v>
      </c>
      <c r="S142" s="35">
        <f t="shared" si="23"/>
        <v>6.2662839713679617</v>
      </c>
      <c r="AF142" s="34"/>
    </row>
    <row r="143" spans="7:32" ht="18.5">
      <c r="G143" s="61">
        <v>2015</v>
      </c>
      <c r="H143" s="61">
        <v>5</v>
      </c>
      <c r="I143" s="48">
        <f t="shared" si="24"/>
        <v>19</v>
      </c>
      <c r="J143" s="48">
        <f t="shared" si="24"/>
        <v>139</v>
      </c>
      <c r="K143" s="2">
        <v>34.799999999999997</v>
      </c>
      <c r="L143" s="2">
        <v>23</v>
      </c>
      <c r="M143" s="56">
        <f t="shared" si="19"/>
        <v>28.9</v>
      </c>
      <c r="N143" s="36">
        <v>22</v>
      </c>
      <c r="O143" s="57">
        <f t="shared" si="20"/>
        <v>19.014572056581112</v>
      </c>
      <c r="P143" s="58">
        <f t="shared" si="21"/>
        <v>17.949756021412568</v>
      </c>
      <c r="Q143" s="34">
        <v>10.450752</v>
      </c>
      <c r="R143" s="11">
        <f t="shared" si="22"/>
        <v>2.8624139444159993</v>
      </c>
      <c r="S143" s="35">
        <f t="shared" si="23"/>
        <v>5.7255271953113729</v>
      </c>
      <c r="AF143" s="34"/>
    </row>
    <row r="144" spans="7:32" ht="18.5">
      <c r="G144" s="61">
        <v>2015</v>
      </c>
      <c r="H144" s="61">
        <v>5</v>
      </c>
      <c r="I144" s="48">
        <f t="shared" si="24"/>
        <v>20</v>
      </c>
      <c r="J144" s="48">
        <f t="shared" si="24"/>
        <v>140</v>
      </c>
      <c r="K144" s="2">
        <v>35.799999999999997</v>
      </c>
      <c r="L144" s="2">
        <v>23.7</v>
      </c>
      <c r="M144" s="56">
        <f t="shared" si="19"/>
        <v>29.75</v>
      </c>
      <c r="N144" s="36">
        <v>22</v>
      </c>
      <c r="O144" s="57">
        <f t="shared" si="20"/>
        <v>12.147366597998831</v>
      </c>
      <c r="P144" s="58">
        <f t="shared" si="21"/>
        <v>11.758650866862867</v>
      </c>
      <c r="Q144" s="34">
        <v>6.7607488999999994</v>
      </c>
      <c r="R144" s="11">
        <f t="shared" si="22"/>
        <v>1.8854427237936746</v>
      </c>
      <c r="S144" s="35">
        <f t="shared" si="23"/>
        <v>3.9956839255307242</v>
      </c>
      <c r="AF144" s="34"/>
    </row>
    <row r="145" spans="7:32" ht="18.5">
      <c r="G145" s="61">
        <v>2015</v>
      </c>
      <c r="H145" s="61">
        <v>5</v>
      </c>
      <c r="I145" s="48">
        <f t="shared" si="24"/>
        <v>21</v>
      </c>
      <c r="J145" s="48">
        <f t="shared" si="24"/>
        <v>141</v>
      </c>
      <c r="K145" s="2">
        <v>31.7</v>
      </c>
      <c r="L145" s="2">
        <v>17.8</v>
      </c>
      <c r="M145" s="56">
        <f t="shared" si="19"/>
        <v>24.75</v>
      </c>
      <c r="N145" s="36">
        <v>32.5</v>
      </c>
      <c r="O145" s="57">
        <f t="shared" si="20"/>
        <v>4.1047143728145423</v>
      </c>
      <c r="P145" s="58">
        <f t="shared" si="21"/>
        <v>4.5644423825697702</v>
      </c>
      <c r="Q145" s="34">
        <v>2.4485575999999996</v>
      </c>
      <c r="R145" s="11">
        <f t="shared" si="22"/>
        <v>0.61105162828619974</v>
      </c>
      <c r="S145" s="35">
        <f t="shared" si="23"/>
        <v>1.6055411691907724</v>
      </c>
      <c r="AF145" s="34"/>
    </row>
    <row r="146" spans="7:32" ht="18.5">
      <c r="G146" s="61">
        <v>2015</v>
      </c>
      <c r="H146" s="61">
        <v>5</v>
      </c>
      <c r="I146" s="48">
        <f t="shared" si="24"/>
        <v>22</v>
      </c>
      <c r="J146" s="48">
        <f t="shared" si="24"/>
        <v>142</v>
      </c>
      <c r="K146" s="2">
        <v>28.1</v>
      </c>
      <c r="L146" s="2">
        <v>15.2</v>
      </c>
      <c r="M146" s="56">
        <f t="shared" si="19"/>
        <v>21.65</v>
      </c>
      <c r="N146" s="36">
        <v>54</v>
      </c>
      <c r="O146" s="57">
        <f t="shared" si="20"/>
        <v>20.912226937718575</v>
      </c>
      <c r="P146" s="58">
        <f t="shared" si="21"/>
        <v>21.581418199725576</v>
      </c>
      <c r="Q146" s="34">
        <v>12.017527399999999</v>
      </c>
      <c r="R146" s="11">
        <f t="shared" si="22"/>
        <v>2.7805463890294502</v>
      </c>
      <c r="S146" s="35">
        <f t="shared" si="23"/>
        <v>4.3348082741461988</v>
      </c>
      <c r="AF146" s="34"/>
    </row>
    <row r="147" spans="7:32" ht="18.5">
      <c r="G147" s="61">
        <v>2015</v>
      </c>
      <c r="H147" s="61">
        <v>5</v>
      </c>
      <c r="I147" s="48">
        <f t="shared" si="24"/>
        <v>23</v>
      </c>
      <c r="J147" s="48">
        <f t="shared" si="24"/>
        <v>143</v>
      </c>
      <c r="K147" s="2">
        <v>28.8</v>
      </c>
      <c r="L147" s="2">
        <v>16.2</v>
      </c>
      <c r="M147" s="56">
        <f t="shared" si="19"/>
        <v>22.5</v>
      </c>
      <c r="N147" s="36">
        <v>54</v>
      </c>
      <c r="O147" s="57">
        <f t="shared" si="20"/>
        <v>2.6797983838818888</v>
      </c>
      <c r="P147" s="58">
        <f t="shared" si="21"/>
        <v>2.7012367709529448</v>
      </c>
      <c r="Q147" s="34">
        <v>1.5219745</v>
      </c>
      <c r="R147" s="11">
        <f t="shared" si="22"/>
        <v>0.35973313183274996</v>
      </c>
      <c r="S147" s="35">
        <f t="shared" si="23"/>
        <v>0.8911700393972477</v>
      </c>
      <c r="AF147" s="34"/>
    </row>
    <row r="148" spans="7:32" ht="18.5">
      <c r="G148" s="61">
        <v>2015</v>
      </c>
      <c r="H148" s="61">
        <v>5</v>
      </c>
      <c r="I148" s="48">
        <f t="shared" si="24"/>
        <v>24</v>
      </c>
      <c r="J148" s="48">
        <f t="shared" si="24"/>
        <v>144</v>
      </c>
      <c r="K148" s="2">
        <v>30.8</v>
      </c>
      <c r="L148" s="2">
        <v>16.5</v>
      </c>
      <c r="M148" s="56">
        <f t="shared" si="19"/>
        <v>23.65</v>
      </c>
      <c r="N148" s="36">
        <v>54.5</v>
      </c>
      <c r="O148" s="57">
        <f t="shared" si="20"/>
        <v>21.118887085364509</v>
      </c>
      <c r="P148" s="58">
        <f t="shared" si="21"/>
        <v>24.160006825657</v>
      </c>
      <c r="Q148" s="34">
        <v>12.777886599999999</v>
      </c>
      <c r="R148" s="11">
        <f t="shared" si="22"/>
        <v>3.1063585384780499</v>
      </c>
      <c r="S148" s="35">
        <f t="shared" si="23"/>
        <v>4.9793512300725551</v>
      </c>
      <c r="AF148" s="34"/>
    </row>
    <row r="149" spans="7:32" ht="18.5">
      <c r="G149" s="61">
        <v>2015</v>
      </c>
      <c r="H149" s="61">
        <v>5</v>
      </c>
      <c r="I149" s="48">
        <f t="shared" si="24"/>
        <v>25</v>
      </c>
      <c r="J149" s="48">
        <f t="shared" si="24"/>
        <v>145</v>
      </c>
      <c r="K149" s="2">
        <v>30.2</v>
      </c>
      <c r="L149" s="2">
        <v>16.8</v>
      </c>
      <c r="M149" s="56">
        <f t="shared" si="19"/>
        <v>23.5</v>
      </c>
      <c r="N149" s="36">
        <v>43.5</v>
      </c>
      <c r="O149" s="57">
        <f t="shared" si="20"/>
        <v>20.812178374190875</v>
      </c>
      <c r="P149" s="58">
        <f t="shared" si="21"/>
        <v>22.310655217132616</v>
      </c>
      <c r="Q149" s="34">
        <v>12.189613099999999</v>
      </c>
      <c r="R149" s="11">
        <f t="shared" si="22"/>
        <v>2.9526229383409488</v>
      </c>
      <c r="S149" s="35">
        <f t="shared" si="23"/>
        <v>5.0458427288111496</v>
      </c>
      <c r="AF149" s="34"/>
    </row>
    <row r="150" spans="7:32" ht="18.5">
      <c r="G150" s="61">
        <v>2015</v>
      </c>
      <c r="H150" s="61">
        <v>5</v>
      </c>
      <c r="I150" s="48">
        <f t="shared" si="24"/>
        <v>26</v>
      </c>
      <c r="J150" s="48">
        <f t="shared" si="24"/>
        <v>146</v>
      </c>
      <c r="K150" s="2">
        <v>28.4</v>
      </c>
      <c r="L150" s="2">
        <v>15.2</v>
      </c>
      <c r="M150" s="56">
        <f t="shared" si="19"/>
        <v>21.799999999999997</v>
      </c>
      <c r="N150" s="36">
        <v>38</v>
      </c>
      <c r="O150" s="57">
        <f t="shared" si="20"/>
        <v>12.112799731382863</v>
      </c>
      <c r="P150" s="58">
        <f t="shared" si="21"/>
        <v>12.791116516340303</v>
      </c>
      <c r="Q150" s="34">
        <v>7.041277899999999</v>
      </c>
      <c r="R150" s="11">
        <f t="shared" si="22"/>
        <v>1.6353649573865994</v>
      </c>
      <c r="S150" s="35">
        <f t="shared" si="23"/>
        <v>3.2012655295920327</v>
      </c>
      <c r="AF150" s="34"/>
    </row>
    <row r="151" spans="7:32" ht="18.5">
      <c r="G151" s="61">
        <v>2015</v>
      </c>
      <c r="H151" s="61">
        <v>5</v>
      </c>
      <c r="I151" s="48">
        <f t="shared" si="24"/>
        <v>27</v>
      </c>
      <c r="J151" s="48">
        <f t="shared" si="24"/>
        <v>147</v>
      </c>
      <c r="K151" s="2">
        <v>29.8</v>
      </c>
      <c r="L151" s="2">
        <v>15.6</v>
      </c>
      <c r="M151" s="56">
        <f t="shared" si="19"/>
        <v>22.7</v>
      </c>
      <c r="N151" s="36">
        <v>51</v>
      </c>
      <c r="O151" s="57">
        <f t="shared" si="20"/>
        <v>20.222977114583216</v>
      </c>
      <c r="P151" s="58">
        <f t="shared" si="21"/>
        <v>22.973302002166538</v>
      </c>
      <c r="Q151" s="34">
        <v>12.192962699999999</v>
      </c>
      <c r="R151" s="11">
        <f t="shared" si="22"/>
        <v>2.8962249125377491</v>
      </c>
      <c r="S151" s="35">
        <f t="shared" si="23"/>
        <v>4.6782614373805274</v>
      </c>
      <c r="AF151" s="34"/>
    </row>
    <row r="152" spans="7:32" ht="18.5">
      <c r="G152" s="61">
        <v>2015</v>
      </c>
      <c r="H152" s="61">
        <v>5</v>
      </c>
      <c r="I152" s="48">
        <f t="shared" si="24"/>
        <v>28</v>
      </c>
      <c r="J152" s="48">
        <f t="shared" si="24"/>
        <v>148</v>
      </c>
      <c r="K152" s="2">
        <v>30.5</v>
      </c>
      <c r="L152" s="2">
        <v>17.899999999999999</v>
      </c>
      <c r="M152" s="56">
        <f t="shared" si="19"/>
        <v>24.2</v>
      </c>
      <c r="N152" s="36">
        <v>35</v>
      </c>
      <c r="O152" s="57">
        <f t="shared" si="20"/>
        <v>26.276031361298013</v>
      </c>
      <c r="P152" s="58">
        <f t="shared" si="21"/>
        <v>26.486239612188403</v>
      </c>
      <c r="Q152" s="34">
        <v>14.9233054</v>
      </c>
      <c r="R152" s="11">
        <f t="shared" si="22"/>
        <v>3.6760578191819993</v>
      </c>
      <c r="S152" s="35">
        <f t="shared" si="23"/>
        <v>6.6407473445714933</v>
      </c>
      <c r="AF152" s="34"/>
    </row>
    <row r="153" spans="7:32" ht="18.5">
      <c r="G153" s="61">
        <v>2015</v>
      </c>
      <c r="H153" s="61">
        <v>5</v>
      </c>
      <c r="I153" s="48">
        <f t="shared" si="24"/>
        <v>29</v>
      </c>
      <c r="J153" s="48">
        <f t="shared" si="24"/>
        <v>149</v>
      </c>
      <c r="K153" s="2">
        <v>24.8</v>
      </c>
      <c r="L153" s="2">
        <v>15.7</v>
      </c>
      <c r="M153" s="56">
        <f t="shared" si="19"/>
        <v>20.25</v>
      </c>
      <c r="N153" s="36">
        <v>58</v>
      </c>
      <c r="O153" s="57">
        <f t="shared" si="20"/>
        <v>13.169299127386591</v>
      </c>
      <c r="P153" s="58">
        <f t="shared" si="21"/>
        <v>9.5872497647374395</v>
      </c>
      <c r="Q153" s="34">
        <v>6.3562846999999998</v>
      </c>
      <c r="R153" s="11">
        <f t="shared" si="22"/>
        <v>1.4184891515772751</v>
      </c>
      <c r="S153" s="35">
        <f t="shared" si="23"/>
        <v>2.0795442666138801</v>
      </c>
      <c r="AF153" s="34"/>
    </row>
    <row r="154" spans="7:32" ht="18.5">
      <c r="G154" s="61">
        <v>2015</v>
      </c>
      <c r="H154" s="61">
        <v>5</v>
      </c>
      <c r="I154" s="48">
        <f t="shared" si="24"/>
        <v>30</v>
      </c>
      <c r="J154" s="48">
        <f t="shared" si="24"/>
        <v>150</v>
      </c>
      <c r="K154" s="2">
        <v>24</v>
      </c>
      <c r="L154" s="2">
        <v>13.8</v>
      </c>
      <c r="M154" s="56">
        <f t="shared" si="19"/>
        <v>18.899999999999999</v>
      </c>
      <c r="N154" s="36">
        <v>60</v>
      </c>
      <c r="O154" s="57">
        <f t="shared" si="20"/>
        <v>8.8189368475635632</v>
      </c>
      <c r="P154" s="58">
        <f t="shared" si="21"/>
        <v>7.1962524676118669</v>
      </c>
      <c r="Q154" s="34">
        <v>4.5064680999999993</v>
      </c>
      <c r="R154" s="11">
        <f t="shared" si="22"/>
        <v>0.96999697941854979</v>
      </c>
      <c r="S154" s="35">
        <f t="shared" si="23"/>
        <v>1.6049602716146882</v>
      </c>
      <c r="AF154" s="34"/>
    </row>
    <row r="155" spans="7:32" ht="18.5">
      <c r="G155" s="61">
        <v>2015</v>
      </c>
      <c r="H155" s="62">
        <v>5</v>
      </c>
      <c r="I155" s="62">
        <f t="shared" si="24"/>
        <v>31</v>
      </c>
      <c r="J155" s="48">
        <f t="shared" si="24"/>
        <v>151</v>
      </c>
      <c r="K155" s="2">
        <v>27.6</v>
      </c>
      <c r="L155" s="2">
        <v>13.5</v>
      </c>
      <c r="M155" s="56">
        <f t="shared" si="19"/>
        <v>20.55</v>
      </c>
      <c r="N155" s="36">
        <v>54</v>
      </c>
      <c r="O155" s="57">
        <f t="shared" si="20"/>
        <v>11.834139485918225</v>
      </c>
      <c r="P155" s="58">
        <f t="shared" si="21"/>
        <v>13.348909340115759</v>
      </c>
      <c r="Q155" s="34">
        <v>7.1099446999999998</v>
      </c>
      <c r="R155" s="51">
        <f t="shared" si="22"/>
        <v>1.5991883142719248</v>
      </c>
      <c r="S155" s="50">
        <f t="shared" si="23"/>
        <v>2.76662649651779</v>
      </c>
      <c r="AF155" s="34"/>
    </row>
    <row r="156" spans="7:32" ht="18.5">
      <c r="G156" s="61">
        <v>2015</v>
      </c>
      <c r="H156" s="61">
        <v>6</v>
      </c>
      <c r="I156" s="48">
        <v>1</v>
      </c>
      <c r="J156" s="48">
        <f t="shared" si="24"/>
        <v>152</v>
      </c>
      <c r="K156" s="2">
        <v>33.4</v>
      </c>
      <c r="L156" s="2">
        <v>17.7</v>
      </c>
      <c r="M156" s="56">
        <f t="shared" si="19"/>
        <v>25.549999999999997</v>
      </c>
      <c r="N156" s="36">
        <v>27.5</v>
      </c>
      <c r="O156" s="57">
        <f t="shared" si="20"/>
        <v>11.779601962361697</v>
      </c>
      <c r="P156" s="58">
        <f t="shared" si="21"/>
        <v>14.795180064726292</v>
      </c>
      <c r="Q156" s="34">
        <v>7.4679332</v>
      </c>
      <c r="R156" s="11">
        <f t="shared" si="22"/>
        <v>1.8987052132502995</v>
      </c>
      <c r="S156" s="35">
        <f t="shared" si="23"/>
        <v>4.358239864363739</v>
      </c>
      <c r="AF156" s="34"/>
    </row>
    <row r="157" spans="7:32" ht="18.5">
      <c r="G157" s="61">
        <v>2015</v>
      </c>
      <c r="H157" s="61">
        <v>6</v>
      </c>
      <c r="I157" s="48">
        <f t="shared" ref="I157:J172" si="25">I156+1</f>
        <v>2</v>
      </c>
      <c r="J157" s="48">
        <f t="shared" si="24"/>
        <v>153</v>
      </c>
      <c r="K157" s="2">
        <v>29.5</v>
      </c>
      <c r="L157" s="2">
        <v>22.4</v>
      </c>
      <c r="M157" s="56">
        <f t="shared" si="19"/>
        <v>25.95</v>
      </c>
      <c r="N157" s="36">
        <v>32.5</v>
      </c>
      <c r="O157" s="57">
        <f t="shared" si="20"/>
        <v>12.244769028032337</v>
      </c>
      <c r="P157" s="58">
        <f t="shared" si="21"/>
        <v>6.9550288079223694</v>
      </c>
      <c r="Q157" s="34">
        <v>5.2203515999999999</v>
      </c>
      <c r="R157" s="11">
        <f t="shared" si="22"/>
        <v>1.3395095933624999</v>
      </c>
      <c r="S157" s="35">
        <f t="shared" si="23"/>
        <v>2.2210846839234279</v>
      </c>
      <c r="AF157" s="34"/>
    </row>
    <row r="158" spans="7:32" ht="18.5">
      <c r="G158" s="61">
        <v>2015</v>
      </c>
      <c r="H158" s="61">
        <v>6</v>
      </c>
      <c r="I158" s="48">
        <f t="shared" si="25"/>
        <v>3</v>
      </c>
      <c r="J158" s="48">
        <f t="shared" si="25"/>
        <v>154</v>
      </c>
      <c r="K158" s="2">
        <v>30</v>
      </c>
      <c r="L158" s="2">
        <v>17.399999999999999</v>
      </c>
      <c r="M158" s="56">
        <f t="shared" si="19"/>
        <v>23.7</v>
      </c>
      <c r="N158" s="36">
        <v>52.5</v>
      </c>
      <c r="O158" s="57">
        <f t="shared" si="20"/>
        <v>11.582479342274651</v>
      </c>
      <c r="P158" s="58">
        <f t="shared" si="21"/>
        <v>11.67513917701285</v>
      </c>
      <c r="Q158" s="34">
        <v>6.5781957000000002</v>
      </c>
      <c r="R158" s="11">
        <f t="shared" si="22"/>
        <v>1.6011163878907499</v>
      </c>
      <c r="S158" s="35">
        <f t="shared" si="23"/>
        <v>2.6132423135274783</v>
      </c>
      <c r="AF158" s="34"/>
    </row>
    <row r="159" spans="7:32" ht="18.5">
      <c r="G159" s="61">
        <v>2015</v>
      </c>
      <c r="H159" s="61">
        <v>6</v>
      </c>
      <c r="I159" s="48">
        <f t="shared" si="25"/>
        <v>4</v>
      </c>
      <c r="J159" s="48">
        <f t="shared" si="25"/>
        <v>155</v>
      </c>
      <c r="K159" s="2">
        <v>29.7</v>
      </c>
      <c r="L159" s="2">
        <v>14.3</v>
      </c>
      <c r="M159" s="56">
        <f t="shared" si="19"/>
        <v>22</v>
      </c>
      <c r="N159" s="36">
        <v>54.5</v>
      </c>
      <c r="O159" s="57">
        <f t="shared" si="20"/>
        <v>23.258097733993687</v>
      </c>
      <c r="P159" s="58">
        <f t="shared" si="21"/>
        <v>28.653976408280222</v>
      </c>
      <c r="Q159" s="34">
        <v>14.603418599999998</v>
      </c>
      <c r="R159" s="11">
        <f t="shared" si="22"/>
        <v>3.4088321935421981</v>
      </c>
      <c r="S159" s="35">
        <f t="shared" si="23"/>
        <v>5.6668626784992195</v>
      </c>
      <c r="AF159" s="34"/>
    </row>
    <row r="160" spans="7:32" ht="18.5">
      <c r="G160" s="61">
        <v>2015</v>
      </c>
      <c r="H160" s="61">
        <v>6</v>
      </c>
      <c r="I160" s="48">
        <f t="shared" si="25"/>
        <v>5</v>
      </c>
      <c r="J160" s="48">
        <f t="shared" si="25"/>
        <v>156</v>
      </c>
      <c r="K160" s="2">
        <v>30.8</v>
      </c>
      <c r="L160" s="2">
        <v>15.6</v>
      </c>
      <c r="M160" s="56">
        <f t="shared" si="19"/>
        <v>23.2</v>
      </c>
      <c r="N160" s="36">
        <v>48</v>
      </c>
      <c r="O160" s="57">
        <f t="shared" si="20"/>
        <v>26.279381295904454</v>
      </c>
      <c r="P160" s="58">
        <f t="shared" si="21"/>
        <v>31.955727655819821</v>
      </c>
      <c r="Q160" s="34">
        <v>16.392942399999999</v>
      </c>
      <c r="R160" s="11">
        <f t="shared" si="22"/>
        <v>3.9419288942159998</v>
      </c>
      <c r="S160" s="35">
        <f t="shared" si="23"/>
        <v>6.5930048158740613</v>
      </c>
      <c r="AF160" s="34"/>
    </row>
    <row r="161" spans="7:32" ht="18.5">
      <c r="G161" s="61">
        <v>2015</v>
      </c>
      <c r="H161" s="61">
        <v>6</v>
      </c>
      <c r="I161" s="48">
        <f t="shared" si="25"/>
        <v>6</v>
      </c>
      <c r="J161" s="48">
        <f t="shared" si="25"/>
        <v>157</v>
      </c>
      <c r="K161" s="2">
        <v>27.5</v>
      </c>
      <c r="L161" s="2">
        <v>16.100000000000001</v>
      </c>
      <c r="M161" s="56">
        <f t="shared" si="19"/>
        <v>21.8</v>
      </c>
      <c r="N161" s="36">
        <v>61</v>
      </c>
      <c r="O161" s="57">
        <f t="shared" si="20"/>
        <v>37.063737051890811</v>
      </c>
      <c r="P161" s="58">
        <f t="shared" si="21"/>
        <v>33.802128191324414</v>
      </c>
      <c r="Q161" s="34">
        <v>20.022652699999998</v>
      </c>
      <c r="R161" s="11">
        <f t="shared" si="22"/>
        <v>4.6503411801857988</v>
      </c>
      <c r="S161" s="35">
        <f t="shared" si="23"/>
        <v>6.5912772368741965</v>
      </c>
      <c r="AF161" s="34"/>
    </row>
    <row r="162" spans="7:32" ht="18.5">
      <c r="G162" s="61">
        <v>2015</v>
      </c>
      <c r="H162" s="61">
        <v>6</v>
      </c>
      <c r="I162" s="48">
        <f t="shared" si="25"/>
        <v>7</v>
      </c>
      <c r="J162" s="48">
        <f t="shared" si="25"/>
        <v>158</v>
      </c>
      <c r="K162" s="2">
        <v>31.4</v>
      </c>
      <c r="L162" s="2">
        <v>15.2</v>
      </c>
      <c r="M162" s="56">
        <f t="shared" si="19"/>
        <v>23.299999999999997</v>
      </c>
      <c r="N162" s="36">
        <v>57.5</v>
      </c>
      <c r="O162" s="57">
        <f t="shared" si="20"/>
        <v>26.702392406734848</v>
      </c>
      <c r="P162" s="58">
        <f t="shared" si="21"/>
        <v>34.606300559128364</v>
      </c>
      <c r="Q162" s="34">
        <v>17.196009</v>
      </c>
      <c r="R162" s="11">
        <f t="shared" si="22"/>
        <v>4.1451237634634985</v>
      </c>
      <c r="S162" s="35">
        <f t="shared" si="23"/>
        <v>6.9205581968298731</v>
      </c>
      <c r="AF162" s="34"/>
    </row>
    <row r="163" spans="7:32" ht="18.5">
      <c r="G163" s="61">
        <v>2015</v>
      </c>
      <c r="H163" s="61">
        <v>6</v>
      </c>
      <c r="I163" s="48">
        <f t="shared" si="25"/>
        <v>8</v>
      </c>
      <c r="J163" s="48">
        <f t="shared" si="25"/>
        <v>159</v>
      </c>
      <c r="K163" s="2">
        <v>30.9</v>
      </c>
      <c r="L163" s="2">
        <v>17.100000000000001</v>
      </c>
      <c r="M163" s="56">
        <f t="shared" si="19"/>
        <v>24</v>
      </c>
      <c r="N163" s="36">
        <v>55</v>
      </c>
      <c r="O163" s="57">
        <f t="shared" si="20"/>
        <v>4.2188855900756694</v>
      </c>
      <c r="P163" s="58">
        <f t="shared" si="21"/>
        <v>4.6576496914435381</v>
      </c>
      <c r="Q163" s="34">
        <v>2.5075943000000001</v>
      </c>
      <c r="R163" s="11">
        <f t="shared" si="22"/>
        <v>0.61475429580509988</v>
      </c>
      <c r="S163" s="35">
        <f t="shared" si="23"/>
        <v>1.2872439411369212</v>
      </c>
      <c r="AF163" s="34"/>
    </row>
    <row r="164" spans="7:32" ht="18.5">
      <c r="G164" s="61">
        <v>2015</v>
      </c>
      <c r="H164" s="61">
        <v>6</v>
      </c>
      <c r="I164" s="48">
        <f t="shared" si="25"/>
        <v>9</v>
      </c>
      <c r="J164" s="48">
        <f t="shared" si="25"/>
        <v>160</v>
      </c>
      <c r="K164" s="2">
        <v>36.1</v>
      </c>
      <c r="L164" s="2">
        <v>19.100000000000001</v>
      </c>
      <c r="M164" s="56">
        <f t="shared" si="19"/>
        <v>27.6</v>
      </c>
      <c r="N164" s="36">
        <v>35</v>
      </c>
      <c r="O164" s="57">
        <f t="shared" si="20"/>
        <v>5.8543382565863809</v>
      </c>
      <c r="P164" s="58">
        <f t="shared" si="21"/>
        <v>7.9619000289574782</v>
      </c>
      <c r="Q164" s="34">
        <v>3.8620887999999995</v>
      </c>
      <c r="R164" s="11">
        <f t="shared" si="22"/>
        <v>1.0283622468647999</v>
      </c>
      <c r="S164" s="35">
        <f t="shared" si="23"/>
        <v>2.4514905483097298</v>
      </c>
      <c r="AF164" s="34"/>
    </row>
    <row r="165" spans="7:32" ht="18.5">
      <c r="G165" s="61">
        <v>2015</v>
      </c>
      <c r="H165" s="61">
        <v>6</v>
      </c>
      <c r="I165" s="48">
        <f t="shared" si="25"/>
        <v>10</v>
      </c>
      <c r="J165" s="48">
        <f t="shared" si="25"/>
        <v>161</v>
      </c>
      <c r="K165" s="2">
        <v>28.8</v>
      </c>
      <c r="L165" s="2">
        <v>17.7</v>
      </c>
      <c r="M165" s="56">
        <f t="shared" si="19"/>
        <v>23.25</v>
      </c>
      <c r="N165" s="36">
        <v>54</v>
      </c>
      <c r="O165" s="57">
        <f t="shared" si="20"/>
        <v>41.572579488916801</v>
      </c>
      <c r="P165" s="58">
        <f t="shared" si="21"/>
        <v>36.916450586158128</v>
      </c>
      <c r="Q165" s="34">
        <v>22.160953599999999</v>
      </c>
      <c r="R165" s="11">
        <f t="shared" si="22"/>
        <v>5.3354324070671995</v>
      </c>
      <c r="S165" s="35">
        <f t="shared" si="23"/>
        <v>7.3500390222152845</v>
      </c>
      <c r="AF165" s="34"/>
    </row>
    <row r="166" spans="7:32" ht="18.5">
      <c r="G166" s="61">
        <v>2015</v>
      </c>
      <c r="H166" s="61">
        <v>6</v>
      </c>
      <c r="I166" s="48">
        <f t="shared" si="25"/>
        <v>11</v>
      </c>
      <c r="J166" s="48">
        <f t="shared" si="25"/>
        <v>162</v>
      </c>
      <c r="K166" s="2">
        <v>28.5</v>
      </c>
      <c r="L166" s="2">
        <v>16.399999999999999</v>
      </c>
      <c r="M166" s="56">
        <f t="shared" si="19"/>
        <v>22.45</v>
      </c>
      <c r="N166" s="36">
        <v>60</v>
      </c>
      <c r="O166" s="57">
        <f t="shared" si="20"/>
        <v>37.806017279732039</v>
      </c>
      <c r="P166" s="58">
        <f t="shared" si="21"/>
        <v>36.596224726780619</v>
      </c>
      <c r="Q166" s="34">
        <v>21.041349799999999</v>
      </c>
      <c r="R166" s="11">
        <f t="shared" si="22"/>
        <v>4.9671525422242491</v>
      </c>
      <c r="S166" s="35">
        <f t="shared" si="23"/>
        <v>7.1892331371436518</v>
      </c>
      <c r="AF166" s="34"/>
    </row>
    <row r="167" spans="7:32" ht="18.5">
      <c r="G167" s="61">
        <v>2015</v>
      </c>
      <c r="H167" s="61">
        <v>6</v>
      </c>
      <c r="I167" s="48">
        <f t="shared" si="25"/>
        <v>12</v>
      </c>
      <c r="J167" s="48">
        <f t="shared" si="25"/>
        <v>163</v>
      </c>
      <c r="K167" s="2">
        <v>29</v>
      </c>
      <c r="L167" s="2">
        <v>15.7</v>
      </c>
      <c r="M167" s="56">
        <f t="shared" si="19"/>
        <v>22.35</v>
      </c>
      <c r="N167" s="36">
        <v>61</v>
      </c>
      <c r="O167" s="57">
        <f t="shared" si="20"/>
        <v>25.630462879343373</v>
      </c>
      <c r="P167" s="58">
        <f t="shared" si="21"/>
        <v>27.27081250362135</v>
      </c>
      <c r="Q167" s="34">
        <v>14.955545299999999</v>
      </c>
      <c r="R167" s="11">
        <f t="shared" si="22"/>
        <v>3.5217280683576746</v>
      </c>
      <c r="S167" s="35">
        <f t="shared" si="23"/>
        <v>5.4464896768765865</v>
      </c>
      <c r="AF167" s="34"/>
    </row>
    <row r="168" spans="7:32" ht="18.5">
      <c r="G168" s="61">
        <v>2015</v>
      </c>
      <c r="H168" s="61">
        <v>6</v>
      </c>
      <c r="I168" s="48">
        <f t="shared" si="25"/>
        <v>13</v>
      </c>
      <c r="J168" s="48">
        <f t="shared" si="25"/>
        <v>164</v>
      </c>
      <c r="K168" s="2">
        <v>31.6</v>
      </c>
      <c r="L168" s="2">
        <v>16.5</v>
      </c>
      <c r="M168" s="56">
        <f t="shared" si="19"/>
        <v>24.05</v>
      </c>
      <c r="N168" s="36">
        <v>66.5</v>
      </c>
      <c r="O168" s="57">
        <f t="shared" si="20"/>
        <v>28.154220590271017</v>
      </c>
      <c r="P168" s="58">
        <f t="shared" si="21"/>
        <v>34.010298473047392</v>
      </c>
      <c r="Q168" s="34">
        <v>17.5045909</v>
      </c>
      <c r="R168" s="11">
        <f t="shared" si="22"/>
        <v>4.2965062125527247</v>
      </c>
      <c r="S168" s="35">
        <f t="shared" si="23"/>
        <v>6.8923373947709301</v>
      </c>
      <c r="AF168" s="34"/>
    </row>
    <row r="169" spans="7:32" ht="18.5">
      <c r="G169" s="61">
        <v>2015</v>
      </c>
      <c r="H169" s="61">
        <v>6</v>
      </c>
      <c r="I169" s="48">
        <f t="shared" si="25"/>
        <v>14</v>
      </c>
      <c r="J169" s="48">
        <f t="shared" si="25"/>
        <v>165</v>
      </c>
      <c r="K169" s="2">
        <v>31.8</v>
      </c>
      <c r="L169" s="2">
        <v>17.100000000000001</v>
      </c>
      <c r="M169" s="56">
        <f t="shared" si="19"/>
        <v>24.450000000000003</v>
      </c>
      <c r="N169" s="36">
        <v>51</v>
      </c>
      <c r="O169" s="57">
        <f t="shared" si="20"/>
        <v>32.779379431611126</v>
      </c>
      <c r="P169" s="58">
        <f t="shared" si="21"/>
        <v>38.548550211574685</v>
      </c>
      <c r="Q169" s="34">
        <v>20.108486199999998</v>
      </c>
      <c r="R169" s="11">
        <f t="shared" si="22"/>
        <v>4.9828074735367487</v>
      </c>
      <c r="S169" s="35">
        <f t="shared" si="23"/>
        <v>7.8078552935014027</v>
      </c>
      <c r="AF169" s="34"/>
    </row>
    <row r="170" spans="7:32" ht="18.5">
      <c r="G170" s="61">
        <v>2015</v>
      </c>
      <c r="H170" s="61">
        <v>6</v>
      </c>
      <c r="I170" s="48">
        <f t="shared" si="25"/>
        <v>15</v>
      </c>
      <c r="J170" s="48">
        <f t="shared" si="25"/>
        <v>166</v>
      </c>
      <c r="K170" s="2">
        <v>32.200000000000003</v>
      </c>
      <c r="L170" s="2">
        <v>19.5</v>
      </c>
      <c r="M170" s="56">
        <f t="shared" si="19"/>
        <v>25.85</v>
      </c>
      <c r="N170" s="36">
        <v>50</v>
      </c>
      <c r="O170" s="57">
        <f t="shared" si="20"/>
        <v>7.7991365932724035</v>
      </c>
      <c r="P170" s="58">
        <f t="shared" si="21"/>
        <v>7.9239227787647639</v>
      </c>
      <c r="Q170" s="34">
        <v>4.4470126999999993</v>
      </c>
      <c r="R170" s="11">
        <f t="shared" si="22"/>
        <v>1.138467492042075</v>
      </c>
      <c r="S170" s="35">
        <f t="shared" si="23"/>
        <v>1.9644203228306349</v>
      </c>
      <c r="AF170" s="34"/>
    </row>
    <row r="171" spans="7:32" ht="18.5">
      <c r="G171" s="61">
        <v>2015</v>
      </c>
      <c r="H171" s="61">
        <v>6</v>
      </c>
      <c r="I171" s="48">
        <f t="shared" si="25"/>
        <v>16</v>
      </c>
      <c r="J171" s="48">
        <f t="shared" si="25"/>
        <v>167</v>
      </c>
      <c r="K171" s="2">
        <v>33.6</v>
      </c>
      <c r="L171" s="2">
        <v>20.399999999999999</v>
      </c>
      <c r="M171" s="56">
        <f t="shared" si="19"/>
        <v>27</v>
      </c>
      <c r="N171" s="36">
        <v>56.5</v>
      </c>
      <c r="O171" s="57">
        <f t="shared" si="20"/>
        <v>20.066753910705035</v>
      </c>
      <c r="P171" s="58">
        <f t="shared" si="21"/>
        <v>21.190492129704523</v>
      </c>
      <c r="Q171" s="34">
        <v>11.664982</v>
      </c>
      <c r="R171" s="11">
        <f t="shared" si="22"/>
        <v>3.0649973504639996</v>
      </c>
      <c r="S171" s="35">
        <f t="shared" si="23"/>
        <v>4.6394695029911164</v>
      </c>
      <c r="AF171" s="34"/>
    </row>
    <row r="172" spans="7:32" ht="18.5">
      <c r="G172" s="61">
        <v>2015</v>
      </c>
      <c r="H172" s="61">
        <v>6</v>
      </c>
      <c r="I172" s="48">
        <f t="shared" si="25"/>
        <v>17</v>
      </c>
      <c r="J172" s="48">
        <f t="shared" si="25"/>
        <v>168</v>
      </c>
      <c r="K172" s="2">
        <v>33.700000000000003</v>
      </c>
      <c r="L172" s="2">
        <v>20.399999999999999</v>
      </c>
      <c r="M172" s="56">
        <f t="shared" si="19"/>
        <v>27.05</v>
      </c>
      <c r="N172" s="36">
        <v>32.5</v>
      </c>
      <c r="O172" s="57">
        <f t="shared" si="20"/>
        <v>27.803229238946152</v>
      </c>
      <c r="P172" s="58">
        <f t="shared" si="21"/>
        <v>29.582635910238714</v>
      </c>
      <c r="Q172" s="34">
        <v>16.223368900000001</v>
      </c>
      <c r="R172" s="11">
        <f t="shared" si="22"/>
        <v>4.2674801281427248</v>
      </c>
      <c r="S172" s="35">
        <f t="shared" si="23"/>
        <v>7.895091808124457</v>
      </c>
      <c r="AF172" s="34"/>
    </row>
    <row r="173" spans="7:32" ht="18.5">
      <c r="G173" s="61">
        <v>2015</v>
      </c>
      <c r="H173" s="61">
        <v>6</v>
      </c>
      <c r="I173" s="48">
        <f t="shared" ref="I173:J188" si="26">I172+1</f>
        <v>18</v>
      </c>
      <c r="J173" s="48">
        <f t="shared" si="26"/>
        <v>169</v>
      </c>
      <c r="K173" s="2">
        <v>33.200000000000003</v>
      </c>
      <c r="L173" s="2">
        <v>20.3</v>
      </c>
      <c r="M173" s="56">
        <f t="shared" si="19"/>
        <v>26.75</v>
      </c>
      <c r="N173" s="36">
        <v>40</v>
      </c>
      <c r="O173" s="57">
        <f t="shared" si="20"/>
        <v>49.276556764399096</v>
      </c>
      <c r="P173" s="58">
        <f t="shared" si="21"/>
        <v>50.853406580859883</v>
      </c>
      <c r="Q173" s="34">
        <v>28.317518400000001</v>
      </c>
      <c r="R173" s="11">
        <f t="shared" si="22"/>
        <v>7.3989640332827999</v>
      </c>
      <c r="S173" s="35">
        <f t="shared" si="23"/>
        <v>12.018017425403746</v>
      </c>
      <c r="AF173" s="34"/>
    </row>
    <row r="174" spans="7:32" ht="18.5">
      <c r="G174" s="61">
        <v>2015</v>
      </c>
      <c r="H174" s="61">
        <v>6</v>
      </c>
      <c r="I174" s="48">
        <f t="shared" si="26"/>
        <v>19</v>
      </c>
      <c r="J174" s="48">
        <f t="shared" si="26"/>
        <v>170</v>
      </c>
      <c r="K174" s="2">
        <v>32.4</v>
      </c>
      <c r="L174" s="2">
        <v>20.2</v>
      </c>
      <c r="M174" s="56">
        <f t="shared" si="19"/>
        <v>26.299999999999997</v>
      </c>
      <c r="N174" s="36">
        <v>55.5</v>
      </c>
      <c r="O174" s="57">
        <f t="shared" si="20"/>
        <v>40.809421477440587</v>
      </c>
      <c r="P174" s="58">
        <f t="shared" si="21"/>
        <v>39.829995361982014</v>
      </c>
      <c r="Q174" s="34">
        <v>22.806588999999999</v>
      </c>
      <c r="R174" s="11">
        <f t="shared" si="22"/>
        <v>5.8988444217884979</v>
      </c>
      <c r="S174" s="35">
        <f t="shared" si="23"/>
        <v>8.2753927890130594</v>
      </c>
      <c r="AF174" s="34"/>
    </row>
    <row r="175" spans="7:32" ht="18.5">
      <c r="G175" s="61">
        <v>2015</v>
      </c>
      <c r="H175" s="61">
        <v>6</v>
      </c>
      <c r="I175" s="48">
        <f t="shared" si="26"/>
        <v>20</v>
      </c>
      <c r="J175" s="48">
        <f t="shared" si="26"/>
        <v>171</v>
      </c>
      <c r="K175" s="2">
        <v>28.6</v>
      </c>
      <c r="L175" s="2">
        <v>18.399999999999999</v>
      </c>
      <c r="M175" s="56">
        <f t="shared" si="19"/>
        <v>23.5</v>
      </c>
      <c r="N175" s="36">
        <v>56</v>
      </c>
      <c r="O175" s="57">
        <f t="shared" si="20"/>
        <v>31.028105597281147</v>
      </c>
      <c r="P175" s="58">
        <f t="shared" si="21"/>
        <v>25.318934167381425</v>
      </c>
      <c r="Q175" s="34">
        <v>15.8553316</v>
      </c>
      <c r="R175" s="11">
        <f t="shared" si="22"/>
        <v>3.8405497691441988</v>
      </c>
      <c r="S175" s="35">
        <f t="shared" si="23"/>
        <v>5.1863398807629526</v>
      </c>
      <c r="AF175" s="34"/>
    </row>
    <row r="176" spans="7:32" ht="18.5">
      <c r="G176" s="61">
        <v>2015</v>
      </c>
      <c r="H176" s="61">
        <v>6</v>
      </c>
      <c r="I176" s="48">
        <f t="shared" si="26"/>
        <v>21</v>
      </c>
      <c r="J176" s="48">
        <f t="shared" si="26"/>
        <v>172</v>
      </c>
      <c r="K176" s="2">
        <v>30.6</v>
      </c>
      <c r="L176" s="2">
        <v>18.2</v>
      </c>
      <c r="M176" s="56">
        <f t="shared" si="19"/>
        <v>24.4</v>
      </c>
      <c r="N176" s="36">
        <v>48.5</v>
      </c>
      <c r="O176" s="57">
        <f t="shared" si="20"/>
        <v>52.657595693458042</v>
      </c>
      <c r="P176" s="58">
        <f t="shared" si="21"/>
        <v>52.236334927910391</v>
      </c>
      <c r="Q176" s="34">
        <v>29.668244600000001</v>
      </c>
      <c r="R176" s="11">
        <f t="shared" si="22"/>
        <v>7.3429795432337999</v>
      </c>
      <c r="S176" s="35">
        <f t="shared" si="23"/>
        <v>10.653043659797703</v>
      </c>
      <c r="AF176" s="34"/>
    </row>
    <row r="177" spans="7:32" ht="18.5">
      <c r="G177" s="61">
        <v>2015</v>
      </c>
      <c r="H177" s="61">
        <v>6</v>
      </c>
      <c r="I177" s="48">
        <f t="shared" si="26"/>
        <v>22</v>
      </c>
      <c r="J177" s="48">
        <f t="shared" si="26"/>
        <v>173</v>
      </c>
      <c r="K177" s="2">
        <v>33.299999999999997</v>
      </c>
      <c r="L177" s="2">
        <v>19.100000000000001</v>
      </c>
      <c r="M177" s="56">
        <f t="shared" si="19"/>
        <v>26.2</v>
      </c>
      <c r="N177" s="36">
        <v>51.5</v>
      </c>
      <c r="O177" s="57">
        <f t="shared" si="20"/>
        <v>50.648068057343437</v>
      </c>
      <c r="P177" s="58">
        <f t="shared" si="21"/>
        <v>57.536205313142126</v>
      </c>
      <c r="Q177" s="34">
        <v>30.537047099999999</v>
      </c>
      <c r="R177" s="11">
        <f t="shared" si="22"/>
        <v>7.8803903746259998</v>
      </c>
      <c r="S177" s="35">
        <f t="shared" si="23"/>
        <v>11.754466979450006</v>
      </c>
      <c r="AF177" s="34"/>
    </row>
    <row r="178" spans="7:32" ht="18.5">
      <c r="G178" s="61">
        <v>2015</v>
      </c>
      <c r="H178" s="61">
        <v>6</v>
      </c>
      <c r="I178" s="48">
        <f t="shared" si="26"/>
        <v>23</v>
      </c>
      <c r="J178" s="48">
        <f t="shared" si="26"/>
        <v>174</v>
      </c>
      <c r="K178" s="2">
        <v>32.4</v>
      </c>
      <c r="L178" s="2">
        <v>20.100000000000001</v>
      </c>
      <c r="M178" s="56">
        <f t="shared" si="19"/>
        <v>26.25</v>
      </c>
      <c r="N178" s="36">
        <v>51</v>
      </c>
      <c r="O178" s="57">
        <f t="shared" si="20"/>
        <v>52.941356439560437</v>
      </c>
      <c r="P178" s="58">
        <f t="shared" si="21"/>
        <v>52.094294736527459</v>
      </c>
      <c r="Q178" s="34">
        <v>29.707602399999999</v>
      </c>
      <c r="R178" s="11">
        <f t="shared" si="22"/>
        <v>7.6750556297477992</v>
      </c>
      <c r="S178" s="35">
        <f t="shared" si="23"/>
        <v>10.689083598024054</v>
      </c>
      <c r="AF178" s="34"/>
    </row>
    <row r="179" spans="7:32" ht="18.5">
      <c r="G179" s="61">
        <v>2015</v>
      </c>
      <c r="H179" s="61">
        <v>6</v>
      </c>
      <c r="I179" s="48">
        <f t="shared" si="26"/>
        <v>24</v>
      </c>
      <c r="J179" s="48">
        <f t="shared" si="26"/>
        <v>175</v>
      </c>
      <c r="K179" s="2">
        <v>30.9</v>
      </c>
      <c r="L179" s="2">
        <v>19.5</v>
      </c>
      <c r="M179" s="56">
        <f t="shared" si="19"/>
        <v>25.2</v>
      </c>
      <c r="N179" s="36">
        <v>42.5</v>
      </c>
      <c r="O179" s="57">
        <f t="shared" si="20"/>
        <v>51.666482075932024</v>
      </c>
      <c r="P179" s="58">
        <f t="shared" si="21"/>
        <v>47.119831653250003</v>
      </c>
      <c r="Q179" s="34">
        <v>27.911379399999998</v>
      </c>
      <c r="R179" s="11">
        <f t="shared" si="22"/>
        <v>7.0391103277829981</v>
      </c>
      <c r="S179" s="35">
        <f t="shared" si="23"/>
        <v>10.587458556441772</v>
      </c>
      <c r="AF179" s="34"/>
    </row>
    <row r="180" spans="7:32" ht="18.5">
      <c r="G180" s="61">
        <v>2015</v>
      </c>
      <c r="H180" s="61">
        <v>6</v>
      </c>
      <c r="I180" s="48">
        <f t="shared" si="26"/>
        <v>25</v>
      </c>
      <c r="J180" s="48">
        <f t="shared" si="26"/>
        <v>176</v>
      </c>
      <c r="K180" s="2">
        <v>30.8</v>
      </c>
      <c r="L180" s="2">
        <v>19.7</v>
      </c>
      <c r="M180" s="56">
        <f t="shared" si="19"/>
        <v>25.25</v>
      </c>
      <c r="N180" s="36">
        <v>52</v>
      </c>
      <c r="O180" s="57">
        <f t="shared" si="20"/>
        <v>55.136607511780021</v>
      </c>
      <c r="P180" s="58">
        <f t="shared" si="21"/>
        <v>48.961307470460667</v>
      </c>
      <c r="Q180" s="34">
        <v>29.391483900000001</v>
      </c>
      <c r="R180" s="11">
        <f t="shared" si="22"/>
        <v>7.4210043348141737</v>
      </c>
      <c r="S180" s="35">
        <f t="shared" si="23"/>
        <v>9.9280524031063582</v>
      </c>
      <c r="AF180" s="34"/>
    </row>
    <row r="181" spans="7:32" ht="18.5">
      <c r="G181" s="61">
        <v>2015</v>
      </c>
      <c r="H181" s="61">
        <v>6</v>
      </c>
      <c r="I181" s="48">
        <f t="shared" si="26"/>
        <v>26</v>
      </c>
      <c r="J181" s="48">
        <f t="shared" si="26"/>
        <v>177</v>
      </c>
      <c r="K181" s="2">
        <v>31.4</v>
      </c>
      <c r="L181" s="2">
        <v>19</v>
      </c>
      <c r="M181" s="56">
        <f t="shared" si="19"/>
        <v>25.2</v>
      </c>
      <c r="N181" s="36">
        <v>56.5</v>
      </c>
      <c r="O181" s="57">
        <f t="shared" si="20"/>
        <v>54.07625484526605</v>
      </c>
      <c r="P181" s="58">
        <f t="shared" si="21"/>
        <v>53.643644806503914</v>
      </c>
      <c r="Q181" s="34">
        <v>30.467542899999998</v>
      </c>
      <c r="R181" s="11">
        <f t="shared" si="22"/>
        <v>7.6837619816654978</v>
      </c>
      <c r="S181" s="35">
        <f t="shared" si="23"/>
        <v>10.830627692248969</v>
      </c>
      <c r="AF181" s="34"/>
    </row>
    <row r="182" spans="7:32" ht="18.5">
      <c r="G182" s="61">
        <v>2015</v>
      </c>
      <c r="H182" s="61">
        <v>6</v>
      </c>
      <c r="I182" s="48">
        <f t="shared" si="26"/>
        <v>27</v>
      </c>
      <c r="J182" s="48">
        <f t="shared" si="26"/>
        <v>178</v>
      </c>
      <c r="K182" s="2">
        <v>30.3</v>
      </c>
      <c r="L182" s="2">
        <v>18.100000000000001</v>
      </c>
      <c r="M182" s="56">
        <f t="shared" si="19"/>
        <v>24.200000000000003</v>
      </c>
      <c r="N182" s="36">
        <v>39</v>
      </c>
      <c r="O182" s="57">
        <f t="shared" si="20"/>
        <v>41.657526216057491</v>
      </c>
      <c r="P182" s="58">
        <f t="shared" si="21"/>
        <v>40.65774558687211</v>
      </c>
      <c r="Q182" s="34">
        <v>23.280557399999999</v>
      </c>
      <c r="R182" s="11">
        <f t="shared" si="22"/>
        <v>5.7346997043419998</v>
      </c>
      <c r="S182" s="35">
        <f t="shared" si="23"/>
        <v>9.4665381118111807</v>
      </c>
      <c r="AF182" s="34"/>
    </row>
    <row r="183" spans="7:32" ht="18.5">
      <c r="G183" s="61">
        <v>2015</v>
      </c>
      <c r="H183" s="61">
        <v>6</v>
      </c>
      <c r="I183" s="48">
        <f t="shared" si="26"/>
        <v>28</v>
      </c>
      <c r="J183" s="48">
        <f t="shared" si="26"/>
        <v>179</v>
      </c>
      <c r="K183" s="2">
        <v>32.9</v>
      </c>
      <c r="L183" s="2">
        <v>17.7</v>
      </c>
      <c r="M183" s="56">
        <f t="shared" si="19"/>
        <v>25.299999999999997</v>
      </c>
      <c r="N183" s="36">
        <v>56</v>
      </c>
      <c r="O183" s="57">
        <f t="shared" si="20"/>
        <v>44.179323582356744</v>
      </c>
      <c r="P183" s="58">
        <f t="shared" si="21"/>
        <v>53.7220574761458</v>
      </c>
      <c r="Q183" s="34">
        <v>27.558834000000001</v>
      </c>
      <c r="R183" s="11">
        <f t="shared" si="22"/>
        <v>6.9663633967709977</v>
      </c>
      <c r="S183" s="35">
        <f t="shared" si="23"/>
        <v>10.861885031896065</v>
      </c>
      <c r="AF183" s="34"/>
    </row>
    <row r="184" spans="7:32" ht="18.5">
      <c r="G184" s="61">
        <v>2015</v>
      </c>
      <c r="H184" s="61">
        <v>6</v>
      </c>
      <c r="I184" s="48">
        <f t="shared" si="26"/>
        <v>29</v>
      </c>
      <c r="J184" s="48">
        <f t="shared" si="26"/>
        <v>180</v>
      </c>
      <c r="K184" s="2">
        <v>29.8</v>
      </c>
      <c r="L184" s="2">
        <v>17.600000000000001</v>
      </c>
      <c r="M184" s="56">
        <f t="shared" si="19"/>
        <v>23.700000000000003</v>
      </c>
      <c r="N184" s="36">
        <v>55</v>
      </c>
      <c r="O184" s="57">
        <f t="shared" si="20"/>
        <v>49.19981455851012</v>
      </c>
      <c r="P184" s="58">
        <f t="shared" si="21"/>
        <v>48.019019009105875</v>
      </c>
      <c r="Q184" s="34">
        <v>27.495610299999999</v>
      </c>
      <c r="R184" s="11">
        <f t="shared" si="22"/>
        <v>6.6923628079942494</v>
      </c>
      <c r="S184" s="35">
        <f t="shared" si="23"/>
        <v>9.5129447715736664</v>
      </c>
      <c r="AF184" s="34"/>
    </row>
    <row r="185" spans="7:32" ht="18.5">
      <c r="G185" s="61">
        <v>2015</v>
      </c>
      <c r="H185" s="62">
        <v>6</v>
      </c>
      <c r="I185" s="62">
        <f t="shared" si="26"/>
        <v>30</v>
      </c>
      <c r="J185" s="48">
        <f t="shared" si="26"/>
        <v>181</v>
      </c>
      <c r="K185" s="2">
        <v>29.5</v>
      </c>
      <c r="L185" s="2">
        <v>17.100000000000001</v>
      </c>
      <c r="M185" s="56">
        <f t="shared" si="19"/>
        <v>23.3</v>
      </c>
      <c r="N185" s="36">
        <v>43.5</v>
      </c>
      <c r="O185" s="57">
        <f t="shared" si="20"/>
        <v>47.261637547162657</v>
      </c>
      <c r="P185" s="58">
        <f t="shared" si="21"/>
        <v>46.883544446785351</v>
      </c>
      <c r="Q185" s="34">
        <v>26.628063900000001</v>
      </c>
      <c r="R185" s="51">
        <f t="shared" si="22"/>
        <v>6.4187347451908483</v>
      </c>
      <c r="S185" s="50">
        <f t="shared" si="23"/>
        <v>10.093546151713351</v>
      </c>
      <c r="AF185" s="34"/>
    </row>
    <row r="186" spans="7:32" ht="18.5">
      <c r="G186" s="61">
        <v>2015</v>
      </c>
      <c r="H186" s="61">
        <v>7</v>
      </c>
      <c r="I186" s="48">
        <v>1</v>
      </c>
      <c r="J186" s="48">
        <f t="shared" si="26"/>
        <v>182</v>
      </c>
      <c r="K186" s="2">
        <v>35.5</v>
      </c>
      <c r="L186" s="2">
        <v>18.8</v>
      </c>
      <c r="M186" s="56">
        <f t="shared" si="19"/>
        <v>27.15</v>
      </c>
      <c r="N186" s="36">
        <v>45</v>
      </c>
      <c r="O186" s="57">
        <f t="shared" si="20"/>
        <v>20.198260546607901</v>
      </c>
      <c r="P186" s="58">
        <f t="shared" si="21"/>
        <v>26.984876090268159</v>
      </c>
      <c r="Q186" s="34">
        <v>13.2066354</v>
      </c>
      <c r="R186" s="11">
        <f t="shared" si="22"/>
        <v>3.4816884021139503</v>
      </c>
      <c r="S186" s="35">
        <f t="shared" si="23"/>
        <v>6.2203531930285196</v>
      </c>
      <c r="AF186" s="34"/>
    </row>
    <row r="187" spans="7:32" ht="18.5">
      <c r="G187" s="61">
        <v>2015</v>
      </c>
      <c r="H187" s="61">
        <v>7</v>
      </c>
      <c r="I187" s="48">
        <f t="shared" ref="I187:J202" si="27">I186+1</f>
        <v>2</v>
      </c>
      <c r="J187" s="48">
        <f t="shared" si="26"/>
        <v>183</v>
      </c>
      <c r="K187" s="2">
        <v>35.5</v>
      </c>
      <c r="L187" s="2">
        <v>20.7</v>
      </c>
      <c r="M187" s="56">
        <f t="shared" si="19"/>
        <v>28.1</v>
      </c>
      <c r="N187" s="36">
        <v>45</v>
      </c>
      <c r="O187" s="57">
        <f t="shared" si="20"/>
        <v>46.248447829156717</v>
      </c>
      <c r="P187" s="58">
        <f t="shared" si="21"/>
        <v>54.758162229721563</v>
      </c>
      <c r="Q187" s="34">
        <v>28.467412999999997</v>
      </c>
      <c r="R187" s="11">
        <f t="shared" si="22"/>
        <v>7.663527215545499</v>
      </c>
      <c r="S187" s="35">
        <f t="shared" si="23"/>
        <v>12.310349880256162</v>
      </c>
      <c r="AF187" s="34"/>
    </row>
    <row r="188" spans="7:32" ht="18.5">
      <c r="G188" s="61">
        <v>2015</v>
      </c>
      <c r="H188" s="61">
        <v>7</v>
      </c>
      <c r="I188" s="48">
        <f t="shared" si="27"/>
        <v>3</v>
      </c>
      <c r="J188" s="48">
        <f t="shared" si="26"/>
        <v>184</v>
      </c>
      <c r="K188" s="2">
        <v>35.299999999999997</v>
      </c>
      <c r="L188" s="2">
        <v>19.5</v>
      </c>
      <c r="M188" s="56">
        <f t="shared" si="19"/>
        <v>27.4</v>
      </c>
      <c r="N188" s="36">
        <v>45.5</v>
      </c>
      <c r="O188" s="57">
        <f t="shared" si="20"/>
        <v>47.256759639194719</v>
      </c>
      <c r="P188" s="58">
        <f t="shared" si="21"/>
        <v>59.732544183942117</v>
      </c>
      <c r="Q188" s="34">
        <v>30.054704699999995</v>
      </c>
      <c r="R188" s="11">
        <f t="shared" si="22"/>
        <v>7.9674421065605996</v>
      </c>
      <c r="S188" s="35">
        <f t="shared" si="23"/>
        <v>13.181095494350107</v>
      </c>
      <c r="AF188" s="34"/>
    </row>
    <row r="189" spans="7:32" ht="18.5">
      <c r="G189" s="61">
        <v>2015</v>
      </c>
      <c r="H189" s="61">
        <v>7</v>
      </c>
      <c r="I189" s="48">
        <f t="shared" si="27"/>
        <v>4</v>
      </c>
      <c r="J189" s="48">
        <f t="shared" si="27"/>
        <v>185</v>
      </c>
      <c r="K189" s="2">
        <v>35.200000000000003</v>
      </c>
      <c r="L189" s="2">
        <v>20.3</v>
      </c>
      <c r="M189" s="56">
        <f t="shared" si="19"/>
        <v>27.75</v>
      </c>
      <c r="N189" s="36">
        <v>56</v>
      </c>
      <c r="O189" s="57">
        <f t="shared" si="20"/>
        <v>41.024049557213282</v>
      </c>
      <c r="P189" s="58">
        <f t="shared" si="21"/>
        <v>48.900667072198239</v>
      </c>
      <c r="Q189" s="34">
        <v>25.336793099999998</v>
      </c>
      <c r="R189" s="11">
        <f t="shared" si="22"/>
        <v>6.7687432792598221</v>
      </c>
      <c r="S189" s="35">
        <f t="shared" si="23"/>
        <v>10.260753531896732</v>
      </c>
      <c r="AF189" s="34"/>
    </row>
    <row r="190" spans="7:32" ht="18.5">
      <c r="G190" s="61">
        <v>2015</v>
      </c>
      <c r="H190" s="61">
        <v>7</v>
      </c>
      <c r="I190" s="48">
        <f t="shared" si="27"/>
        <v>5</v>
      </c>
      <c r="J190" s="48">
        <f t="shared" si="27"/>
        <v>186</v>
      </c>
      <c r="K190" s="2">
        <v>34.1</v>
      </c>
      <c r="L190" s="2">
        <v>19.899999999999999</v>
      </c>
      <c r="M190" s="56">
        <f t="shared" si="19"/>
        <v>27</v>
      </c>
      <c r="N190" s="36">
        <v>46.5</v>
      </c>
      <c r="O190" s="57">
        <f t="shared" si="20"/>
        <v>47.016807203246529</v>
      </c>
      <c r="P190" s="58">
        <f t="shared" si="21"/>
        <v>53.411092982888071</v>
      </c>
      <c r="Q190" s="34">
        <v>28.347664799999997</v>
      </c>
      <c r="R190" s="11">
        <f t="shared" si="22"/>
        <v>7.4484056215295986</v>
      </c>
      <c r="S190" s="35">
        <f t="shared" si="23"/>
        <v>11.613603706669329</v>
      </c>
      <c r="AF190" s="34"/>
    </row>
    <row r="191" spans="7:32" ht="18.5">
      <c r="G191" s="61">
        <v>2015</v>
      </c>
      <c r="H191" s="61">
        <v>7</v>
      </c>
      <c r="I191" s="48">
        <f t="shared" si="27"/>
        <v>6</v>
      </c>
      <c r="J191" s="48">
        <f t="shared" si="27"/>
        <v>187</v>
      </c>
      <c r="K191" s="2">
        <v>35</v>
      </c>
      <c r="L191" s="2">
        <v>21.4</v>
      </c>
      <c r="M191" s="56">
        <f t="shared" si="19"/>
        <v>28.2</v>
      </c>
      <c r="N191" s="36">
        <v>37</v>
      </c>
      <c r="O191" s="57">
        <f t="shared" si="20"/>
        <v>46.961319049502094</v>
      </c>
      <c r="P191" s="58">
        <f t="shared" si="21"/>
        <v>51.093915125858281</v>
      </c>
      <c r="Q191" s="34">
        <v>27.709565999999995</v>
      </c>
      <c r="R191" s="11">
        <f t="shared" si="22"/>
        <v>7.4757638111399976</v>
      </c>
      <c r="S191" s="35">
        <f t="shared" si="23"/>
        <v>12.761079444613424</v>
      </c>
      <c r="AF191" s="34"/>
    </row>
    <row r="192" spans="7:32" ht="18.5">
      <c r="G192" s="61">
        <v>2015</v>
      </c>
      <c r="H192" s="61">
        <v>7</v>
      </c>
      <c r="I192" s="48">
        <f t="shared" si="27"/>
        <v>7</v>
      </c>
      <c r="J192" s="48">
        <f t="shared" si="27"/>
        <v>188</v>
      </c>
      <c r="K192" s="2">
        <v>36.799999999999997</v>
      </c>
      <c r="L192" s="2">
        <v>22</v>
      </c>
      <c r="M192" s="56">
        <f t="shared" si="19"/>
        <v>29.4</v>
      </c>
      <c r="N192" s="36">
        <v>37.5</v>
      </c>
      <c r="O192" s="57">
        <f t="shared" si="20"/>
        <v>48.577535715125734</v>
      </c>
      <c r="P192" s="58">
        <f t="shared" si="21"/>
        <v>57.515802286708855</v>
      </c>
      <c r="Q192" s="34">
        <v>29.901041799999998</v>
      </c>
      <c r="R192" s="11">
        <f t="shared" si="22"/>
        <v>8.2774455994103988</v>
      </c>
      <c r="S192" s="35">
        <f t="shared" si="23"/>
        <v>14.420173992402773</v>
      </c>
      <c r="AF192" s="34"/>
    </row>
    <row r="193" spans="7:32" ht="18.5">
      <c r="G193" s="61">
        <v>2015</v>
      </c>
      <c r="H193" s="61">
        <v>7</v>
      </c>
      <c r="I193" s="48">
        <f t="shared" si="27"/>
        <v>8</v>
      </c>
      <c r="J193" s="48">
        <f t="shared" si="27"/>
        <v>189</v>
      </c>
      <c r="K193" s="2">
        <v>37.200000000000003</v>
      </c>
      <c r="L193" s="2">
        <v>21.9</v>
      </c>
      <c r="M193" s="56">
        <f t="shared" si="19"/>
        <v>29.55</v>
      </c>
      <c r="N193" s="36">
        <v>57.5</v>
      </c>
      <c r="O193" s="57">
        <f t="shared" si="20"/>
        <v>28.044530682019342</v>
      </c>
      <c r="P193" s="58">
        <f t="shared" si="21"/>
        <v>34.326505554791687</v>
      </c>
      <c r="Q193" s="34">
        <v>17.5514853</v>
      </c>
      <c r="R193" s="11">
        <f t="shared" si="22"/>
        <v>4.8741834918210749</v>
      </c>
      <c r="S193" s="35">
        <f t="shared" si="23"/>
        <v>7.4880673206435304</v>
      </c>
      <c r="AF193" s="34"/>
    </row>
    <row r="194" spans="7:32" ht="18.5">
      <c r="G194" s="61">
        <v>2015</v>
      </c>
      <c r="H194" s="61">
        <v>7</v>
      </c>
      <c r="I194" s="48">
        <f t="shared" si="27"/>
        <v>9</v>
      </c>
      <c r="J194" s="48">
        <f t="shared" si="27"/>
        <v>190</v>
      </c>
      <c r="K194" s="2">
        <v>31.8</v>
      </c>
      <c r="L194" s="2">
        <v>20.100000000000001</v>
      </c>
      <c r="M194" s="56">
        <f t="shared" si="19"/>
        <v>25.950000000000003</v>
      </c>
      <c r="N194" s="36">
        <v>48.5</v>
      </c>
      <c r="O194" s="57">
        <f t="shared" si="20"/>
        <v>55.256530293299939</v>
      </c>
      <c r="P194" s="58">
        <f t="shared" si="21"/>
        <v>51.720112354528737</v>
      </c>
      <c r="Q194" s="34">
        <v>30.241026199999997</v>
      </c>
      <c r="R194" s="11">
        <f t="shared" si="22"/>
        <v>7.7596583165062487</v>
      </c>
      <c r="S194" s="35">
        <f t="shared" si="23"/>
        <v>10.797346796362973</v>
      </c>
      <c r="AF194" s="34"/>
    </row>
    <row r="195" spans="7:32" ht="18.5">
      <c r="G195" s="61">
        <v>2015</v>
      </c>
      <c r="H195" s="61">
        <v>7</v>
      </c>
      <c r="I195" s="48">
        <f t="shared" si="27"/>
        <v>10</v>
      </c>
      <c r="J195" s="48">
        <f t="shared" si="27"/>
        <v>191</v>
      </c>
      <c r="K195" s="2">
        <v>35</v>
      </c>
      <c r="L195" s="2">
        <v>21.3</v>
      </c>
      <c r="M195" s="56">
        <f t="shared" si="19"/>
        <v>28.15</v>
      </c>
      <c r="N195" s="36">
        <v>42</v>
      </c>
      <c r="O195" s="57">
        <f t="shared" si="20"/>
        <v>50.919231665835461</v>
      </c>
      <c r="P195" s="58">
        <f t="shared" si="21"/>
        <v>55.807477905755661</v>
      </c>
      <c r="Q195" s="34">
        <v>30.155192700000001</v>
      </c>
      <c r="R195" s="11">
        <f t="shared" si="22"/>
        <v>8.1267264282737255</v>
      </c>
      <c r="S195" s="35">
        <f t="shared" si="23"/>
        <v>13.047145371189202</v>
      </c>
      <c r="AF195" s="34"/>
    </row>
    <row r="196" spans="7:32" ht="18.5">
      <c r="G196" s="61">
        <v>2015</v>
      </c>
      <c r="H196" s="61">
        <v>7</v>
      </c>
      <c r="I196" s="48">
        <f t="shared" si="27"/>
        <v>11</v>
      </c>
      <c r="J196" s="48">
        <f t="shared" si="27"/>
        <v>192</v>
      </c>
      <c r="K196" s="2">
        <v>37.200000000000003</v>
      </c>
      <c r="L196" s="2">
        <v>23.3</v>
      </c>
      <c r="M196" s="56">
        <f t="shared" si="19"/>
        <v>30.25</v>
      </c>
      <c r="N196" s="36">
        <v>43</v>
      </c>
      <c r="O196" s="57">
        <f t="shared" si="20"/>
        <v>50.449803396104315</v>
      </c>
      <c r="P196" s="58">
        <f t="shared" si="21"/>
        <v>56.100181376468001</v>
      </c>
      <c r="Q196" s="34">
        <v>30.094481199999997</v>
      </c>
      <c r="R196" s="11">
        <f t="shared" si="22"/>
        <v>8.4810235540358985</v>
      </c>
      <c r="S196" s="35">
        <f t="shared" si="23"/>
        <v>13.265110904831197</v>
      </c>
      <c r="AF196" s="34"/>
    </row>
    <row r="197" spans="7:32" ht="18.5">
      <c r="G197" s="61">
        <v>2015</v>
      </c>
      <c r="H197" s="61">
        <v>7</v>
      </c>
      <c r="I197" s="48">
        <f t="shared" si="27"/>
        <v>12</v>
      </c>
      <c r="J197" s="48">
        <f t="shared" si="27"/>
        <v>193</v>
      </c>
      <c r="K197" s="2">
        <v>35.4</v>
      </c>
      <c r="L197" s="2">
        <v>22.7</v>
      </c>
      <c r="M197" s="56">
        <f t="shared" si="19"/>
        <v>29.049999999999997</v>
      </c>
      <c r="N197" s="36">
        <v>40</v>
      </c>
      <c r="O197" s="57">
        <f t="shared" si="20"/>
        <v>48.121722847841113</v>
      </c>
      <c r="P197" s="58">
        <f t="shared" si="21"/>
        <v>48.891670413406572</v>
      </c>
      <c r="Q197" s="34">
        <v>27.4386671</v>
      </c>
      <c r="R197" s="11">
        <f t="shared" si="22"/>
        <v>7.5394666120692726</v>
      </c>
      <c r="S197" s="35">
        <f t="shared" si="23"/>
        <v>11.911540338133495</v>
      </c>
      <c r="AF197" s="34"/>
    </row>
    <row r="198" spans="7:32" ht="18.5">
      <c r="G198" s="61">
        <v>2015</v>
      </c>
      <c r="H198" s="61">
        <v>7</v>
      </c>
      <c r="I198" s="48">
        <f t="shared" si="27"/>
        <v>13</v>
      </c>
      <c r="J198" s="48">
        <f t="shared" si="27"/>
        <v>194</v>
      </c>
      <c r="K198" s="2">
        <v>35.4</v>
      </c>
      <c r="L198" s="2">
        <v>22.5</v>
      </c>
      <c r="M198" s="56">
        <f t="shared" ref="M198:M261" si="28">(K198+L198)/2</f>
        <v>28.95</v>
      </c>
      <c r="N198" s="36">
        <v>42</v>
      </c>
      <c r="O198" s="57">
        <f t="shared" ref="O198:O261" si="29">((Q198)/(0.16*(K198-(L198))^0.5))</f>
        <v>48.531200755853142</v>
      </c>
      <c r="P198" s="58">
        <f t="shared" ref="P198:P261" si="30">0.16*((K198-L198)^1/2)*O198</f>
        <v>50.084199180040436</v>
      </c>
      <c r="Q198" s="34">
        <v>27.889188300000001</v>
      </c>
      <c r="R198" s="11">
        <f t="shared" ref="R198:R261" si="31">0.0023*0.408*O198*(K198-L198)^0.5*(M198+17.8)</f>
        <v>7.6469016784916244</v>
      </c>
      <c r="S198" s="35">
        <f t="shared" ref="S198:S261" si="32">0.31*(IF(N198&gt;50,1,(1+(50-N198)/70)))*(P198+2.09)*((M198/(M198+15)))</f>
        <v>11.871449160480832</v>
      </c>
      <c r="AF198" s="34"/>
    </row>
    <row r="199" spans="7:32" ht="18.5">
      <c r="G199" s="61">
        <v>2015</v>
      </c>
      <c r="H199" s="61">
        <v>7</v>
      </c>
      <c r="I199" s="48">
        <f t="shared" si="27"/>
        <v>14</v>
      </c>
      <c r="J199" s="48">
        <f t="shared" si="27"/>
        <v>195</v>
      </c>
      <c r="K199" s="2">
        <v>37.200000000000003</v>
      </c>
      <c r="L199" s="2">
        <v>21.7</v>
      </c>
      <c r="M199" s="56">
        <f t="shared" si="28"/>
        <v>29.450000000000003</v>
      </c>
      <c r="N199" s="36">
        <v>31.5</v>
      </c>
      <c r="O199" s="57">
        <f t="shared" si="29"/>
        <v>42.307986806757953</v>
      </c>
      <c r="P199" s="58">
        <f t="shared" si="30"/>
        <v>52.461903640379873</v>
      </c>
      <c r="Q199" s="34">
        <v>26.650673699999999</v>
      </c>
      <c r="R199" s="11">
        <f t="shared" si="31"/>
        <v>7.3854680090861242</v>
      </c>
      <c r="S199" s="35">
        <f t="shared" si="32"/>
        <v>14.165449776380862</v>
      </c>
      <c r="AF199" s="34"/>
    </row>
    <row r="200" spans="7:32" ht="18.5">
      <c r="G200" s="61">
        <v>2015</v>
      </c>
      <c r="H200" s="61">
        <v>7</v>
      </c>
      <c r="I200" s="48">
        <f t="shared" si="27"/>
        <v>15</v>
      </c>
      <c r="J200" s="48">
        <f t="shared" si="27"/>
        <v>196</v>
      </c>
      <c r="K200" s="2">
        <v>37.200000000000003</v>
      </c>
      <c r="L200" s="2">
        <v>23.4</v>
      </c>
      <c r="M200" s="56">
        <f t="shared" si="28"/>
        <v>30.3</v>
      </c>
      <c r="N200" s="36">
        <v>38</v>
      </c>
      <c r="O200" s="57">
        <f t="shared" si="29"/>
        <v>51.92913492129037</v>
      </c>
      <c r="P200" s="58">
        <f t="shared" si="30"/>
        <v>57.329764953104586</v>
      </c>
      <c r="Q200" s="34">
        <v>30.865307899999998</v>
      </c>
      <c r="R200" s="11">
        <f t="shared" si="31"/>
        <v>8.7073039830913483</v>
      </c>
      <c r="S200" s="35">
        <f t="shared" si="32"/>
        <v>14.43287539601701</v>
      </c>
      <c r="AF200" s="34"/>
    </row>
    <row r="201" spans="7:32" ht="18.5">
      <c r="G201" s="61">
        <v>2015</v>
      </c>
      <c r="H201" s="61">
        <v>7</v>
      </c>
      <c r="I201" s="48">
        <f t="shared" si="27"/>
        <v>16</v>
      </c>
      <c r="J201" s="48">
        <f t="shared" si="27"/>
        <v>197</v>
      </c>
      <c r="K201" s="2">
        <v>37.200000000000003</v>
      </c>
      <c r="L201" s="2">
        <v>23.8</v>
      </c>
      <c r="M201" s="56">
        <f t="shared" si="28"/>
        <v>30.5</v>
      </c>
      <c r="N201" s="36">
        <v>35.5</v>
      </c>
      <c r="O201" s="57">
        <f t="shared" si="29"/>
        <v>51.809191883788515</v>
      </c>
      <c r="P201" s="58">
        <f t="shared" si="30"/>
        <v>55.539453699421301</v>
      </c>
      <c r="Q201" s="34">
        <v>30.344445099999998</v>
      </c>
      <c r="R201" s="11">
        <f t="shared" si="31"/>
        <v>8.5959592357054486</v>
      </c>
      <c r="S201" s="35">
        <f t="shared" si="32"/>
        <v>14.456172043804834</v>
      </c>
      <c r="AF201" s="34"/>
    </row>
    <row r="202" spans="7:32" ht="18.5">
      <c r="G202" s="61">
        <v>2015</v>
      </c>
      <c r="H202" s="61">
        <v>7</v>
      </c>
      <c r="I202" s="48">
        <f t="shared" si="27"/>
        <v>17</v>
      </c>
      <c r="J202" s="48">
        <f t="shared" si="27"/>
        <v>198</v>
      </c>
      <c r="K202" s="2">
        <v>37.200000000000003</v>
      </c>
      <c r="L202" s="2">
        <v>23.7</v>
      </c>
      <c r="M202" s="56">
        <f t="shared" si="28"/>
        <v>30.450000000000003</v>
      </c>
      <c r="N202" s="36">
        <v>30</v>
      </c>
      <c r="O202" s="57">
        <f t="shared" si="29"/>
        <v>50.331386511510253</v>
      </c>
      <c r="P202" s="58">
        <f t="shared" si="30"/>
        <v>54.357897432431088</v>
      </c>
      <c r="Q202" s="34">
        <v>29.588691599999997</v>
      </c>
      <c r="R202" s="11">
        <f t="shared" si="31"/>
        <v>8.3731928782904976</v>
      </c>
      <c r="S202" s="35">
        <f t="shared" si="32"/>
        <v>15.073265284679866</v>
      </c>
      <c r="AF202" s="34"/>
    </row>
    <row r="203" spans="7:32" ht="18.5">
      <c r="G203" s="61">
        <v>2015</v>
      </c>
      <c r="H203" s="61">
        <v>7</v>
      </c>
      <c r="I203" s="48">
        <f t="shared" ref="I203:J218" si="33">I202+1</f>
        <v>18</v>
      </c>
      <c r="J203" s="48">
        <f t="shared" si="33"/>
        <v>199</v>
      </c>
      <c r="K203" s="2">
        <v>37.200000000000003</v>
      </c>
      <c r="L203" s="2">
        <v>23.3</v>
      </c>
      <c r="M203" s="56">
        <f t="shared" si="28"/>
        <v>30.25</v>
      </c>
      <c r="N203" s="36">
        <v>32.5</v>
      </c>
      <c r="O203" s="57">
        <f t="shared" si="29"/>
        <v>49.402567786624267</v>
      </c>
      <c r="P203" s="58">
        <f t="shared" si="30"/>
        <v>54.935655378726189</v>
      </c>
      <c r="Q203" s="34">
        <v>29.469780799999999</v>
      </c>
      <c r="R203" s="11">
        <f t="shared" si="31"/>
        <v>8.3049747040355975</v>
      </c>
      <c r="S203" s="35">
        <f t="shared" si="32"/>
        <v>14.772322743480796</v>
      </c>
      <c r="AF203" s="34"/>
    </row>
    <row r="204" spans="7:32" ht="18.5">
      <c r="G204" s="61">
        <v>2015</v>
      </c>
      <c r="H204" s="61">
        <v>7</v>
      </c>
      <c r="I204" s="48">
        <f t="shared" si="33"/>
        <v>19</v>
      </c>
      <c r="J204" s="48">
        <f t="shared" si="33"/>
        <v>200</v>
      </c>
      <c r="K204" s="2">
        <v>37.299999999999997</v>
      </c>
      <c r="L204" s="2">
        <v>21.9</v>
      </c>
      <c r="M204" s="56">
        <f t="shared" si="28"/>
        <v>29.599999999999998</v>
      </c>
      <c r="N204" s="36">
        <v>29.5</v>
      </c>
      <c r="O204" s="57">
        <f t="shared" si="29"/>
        <v>46.376158753607584</v>
      </c>
      <c r="P204" s="58">
        <f t="shared" si="30"/>
        <v>57.135427584444543</v>
      </c>
      <c r="Q204" s="34">
        <v>29.118910199999998</v>
      </c>
      <c r="R204" s="11">
        <f t="shared" si="31"/>
        <v>8.0950861545101986</v>
      </c>
      <c r="S204" s="35">
        <f t="shared" si="32"/>
        <v>15.753508449101576</v>
      </c>
      <c r="AF204" s="34"/>
    </row>
    <row r="205" spans="7:32" ht="18.5">
      <c r="G205" s="61">
        <v>2015</v>
      </c>
      <c r="H205" s="61">
        <v>7</v>
      </c>
      <c r="I205" s="48">
        <f t="shared" si="33"/>
        <v>20</v>
      </c>
      <c r="J205" s="48">
        <f t="shared" si="33"/>
        <v>201</v>
      </c>
      <c r="K205" s="2">
        <v>37.200000000000003</v>
      </c>
      <c r="L205" s="2">
        <v>24.1</v>
      </c>
      <c r="M205" s="56">
        <f t="shared" si="28"/>
        <v>30.650000000000002</v>
      </c>
      <c r="N205" s="36">
        <v>42.5</v>
      </c>
      <c r="O205" s="57">
        <f t="shared" si="29"/>
        <v>51.470717554627043</v>
      </c>
      <c r="P205" s="58">
        <f t="shared" si="30"/>
        <v>53.941311997249144</v>
      </c>
      <c r="Q205" s="34">
        <v>29.806834299999998</v>
      </c>
      <c r="R205" s="11">
        <f t="shared" si="31"/>
        <v>8.4698876795622731</v>
      </c>
      <c r="S205" s="35">
        <f t="shared" si="32"/>
        <v>12.911771897353894</v>
      </c>
      <c r="AF205" s="34"/>
    </row>
    <row r="206" spans="7:32" ht="18.5">
      <c r="G206" s="61">
        <v>2015</v>
      </c>
      <c r="H206" s="61">
        <v>7</v>
      </c>
      <c r="I206" s="48">
        <f t="shared" si="33"/>
        <v>21</v>
      </c>
      <c r="J206" s="48">
        <f t="shared" si="33"/>
        <v>202</v>
      </c>
      <c r="K206" s="2">
        <v>37.200000000000003</v>
      </c>
      <c r="L206" s="2">
        <v>21.3</v>
      </c>
      <c r="M206" s="56">
        <f t="shared" si="28"/>
        <v>29.25</v>
      </c>
      <c r="N206" s="36">
        <v>37.5</v>
      </c>
      <c r="O206" s="57">
        <f t="shared" si="29"/>
        <v>41.407533392631358</v>
      </c>
      <c r="P206" s="58">
        <f t="shared" si="30"/>
        <v>52.670382475427097</v>
      </c>
      <c r="Q206" s="34">
        <v>26.417876500000002</v>
      </c>
      <c r="R206" s="11">
        <f t="shared" si="31"/>
        <v>7.2899667888911246</v>
      </c>
      <c r="S206" s="35">
        <f t="shared" si="32"/>
        <v>13.22503014299101</v>
      </c>
      <c r="AF206" s="34"/>
    </row>
    <row r="207" spans="7:32" ht="18.5">
      <c r="G207" s="61">
        <v>2015</v>
      </c>
      <c r="H207" s="61">
        <v>7</v>
      </c>
      <c r="I207" s="48">
        <f t="shared" si="33"/>
        <v>22</v>
      </c>
      <c r="J207" s="48">
        <f t="shared" si="33"/>
        <v>203</v>
      </c>
      <c r="K207" s="2">
        <v>37.299999999999997</v>
      </c>
      <c r="L207" s="2">
        <v>23.7</v>
      </c>
      <c r="M207" s="56">
        <f t="shared" si="28"/>
        <v>30.5</v>
      </c>
      <c r="N207" s="36">
        <v>36</v>
      </c>
      <c r="O207" s="57">
        <f t="shared" si="29"/>
        <v>46.175082399353286</v>
      </c>
      <c r="P207" s="58">
        <f t="shared" si="30"/>
        <v>50.238489650496369</v>
      </c>
      <c r="Q207" s="34">
        <v>27.245646399999998</v>
      </c>
      <c r="R207" s="11">
        <f t="shared" si="31"/>
        <v>7.7181330893687976</v>
      </c>
      <c r="S207" s="35">
        <f t="shared" si="32"/>
        <v>13.048770188451247</v>
      </c>
      <c r="AF207" s="34"/>
    </row>
    <row r="208" spans="7:32" ht="18.5">
      <c r="G208" s="61">
        <v>2015</v>
      </c>
      <c r="H208" s="61">
        <v>7</v>
      </c>
      <c r="I208" s="48">
        <f t="shared" si="33"/>
        <v>23</v>
      </c>
      <c r="J208" s="48">
        <f t="shared" si="33"/>
        <v>204</v>
      </c>
      <c r="K208" s="2">
        <v>37.4</v>
      </c>
      <c r="L208" s="2">
        <v>24.6</v>
      </c>
      <c r="M208" s="56">
        <f t="shared" si="28"/>
        <v>31</v>
      </c>
      <c r="N208" s="36">
        <v>42</v>
      </c>
      <c r="O208" s="57">
        <f t="shared" si="29"/>
        <v>50.038459649483322</v>
      </c>
      <c r="P208" s="58">
        <f t="shared" si="30"/>
        <v>51.239382681070914</v>
      </c>
      <c r="Q208" s="34">
        <v>28.643685699999999</v>
      </c>
      <c r="R208" s="11">
        <f t="shared" si="31"/>
        <v>8.1981665715683985</v>
      </c>
      <c r="S208" s="35">
        <f t="shared" si="32"/>
        <v>12.414484059030165</v>
      </c>
      <c r="AF208" s="34"/>
    </row>
    <row r="209" spans="7:32" ht="18.5">
      <c r="G209" s="61">
        <v>2015</v>
      </c>
      <c r="H209" s="61">
        <v>7</v>
      </c>
      <c r="I209" s="48">
        <f t="shared" si="33"/>
        <v>24</v>
      </c>
      <c r="J209" s="48">
        <f t="shared" si="33"/>
        <v>205</v>
      </c>
      <c r="K209" s="2">
        <v>37.200000000000003</v>
      </c>
      <c r="L209" s="2">
        <v>22.8</v>
      </c>
      <c r="M209" s="56">
        <f t="shared" si="28"/>
        <v>30</v>
      </c>
      <c r="N209" s="36">
        <v>27</v>
      </c>
      <c r="O209" s="57">
        <f t="shared" si="29"/>
        <v>48.204916389352277</v>
      </c>
      <c r="P209" s="58">
        <f t="shared" si="30"/>
        <v>55.532063680533831</v>
      </c>
      <c r="Q209" s="34">
        <v>29.267967399999996</v>
      </c>
      <c r="R209" s="11">
        <f t="shared" si="31"/>
        <v>8.2051868566877975</v>
      </c>
      <c r="S209" s="35">
        <f t="shared" si="32"/>
        <v>15.821372341998</v>
      </c>
      <c r="AF209" s="34"/>
    </row>
    <row r="210" spans="7:32" ht="18.5">
      <c r="G210" s="61">
        <v>2015</v>
      </c>
      <c r="H210" s="61">
        <v>7</v>
      </c>
      <c r="I210" s="48">
        <f t="shared" si="33"/>
        <v>25</v>
      </c>
      <c r="J210" s="48">
        <f t="shared" si="33"/>
        <v>206</v>
      </c>
      <c r="K210" s="2">
        <v>37.200000000000003</v>
      </c>
      <c r="L210" s="2">
        <v>24.4</v>
      </c>
      <c r="M210" s="56">
        <f t="shared" si="28"/>
        <v>30.8</v>
      </c>
      <c r="N210" s="36">
        <v>48</v>
      </c>
      <c r="O210" s="57">
        <f t="shared" si="29"/>
        <v>50.188404603191685</v>
      </c>
      <c r="P210" s="58">
        <f t="shared" si="30"/>
        <v>51.392926313668312</v>
      </c>
      <c r="Q210" s="34">
        <v>28.729519199999999</v>
      </c>
      <c r="R210" s="11">
        <f t="shared" si="31"/>
        <v>8.1890334232487998</v>
      </c>
      <c r="S210" s="35">
        <f t="shared" si="32"/>
        <v>11.468234120988511</v>
      </c>
      <c r="AF210" s="34"/>
    </row>
    <row r="211" spans="7:32" ht="18.5">
      <c r="G211" s="61">
        <v>2015</v>
      </c>
      <c r="H211" s="61">
        <v>7</v>
      </c>
      <c r="I211" s="48">
        <f t="shared" si="33"/>
        <v>26</v>
      </c>
      <c r="J211" s="48">
        <f t="shared" si="33"/>
        <v>207</v>
      </c>
      <c r="K211" s="2">
        <v>35.4</v>
      </c>
      <c r="L211" s="2">
        <v>20.3</v>
      </c>
      <c r="M211" s="56">
        <f t="shared" si="28"/>
        <v>27.85</v>
      </c>
      <c r="N211" s="36">
        <v>46.5</v>
      </c>
      <c r="O211" s="57">
        <f t="shared" si="29"/>
        <v>45.074229017820457</v>
      </c>
      <c r="P211" s="58">
        <f t="shared" si="30"/>
        <v>54.449668653527112</v>
      </c>
      <c r="Q211" s="34">
        <v>28.024428400000001</v>
      </c>
      <c r="R211" s="11">
        <f t="shared" si="31"/>
        <v>7.5031833926378999</v>
      </c>
      <c r="S211" s="35">
        <f t="shared" si="32"/>
        <v>11.961306669457121</v>
      </c>
      <c r="AF211" s="34"/>
    </row>
    <row r="212" spans="7:32" ht="18.5">
      <c r="G212" s="61">
        <v>2015</v>
      </c>
      <c r="H212" s="61">
        <v>7</v>
      </c>
      <c r="I212" s="48">
        <f t="shared" si="33"/>
        <v>27</v>
      </c>
      <c r="J212" s="48">
        <f t="shared" si="33"/>
        <v>208</v>
      </c>
      <c r="K212" s="2">
        <v>37.4</v>
      </c>
      <c r="L212" s="2">
        <v>22.2</v>
      </c>
      <c r="M212" s="56">
        <f t="shared" si="28"/>
        <v>29.799999999999997</v>
      </c>
      <c r="N212" s="36">
        <v>48.5</v>
      </c>
      <c r="O212" s="57">
        <f t="shared" si="29"/>
        <v>46.473533974403161</v>
      </c>
      <c r="P212" s="58">
        <f t="shared" si="30"/>
        <v>56.511817312874243</v>
      </c>
      <c r="Q212" s="34">
        <v>28.989950599999997</v>
      </c>
      <c r="R212" s="11">
        <f t="shared" si="31"/>
        <v>8.0932404688043977</v>
      </c>
      <c r="S212" s="35">
        <f t="shared" si="32"/>
        <v>12.342951711112166</v>
      </c>
      <c r="AF212" s="34"/>
    </row>
    <row r="213" spans="7:32" ht="18.5">
      <c r="G213" s="61">
        <v>2015</v>
      </c>
      <c r="H213" s="61">
        <v>7</v>
      </c>
      <c r="I213" s="48">
        <f t="shared" si="33"/>
        <v>28</v>
      </c>
      <c r="J213" s="48">
        <f t="shared" si="33"/>
        <v>209</v>
      </c>
      <c r="K213" s="2">
        <v>37.200000000000003</v>
      </c>
      <c r="L213" s="2">
        <v>22.4</v>
      </c>
      <c r="M213" s="56">
        <f t="shared" si="28"/>
        <v>29.8</v>
      </c>
      <c r="N213" s="36">
        <v>48</v>
      </c>
      <c r="O213" s="57">
        <f t="shared" si="29"/>
        <v>45.728756490114563</v>
      </c>
      <c r="P213" s="58">
        <f t="shared" si="30"/>
        <v>54.14284768429566</v>
      </c>
      <c r="Q213" s="34">
        <v>28.147526199999998</v>
      </c>
      <c r="R213" s="11">
        <f t="shared" si="31"/>
        <v>7.8580574793587985</v>
      </c>
      <c r="S213" s="35">
        <f t="shared" si="32"/>
        <v>11.926814852468649</v>
      </c>
      <c r="AF213" s="34"/>
    </row>
    <row r="214" spans="7:32" ht="18.5">
      <c r="G214" s="61">
        <v>2015</v>
      </c>
      <c r="H214" s="61">
        <v>7</v>
      </c>
      <c r="I214" s="48">
        <f t="shared" si="33"/>
        <v>29</v>
      </c>
      <c r="J214" s="48">
        <f t="shared" si="33"/>
        <v>210</v>
      </c>
      <c r="K214" s="2">
        <v>38</v>
      </c>
      <c r="L214" s="2">
        <v>22.6</v>
      </c>
      <c r="M214" s="56">
        <f t="shared" si="28"/>
        <v>30.3</v>
      </c>
      <c r="N214" s="36">
        <v>47</v>
      </c>
      <c r="O214" s="57">
        <f t="shared" si="29"/>
        <v>43.707459082426816</v>
      </c>
      <c r="P214" s="58">
        <f t="shared" si="30"/>
        <v>53.847589589549834</v>
      </c>
      <c r="Q214" s="34">
        <v>27.443272799999999</v>
      </c>
      <c r="R214" s="11">
        <f t="shared" si="31"/>
        <v>7.7419256381531989</v>
      </c>
      <c r="S214" s="35">
        <f t="shared" si="32"/>
        <v>12.095802544329498</v>
      </c>
      <c r="AF214" s="34"/>
    </row>
    <row r="215" spans="7:32" ht="18.5">
      <c r="G215" s="61">
        <v>2015</v>
      </c>
      <c r="H215" s="61">
        <v>7</v>
      </c>
      <c r="I215" s="48">
        <f t="shared" si="33"/>
        <v>30</v>
      </c>
      <c r="J215" s="48">
        <f t="shared" si="33"/>
        <v>211</v>
      </c>
      <c r="K215" s="2">
        <v>37.200000000000003</v>
      </c>
      <c r="L215" s="2">
        <v>23.4</v>
      </c>
      <c r="M215" s="56">
        <f t="shared" si="28"/>
        <v>30.3</v>
      </c>
      <c r="N215" s="36">
        <v>54</v>
      </c>
      <c r="O215" s="57">
        <f t="shared" si="29"/>
        <v>46.67613277649253</v>
      </c>
      <c r="P215" s="58">
        <f t="shared" si="30"/>
        <v>51.53045058524777</v>
      </c>
      <c r="Q215" s="34">
        <v>27.743061999999998</v>
      </c>
      <c r="R215" s="11">
        <f t="shared" si="31"/>
        <v>7.8264981201029986</v>
      </c>
      <c r="S215" s="35">
        <f t="shared" si="32"/>
        <v>11.118253694199391</v>
      </c>
      <c r="AF215" s="34"/>
    </row>
    <row r="216" spans="7:32" ht="18.5">
      <c r="G216" s="61">
        <v>2015</v>
      </c>
      <c r="H216" s="62">
        <v>7</v>
      </c>
      <c r="I216" s="62">
        <f t="shared" si="33"/>
        <v>31</v>
      </c>
      <c r="J216" s="48">
        <f t="shared" si="33"/>
        <v>212</v>
      </c>
      <c r="K216" s="2">
        <v>35.9</v>
      </c>
      <c r="L216" s="2">
        <v>21.6</v>
      </c>
      <c r="M216" s="56">
        <f t="shared" si="28"/>
        <v>28.75</v>
      </c>
      <c r="N216" s="36">
        <v>57</v>
      </c>
      <c r="O216" s="57">
        <f t="shared" si="29"/>
        <v>43.214898116090275</v>
      </c>
      <c r="P216" s="58">
        <f t="shared" si="30"/>
        <v>49.437843444807271</v>
      </c>
      <c r="Q216" s="34">
        <v>26.1469776</v>
      </c>
      <c r="R216" s="51">
        <f t="shared" si="31"/>
        <v>7.1385366996971982</v>
      </c>
      <c r="S216" s="50">
        <f t="shared" si="32"/>
        <v>10.496957821756453</v>
      </c>
      <c r="AF216" s="34"/>
    </row>
    <row r="217" spans="7:32" ht="18.5">
      <c r="G217" s="61">
        <v>2015</v>
      </c>
      <c r="H217" s="61">
        <v>8</v>
      </c>
      <c r="I217" s="48">
        <v>1</v>
      </c>
      <c r="J217" s="48">
        <f t="shared" si="33"/>
        <v>213</v>
      </c>
      <c r="K217" s="2">
        <v>35.4</v>
      </c>
      <c r="L217" s="2">
        <v>21.9</v>
      </c>
      <c r="M217" s="56">
        <f t="shared" si="28"/>
        <v>28.65</v>
      </c>
      <c r="N217" s="36">
        <v>41</v>
      </c>
      <c r="O217" s="57">
        <f t="shared" si="29"/>
        <v>44.427056486882144</v>
      </c>
      <c r="P217" s="58">
        <f t="shared" si="30"/>
        <v>47.981221005832715</v>
      </c>
      <c r="Q217" s="34">
        <v>26.117668599999998</v>
      </c>
      <c r="R217" s="11">
        <f t="shared" si="31"/>
        <v>7.1152168684465504</v>
      </c>
      <c r="S217" s="35">
        <f t="shared" si="32"/>
        <v>11.497920602094895</v>
      </c>
      <c r="AF217" s="34"/>
    </row>
    <row r="218" spans="7:32" ht="18.5">
      <c r="G218" s="61">
        <v>2015</v>
      </c>
      <c r="H218" s="61">
        <v>8</v>
      </c>
      <c r="I218" s="48">
        <f t="shared" ref="I218:J233" si="34">I217+1</f>
        <v>2</v>
      </c>
      <c r="J218" s="48">
        <f t="shared" si="33"/>
        <v>214</v>
      </c>
      <c r="K218" s="2">
        <v>37.1</v>
      </c>
      <c r="L218" s="2">
        <v>23.7</v>
      </c>
      <c r="M218" s="56">
        <f t="shared" si="28"/>
        <v>30.4</v>
      </c>
      <c r="N218" s="36">
        <v>23.5</v>
      </c>
      <c r="O218" s="57">
        <f t="shared" si="29"/>
        <v>47.038110975968991</v>
      </c>
      <c r="P218" s="58">
        <f t="shared" si="30"/>
        <v>50.424854966238769</v>
      </c>
      <c r="Q218" s="34">
        <v>27.5500413</v>
      </c>
      <c r="R218" s="11">
        <f t="shared" si="31"/>
        <v>7.7882038252208998</v>
      </c>
      <c r="S218" s="35">
        <f t="shared" si="32"/>
        <v>15.027642965379798</v>
      </c>
      <c r="AF218" s="34"/>
    </row>
    <row r="219" spans="7:32" ht="18.5">
      <c r="G219" s="61">
        <v>2015</v>
      </c>
      <c r="H219" s="61">
        <v>8</v>
      </c>
      <c r="I219" s="48">
        <f t="shared" si="34"/>
        <v>3</v>
      </c>
      <c r="J219" s="48">
        <f t="shared" si="34"/>
        <v>215</v>
      </c>
      <c r="K219" s="2">
        <v>37.200000000000003</v>
      </c>
      <c r="L219" s="2">
        <v>27.5</v>
      </c>
      <c r="M219" s="56">
        <f t="shared" si="28"/>
        <v>32.35</v>
      </c>
      <c r="N219" s="36">
        <v>17.5</v>
      </c>
      <c r="O219" s="57">
        <f t="shared" si="29"/>
        <v>51.739555150206343</v>
      </c>
      <c r="P219" s="58">
        <f t="shared" si="30"/>
        <v>40.149894796560133</v>
      </c>
      <c r="Q219" s="34">
        <v>25.782708599999996</v>
      </c>
      <c r="R219" s="11">
        <f t="shared" si="31"/>
        <v>7.5834616348408499</v>
      </c>
      <c r="S219" s="35">
        <f t="shared" si="32"/>
        <v>13.099799504947532</v>
      </c>
      <c r="AF219" s="34"/>
    </row>
    <row r="220" spans="7:32" ht="18.5">
      <c r="G220" s="61">
        <v>2015</v>
      </c>
      <c r="H220" s="61">
        <v>8</v>
      </c>
      <c r="I220" s="48">
        <f t="shared" si="34"/>
        <v>4</v>
      </c>
      <c r="J220" s="48">
        <f t="shared" si="34"/>
        <v>216</v>
      </c>
      <c r="K220" s="2">
        <v>38.4</v>
      </c>
      <c r="L220" s="2">
        <v>28.1</v>
      </c>
      <c r="M220" s="56">
        <f t="shared" si="28"/>
        <v>33.25</v>
      </c>
      <c r="N220" s="36">
        <v>27.5</v>
      </c>
      <c r="O220" s="57">
        <f t="shared" si="29"/>
        <v>53.155965251883572</v>
      </c>
      <c r="P220" s="58">
        <f t="shared" si="30"/>
        <v>43.800515367552052</v>
      </c>
      <c r="Q220" s="34">
        <v>27.295471699999997</v>
      </c>
      <c r="R220" s="11">
        <f t="shared" si="31"/>
        <v>8.1724894146215217</v>
      </c>
      <c r="S220" s="35">
        <f t="shared" si="32"/>
        <v>12.954559603692513</v>
      </c>
      <c r="AF220" s="34"/>
    </row>
    <row r="221" spans="7:32" ht="18.5">
      <c r="G221" s="61">
        <v>2015</v>
      </c>
      <c r="H221" s="61">
        <v>8</v>
      </c>
      <c r="I221" s="48">
        <f t="shared" si="34"/>
        <v>5</v>
      </c>
      <c r="J221" s="48">
        <f t="shared" si="34"/>
        <v>217</v>
      </c>
      <c r="K221" s="2">
        <v>37.1</v>
      </c>
      <c r="L221" s="2">
        <v>25.5</v>
      </c>
      <c r="M221" s="56">
        <f t="shared" si="28"/>
        <v>31.3</v>
      </c>
      <c r="N221" s="36">
        <v>43</v>
      </c>
      <c r="O221" s="57">
        <f t="shared" si="29"/>
        <v>49.224531685255357</v>
      </c>
      <c r="P221" s="58">
        <f t="shared" si="30"/>
        <v>45.68036540391698</v>
      </c>
      <c r="Q221" s="34">
        <v>26.824434199999995</v>
      </c>
      <c r="R221" s="11">
        <f t="shared" si="31"/>
        <v>7.7246725532252967</v>
      </c>
      <c r="S221" s="35">
        <f t="shared" si="32"/>
        <v>11.012255746557825</v>
      </c>
      <c r="AF221" s="34"/>
    </row>
    <row r="222" spans="7:32" ht="18.5">
      <c r="G222" s="61">
        <v>2015</v>
      </c>
      <c r="H222" s="61">
        <v>8</v>
      </c>
      <c r="I222" s="48">
        <f t="shared" si="34"/>
        <v>6</v>
      </c>
      <c r="J222" s="48">
        <f t="shared" si="34"/>
        <v>218</v>
      </c>
      <c r="K222" s="2">
        <v>37.1</v>
      </c>
      <c r="L222" s="2">
        <v>23.5</v>
      </c>
      <c r="M222" s="56">
        <f t="shared" si="28"/>
        <v>30.3</v>
      </c>
      <c r="N222" s="36">
        <v>57</v>
      </c>
      <c r="O222" s="57">
        <f t="shared" si="29"/>
        <v>46.015422429783364</v>
      </c>
      <c r="P222" s="58">
        <f t="shared" si="30"/>
        <v>50.0647796036043</v>
      </c>
      <c r="Q222" s="34">
        <v>27.151438899999999</v>
      </c>
      <c r="R222" s="11">
        <f t="shared" si="31"/>
        <v>7.65959739804285</v>
      </c>
      <c r="S222" s="35">
        <f t="shared" si="32"/>
        <v>10.814345360191064</v>
      </c>
      <c r="AF222" s="34"/>
    </row>
    <row r="223" spans="7:32" ht="18.5">
      <c r="G223" s="61">
        <v>2015</v>
      </c>
      <c r="H223" s="61">
        <v>8</v>
      </c>
      <c r="I223" s="48">
        <f t="shared" si="34"/>
        <v>7</v>
      </c>
      <c r="J223" s="48">
        <f t="shared" si="34"/>
        <v>219</v>
      </c>
      <c r="K223" s="2">
        <v>34.700000000000003</v>
      </c>
      <c r="L223" s="2">
        <v>22.6</v>
      </c>
      <c r="M223" s="56">
        <f t="shared" si="28"/>
        <v>28.650000000000002</v>
      </c>
      <c r="N223" s="36">
        <v>48.5</v>
      </c>
      <c r="O223" s="57">
        <f t="shared" si="29"/>
        <v>48.572163522623057</v>
      </c>
      <c r="P223" s="58">
        <f t="shared" si="30"/>
        <v>47.017854289899127</v>
      </c>
      <c r="Q223" s="34">
        <v>27.033365499999999</v>
      </c>
      <c r="R223" s="11">
        <f t="shared" si="31"/>
        <v>7.3646794881408741</v>
      </c>
      <c r="S223" s="35">
        <f t="shared" si="32"/>
        <v>10.206128510265208</v>
      </c>
      <c r="AF223" s="34"/>
    </row>
    <row r="224" spans="7:32" ht="18.5">
      <c r="G224" s="61">
        <v>2015</v>
      </c>
      <c r="H224" s="61">
        <v>8</v>
      </c>
      <c r="I224" s="48">
        <f t="shared" si="34"/>
        <v>8</v>
      </c>
      <c r="J224" s="48">
        <f t="shared" si="34"/>
        <v>220</v>
      </c>
      <c r="K224" s="2">
        <v>37.1</v>
      </c>
      <c r="L224" s="2">
        <v>22.1</v>
      </c>
      <c r="M224" s="56">
        <f t="shared" si="28"/>
        <v>29.6</v>
      </c>
      <c r="N224" s="36">
        <v>51</v>
      </c>
      <c r="O224" s="57">
        <f t="shared" si="29"/>
        <v>42.695853936972789</v>
      </c>
      <c r="P224" s="58">
        <f t="shared" si="30"/>
        <v>51.235024724367342</v>
      </c>
      <c r="Q224" s="34">
        <v>26.457652999999997</v>
      </c>
      <c r="R224" s="11">
        <f t="shared" si="31"/>
        <v>7.355253991653</v>
      </c>
      <c r="S224" s="35">
        <f t="shared" si="32"/>
        <v>10.971085804277909</v>
      </c>
      <c r="AF224" s="34"/>
    </row>
    <row r="225" spans="7:32" ht="18.5">
      <c r="G225" s="61">
        <v>2015</v>
      </c>
      <c r="H225" s="61">
        <v>8</v>
      </c>
      <c r="I225" s="48">
        <f t="shared" si="34"/>
        <v>9</v>
      </c>
      <c r="J225" s="48">
        <f t="shared" si="34"/>
        <v>221</v>
      </c>
      <c r="K225" s="2">
        <v>35.1</v>
      </c>
      <c r="L225" s="2">
        <v>22.1</v>
      </c>
      <c r="M225" s="56">
        <f t="shared" si="28"/>
        <v>28.6</v>
      </c>
      <c r="N225" s="36">
        <v>53</v>
      </c>
      <c r="O225" s="57">
        <f t="shared" si="29"/>
        <v>45.753835515422175</v>
      </c>
      <c r="P225" s="58">
        <f t="shared" si="30"/>
        <v>47.583988936039063</v>
      </c>
      <c r="Q225" s="34">
        <v>26.394847999999996</v>
      </c>
      <c r="R225" s="11">
        <f t="shared" si="31"/>
        <v>7.1829883553280007</v>
      </c>
      <c r="S225" s="35">
        <f t="shared" si="32"/>
        <v>10.101137291443175</v>
      </c>
      <c r="AF225" s="34"/>
    </row>
    <row r="226" spans="7:32" ht="18.5">
      <c r="G226" s="61">
        <v>2015</v>
      </c>
      <c r="H226" s="61">
        <v>8</v>
      </c>
      <c r="I226" s="48">
        <f t="shared" si="34"/>
        <v>10</v>
      </c>
      <c r="J226" s="48">
        <f t="shared" si="34"/>
        <v>222</v>
      </c>
      <c r="K226" s="2">
        <v>34.799999999999997</v>
      </c>
      <c r="L226" s="2">
        <v>23.3</v>
      </c>
      <c r="M226" s="56">
        <f t="shared" si="28"/>
        <v>29.049999999999997</v>
      </c>
      <c r="N226" s="36">
        <v>55.5</v>
      </c>
      <c r="O226" s="57">
        <f t="shared" si="29"/>
        <v>48.012033963282562</v>
      </c>
      <c r="P226" s="58">
        <f t="shared" si="30"/>
        <v>44.171071246219945</v>
      </c>
      <c r="Q226" s="34">
        <v>26.050676599999996</v>
      </c>
      <c r="R226" s="11">
        <f t="shared" si="31"/>
        <v>7.1580811754341473</v>
      </c>
      <c r="S226" s="35">
        <f t="shared" si="32"/>
        <v>9.45752728962165</v>
      </c>
      <c r="AF226" s="34"/>
    </row>
    <row r="227" spans="7:32" ht="18.5">
      <c r="G227" s="61">
        <v>2015</v>
      </c>
      <c r="H227" s="61">
        <v>8</v>
      </c>
      <c r="I227" s="48">
        <f t="shared" si="34"/>
        <v>11</v>
      </c>
      <c r="J227" s="48">
        <f t="shared" si="34"/>
        <v>223</v>
      </c>
      <c r="K227" s="2">
        <v>33.799999999999997</v>
      </c>
      <c r="L227" s="2">
        <v>22.4</v>
      </c>
      <c r="M227" s="56">
        <f t="shared" si="28"/>
        <v>28.099999999999998</v>
      </c>
      <c r="N227" s="36">
        <v>56.5</v>
      </c>
      <c r="O227" s="57">
        <f t="shared" si="29"/>
        <v>48.834443950681425</v>
      </c>
      <c r="P227" s="58">
        <f t="shared" si="30"/>
        <v>44.537012883021454</v>
      </c>
      <c r="Q227" s="34">
        <v>26.3814496</v>
      </c>
      <c r="R227" s="11">
        <f t="shared" si="31"/>
        <v>7.1019785673935996</v>
      </c>
      <c r="S227" s="35">
        <f t="shared" si="32"/>
        <v>9.4238494019489529</v>
      </c>
      <c r="AF227" s="34"/>
    </row>
    <row r="228" spans="7:32" ht="18.5">
      <c r="G228" s="61">
        <v>2015</v>
      </c>
      <c r="H228" s="61">
        <v>8</v>
      </c>
      <c r="I228" s="48">
        <f t="shared" si="34"/>
        <v>12</v>
      </c>
      <c r="J228" s="48">
        <f t="shared" si="34"/>
        <v>224</v>
      </c>
      <c r="K228" s="2">
        <v>35.299999999999997</v>
      </c>
      <c r="L228" s="2">
        <v>22.5</v>
      </c>
      <c r="M228" s="56">
        <f t="shared" si="28"/>
        <v>28.9</v>
      </c>
      <c r="N228" s="36">
        <v>53.5</v>
      </c>
      <c r="O228" s="57">
        <f t="shared" si="29"/>
        <v>46.817203180548148</v>
      </c>
      <c r="P228" s="58">
        <f t="shared" si="30"/>
        <v>47.940816056881296</v>
      </c>
      <c r="Q228" s="34">
        <v>26.7997309</v>
      </c>
      <c r="R228" s="11">
        <f t="shared" si="31"/>
        <v>7.3403256947209501</v>
      </c>
      <c r="S228" s="35">
        <f t="shared" si="32"/>
        <v>10.210161299626412</v>
      </c>
      <c r="AF228" s="34"/>
    </row>
    <row r="229" spans="7:32" ht="18.5">
      <c r="G229" s="61">
        <v>2015</v>
      </c>
      <c r="H229" s="61">
        <v>8</v>
      </c>
      <c r="I229" s="48">
        <f t="shared" si="34"/>
        <v>13</v>
      </c>
      <c r="J229" s="48">
        <f t="shared" si="34"/>
        <v>225</v>
      </c>
      <c r="K229" s="2">
        <v>37.1</v>
      </c>
      <c r="L229" s="2">
        <v>23.9</v>
      </c>
      <c r="M229" s="56">
        <f t="shared" si="28"/>
        <v>30.5</v>
      </c>
      <c r="N229" s="36">
        <v>55.5</v>
      </c>
      <c r="O229" s="57">
        <f t="shared" si="29"/>
        <v>43.842904183223816</v>
      </c>
      <c r="P229" s="58">
        <f t="shared" si="30"/>
        <v>46.29810681748436</v>
      </c>
      <c r="Q229" s="34">
        <v>25.486269</v>
      </c>
      <c r="R229" s="11">
        <f t="shared" si="31"/>
        <v>7.2197375391854992</v>
      </c>
      <c r="S229" s="35">
        <f t="shared" si="32"/>
        <v>10.055154944160758</v>
      </c>
      <c r="AF229" s="34"/>
    </row>
    <row r="230" spans="7:32" ht="18.5">
      <c r="G230" s="61">
        <v>2015</v>
      </c>
      <c r="H230" s="61">
        <v>8</v>
      </c>
      <c r="I230" s="48">
        <f t="shared" si="34"/>
        <v>14</v>
      </c>
      <c r="J230" s="48">
        <f t="shared" si="34"/>
        <v>226</v>
      </c>
      <c r="K230" s="2">
        <v>37.1</v>
      </c>
      <c r="L230" s="2">
        <v>23.6</v>
      </c>
      <c r="M230" s="56">
        <f t="shared" si="28"/>
        <v>30.35</v>
      </c>
      <c r="N230" s="36">
        <v>61</v>
      </c>
      <c r="O230" s="57">
        <f t="shared" si="29"/>
        <v>43.86582463411893</v>
      </c>
      <c r="P230" s="58">
        <f t="shared" si="30"/>
        <v>47.375090604848445</v>
      </c>
      <c r="Q230" s="34">
        <v>25.787732999999996</v>
      </c>
      <c r="R230" s="11">
        <f t="shared" si="31"/>
        <v>7.2824493522667479</v>
      </c>
      <c r="S230" s="35">
        <f t="shared" si="32"/>
        <v>10.262233846873574</v>
      </c>
      <c r="AF230" s="34"/>
    </row>
    <row r="231" spans="7:32" ht="18.5">
      <c r="G231" s="61">
        <v>2015</v>
      </c>
      <c r="H231" s="61">
        <v>8</v>
      </c>
      <c r="I231" s="48">
        <f t="shared" si="34"/>
        <v>15</v>
      </c>
      <c r="J231" s="48">
        <f t="shared" si="34"/>
        <v>227</v>
      </c>
      <c r="K231" s="2">
        <v>35.4</v>
      </c>
      <c r="L231" s="2">
        <v>21.9</v>
      </c>
      <c r="M231" s="56">
        <f t="shared" si="28"/>
        <v>28.65</v>
      </c>
      <c r="N231" s="36">
        <v>54.5</v>
      </c>
      <c r="O231" s="57">
        <f t="shared" si="29"/>
        <v>42.484823920276483</v>
      </c>
      <c r="P231" s="58">
        <f t="shared" si="30"/>
        <v>45.883609833898603</v>
      </c>
      <c r="Q231" s="34">
        <v>24.975873699999998</v>
      </c>
      <c r="R231" s="11">
        <f t="shared" si="31"/>
        <v>6.8041585401857239</v>
      </c>
      <c r="S231" s="35">
        <f t="shared" si="32"/>
        <v>9.7612283101894732</v>
      </c>
      <c r="AF231" s="34"/>
    </row>
    <row r="232" spans="7:32" ht="18.5">
      <c r="G232" s="61">
        <v>2015</v>
      </c>
      <c r="H232" s="61">
        <v>8</v>
      </c>
      <c r="I232" s="48">
        <f t="shared" si="34"/>
        <v>16</v>
      </c>
      <c r="J232" s="48">
        <f t="shared" si="34"/>
        <v>228</v>
      </c>
      <c r="K232" s="2">
        <v>36.1</v>
      </c>
      <c r="L232" s="2">
        <v>22.3</v>
      </c>
      <c r="M232" s="56">
        <f t="shared" si="28"/>
        <v>29.200000000000003</v>
      </c>
      <c r="N232" s="36">
        <v>29.5</v>
      </c>
      <c r="O232" s="57">
        <f t="shared" si="29"/>
        <v>40.991309481800492</v>
      </c>
      <c r="P232" s="58">
        <f t="shared" si="30"/>
        <v>45.254405667907747</v>
      </c>
      <c r="Q232" s="34">
        <v>24.364152999999998</v>
      </c>
      <c r="R232" s="11">
        <f t="shared" si="31"/>
        <v>6.716100595214999</v>
      </c>
      <c r="S232" s="35">
        <f t="shared" si="32"/>
        <v>12.535494889975448</v>
      </c>
      <c r="AF232" s="34"/>
    </row>
    <row r="233" spans="7:32" ht="18.5">
      <c r="G233" s="61">
        <v>2015</v>
      </c>
      <c r="H233" s="61">
        <v>8</v>
      </c>
      <c r="I233" s="48">
        <f t="shared" si="34"/>
        <v>17</v>
      </c>
      <c r="J233" s="48">
        <f t="shared" si="34"/>
        <v>229</v>
      </c>
      <c r="K233" s="2">
        <v>37.1</v>
      </c>
      <c r="L233" s="2">
        <v>24.4</v>
      </c>
      <c r="M233" s="56">
        <f t="shared" si="28"/>
        <v>30.75</v>
      </c>
      <c r="N233" s="36">
        <v>34</v>
      </c>
      <c r="O233" s="57">
        <f t="shared" si="29"/>
        <v>42.267046634851674</v>
      </c>
      <c r="P233" s="58">
        <f t="shared" si="30"/>
        <v>42.94331938100931</v>
      </c>
      <c r="Q233" s="34">
        <v>24.100372</v>
      </c>
      <c r="R233" s="11">
        <f t="shared" si="31"/>
        <v>6.862478500418999</v>
      </c>
      <c r="S233" s="35">
        <f t="shared" si="32"/>
        <v>11.527896974849188</v>
      </c>
      <c r="AF233" s="34"/>
    </row>
    <row r="234" spans="7:32" ht="18.5">
      <c r="G234" s="61">
        <v>2015</v>
      </c>
      <c r="H234" s="61">
        <v>8</v>
      </c>
      <c r="I234" s="48">
        <f t="shared" ref="I234:J249" si="35">I233+1</f>
        <v>18</v>
      </c>
      <c r="J234" s="48">
        <f t="shared" si="35"/>
        <v>230</v>
      </c>
      <c r="K234" s="2">
        <v>37.1</v>
      </c>
      <c r="L234" s="2">
        <v>23.1</v>
      </c>
      <c r="M234" s="56">
        <f t="shared" si="28"/>
        <v>30.1</v>
      </c>
      <c r="N234" s="36">
        <v>36</v>
      </c>
      <c r="O234" s="57">
        <f t="shared" si="29"/>
        <v>44.645513567191948</v>
      </c>
      <c r="P234" s="58">
        <f t="shared" si="30"/>
        <v>50.002975195254983</v>
      </c>
      <c r="Q234" s="34">
        <v>26.727714499999998</v>
      </c>
      <c r="R234" s="11">
        <f t="shared" si="31"/>
        <v>7.5087103814857485</v>
      </c>
      <c r="S234" s="35">
        <f t="shared" si="32"/>
        <v>12.933380528964722</v>
      </c>
      <c r="AF234" s="34"/>
    </row>
    <row r="235" spans="7:32" ht="18.5">
      <c r="G235" s="61">
        <v>2015</v>
      </c>
      <c r="H235" s="61">
        <v>8</v>
      </c>
      <c r="I235" s="48">
        <f t="shared" si="35"/>
        <v>19</v>
      </c>
      <c r="J235" s="48">
        <f t="shared" si="35"/>
        <v>231</v>
      </c>
      <c r="K235" s="2">
        <v>37.1</v>
      </c>
      <c r="L235" s="2">
        <v>22.5</v>
      </c>
      <c r="M235" s="56">
        <f t="shared" si="28"/>
        <v>29.8</v>
      </c>
      <c r="N235" s="36">
        <v>53.5</v>
      </c>
      <c r="O235" s="57">
        <f t="shared" si="29"/>
        <v>42.525476976726637</v>
      </c>
      <c r="P235" s="58">
        <f t="shared" si="30"/>
        <v>49.669757108816718</v>
      </c>
      <c r="Q235" s="34">
        <v>25.998339099999995</v>
      </c>
      <c r="R235" s="11">
        <f t="shared" si="31"/>
        <v>7.2580603199033984</v>
      </c>
      <c r="S235" s="35">
        <f t="shared" si="32"/>
        <v>10.673139200251091</v>
      </c>
      <c r="AF235" s="34"/>
    </row>
    <row r="236" spans="7:32" ht="18.5">
      <c r="G236" s="61">
        <v>2015</v>
      </c>
      <c r="H236" s="61">
        <v>8</v>
      </c>
      <c r="I236" s="48">
        <f t="shared" si="35"/>
        <v>20</v>
      </c>
      <c r="J236" s="48">
        <f t="shared" si="35"/>
        <v>232</v>
      </c>
      <c r="K236" s="2">
        <v>37.1</v>
      </c>
      <c r="L236" s="2">
        <v>23.8</v>
      </c>
      <c r="M236" s="56">
        <f t="shared" si="28"/>
        <v>30.450000000000003</v>
      </c>
      <c r="N236" s="36">
        <v>45.5</v>
      </c>
      <c r="O236" s="57">
        <f t="shared" si="29"/>
        <v>43.997801223713374</v>
      </c>
      <c r="P236" s="58">
        <f t="shared" si="30"/>
        <v>46.813660502031034</v>
      </c>
      <c r="Q236" s="34">
        <v>25.673009199999996</v>
      </c>
      <c r="R236" s="11">
        <f t="shared" si="31"/>
        <v>7.2651085997234972</v>
      </c>
      <c r="S236" s="35">
        <f t="shared" si="32"/>
        <v>10.809726448692341</v>
      </c>
      <c r="AF236" s="34"/>
    </row>
    <row r="237" spans="7:32" ht="18.5">
      <c r="G237" s="61">
        <v>2015</v>
      </c>
      <c r="H237" s="61">
        <v>8</v>
      </c>
      <c r="I237" s="48">
        <f t="shared" si="35"/>
        <v>21</v>
      </c>
      <c r="J237" s="48">
        <f t="shared" si="35"/>
        <v>233</v>
      </c>
      <c r="K237" s="2">
        <v>37.1</v>
      </c>
      <c r="L237" s="2">
        <v>23.8</v>
      </c>
      <c r="M237" s="56">
        <f t="shared" si="28"/>
        <v>30.450000000000003</v>
      </c>
      <c r="N237" s="36">
        <v>53.5</v>
      </c>
      <c r="O237" s="57">
        <f t="shared" si="29"/>
        <v>34.871895490084526</v>
      </c>
      <c r="P237" s="58">
        <f t="shared" si="30"/>
        <v>37.103696801449935</v>
      </c>
      <c r="Q237" s="34">
        <v>20.347982599999998</v>
      </c>
      <c r="R237" s="11">
        <f t="shared" si="31"/>
        <v>5.758199291039249</v>
      </c>
      <c r="S237" s="35">
        <f t="shared" si="32"/>
        <v>8.1401298340437105</v>
      </c>
      <c r="AF237" s="34"/>
    </row>
    <row r="238" spans="7:32" ht="18.5">
      <c r="G238" s="61">
        <v>2015</v>
      </c>
      <c r="H238" s="61">
        <v>8</v>
      </c>
      <c r="I238" s="48">
        <f t="shared" si="35"/>
        <v>22</v>
      </c>
      <c r="J238" s="48">
        <f t="shared" si="35"/>
        <v>234</v>
      </c>
      <c r="K238" s="2">
        <v>36.1</v>
      </c>
      <c r="L238" s="2">
        <v>22.8</v>
      </c>
      <c r="M238" s="56">
        <f t="shared" si="28"/>
        <v>29.450000000000003</v>
      </c>
      <c r="N238" s="36">
        <v>58.5</v>
      </c>
      <c r="O238" s="57">
        <f t="shared" si="29"/>
        <v>42.670318474286319</v>
      </c>
      <c r="P238" s="58">
        <f t="shared" si="30"/>
        <v>45.401218856640646</v>
      </c>
      <c r="Q238" s="34">
        <v>24.898414199999998</v>
      </c>
      <c r="R238" s="11">
        <f t="shared" si="31"/>
        <v>6.8998796661217492</v>
      </c>
      <c r="S238" s="35">
        <f t="shared" si="32"/>
        <v>9.7541300911518736</v>
      </c>
      <c r="AF238" s="34"/>
    </row>
    <row r="239" spans="7:32" ht="18.5">
      <c r="G239" s="61">
        <v>2015</v>
      </c>
      <c r="H239" s="61">
        <v>8</v>
      </c>
      <c r="I239" s="48">
        <f t="shared" si="35"/>
        <v>23</v>
      </c>
      <c r="J239" s="48">
        <f t="shared" si="35"/>
        <v>235</v>
      </c>
      <c r="K239" s="2">
        <v>35.4</v>
      </c>
      <c r="L239" s="2">
        <v>23</v>
      </c>
      <c r="M239" s="56">
        <f t="shared" si="28"/>
        <v>29.2</v>
      </c>
      <c r="N239" s="36">
        <v>51.5</v>
      </c>
      <c r="O239" s="57">
        <f t="shared" si="29"/>
        <v>43.360882236612525</v>
      </c>
      <c r="P239" s="58">
        <f t="shared" si="30"/>
        <v>43.013995178719618</v>
      </c>
      <c r="Q239" s="34">
        <v>24.430307599999999</v>
      </c>
      <c r="R239" s="11">
        <f t="shared" si="31"/>
        <v>6.734336441477998</v>
      </c>
      <c r="S239" s="35">
        <f t="shared" si="32"/>
        <v>9.2371349402210399</v>
      </c>
      <c r="AF239" s="34"/>
    </row>
    <row r="240" spans="7:32" ht="18.5">
      <c r="G240" s="61">
        <v>2015</v>
      </c>
      <c r="H240" s="61">
        <v>8</v>
      </c>
      <c r="I240" s="48">
        <f t="shared" si="35"/>
        <v>24</v>
      </c>
      <c r="J240" s="48">
        <f t="shared" si="35"/>
        <v>236</v>
      </c>
      <c r="K240" s="2">
        <v>36.5</v>
      </c>
      <c r="L240" s="2">
        <v>23.4</v>
      </c>
      <c r="M240" s="56">
        <f t="shared" si="28"/>
        <v>29.95</v>
      </c>
      <c r="N240" s="36">
        <v>43.5</v>
      </c>
      <c r="O240" s="57">
        <f t="shared" si="29"/>
        <v>42.928294878259649</v>
      </c>
      <c r="P240" s="58">
        <f t="shared" si="30"/>
        <v>44.988853032416117</v>
      </c>
      <c r="Q240" s="34">
        <v>24.859893799999998</v>
      </c>
      <c r="R240" s="11">
        <f t="shared" si="31"/>
        <v>6.9621064832917492</v>
      </c>
      <c r="S240" s="35">
        <f t="shared" si="32"/>
        <v>10.627181388822265</v>
      </c>
      <c r="AF240" s="34"/>
    </row>
    <row r="241" spans="7:32" ht="18.5">
      <c r="G241" s="61">
        <v>2015</v>
      </c>
      <c r="H241" s="61">
        <v>8</v>
      </c>
      <c r="I241" s="48">
        <f t="shared" si="35"/>
        <v>25</v>
      </c>
      <c r="J241" s="48">
        <f t="shared" si="35"/>
        <v>237</v>
      </c>
      <c r="K241" s="2">
        <v>34.299999999999997</v>
      </c>
      <c r="L241" s="2">
        <v>21.9</v>
      </c>
      <c r="M241" s="56">
        <f t="shared" si="28"/>
        <v>28.099999999999998</v>
      </c>
      <c r="N241" s="36">
        <v>30</v>
      </c>
      <c r="O241" s="57">
        <f t="shared" si="29"/>
        <v>44.393850398484247</v>
      </c>
      <c r="P241" s="58">
        <f t="shared" si="30"/>
        <v>44.038699595296364</v>
      </c>
      <c r="Q241" s="34">
        <v>25.0123006</v>
      </c>
      <c r="R241" s="11">
        <f t="shared" si="31"/>
        <v>6.7333988645720986</v>
      </c>
      <c r="S241" s="35">
        <f t="shared" si="32"/>
        <v>11.986887370141332</v>
      </c>
      <c r="AF241" s="34"/>
    </row>
    <row r="242" spans="7:32" ht="18.5">
      <c r="G242" s="61">
        <v>2015</v>
      </c>
      <c r="H242" s="61">
        <v>8</v>
      </c>
      <c r="I242" s="48">
        <f t="shared" si="35"/>
        <v>26</v>
      </c>
      <c r="J242" s="48">
        <f t="shared" si="35"/>
        <v>238</v>
      </c>
      <c r="K242" s="2">
        <v>33.700000000000003</v>
      </c>
      <c r="L242" s="2">
        <v>22</v>
      </c>
      <c r="M242" s="56">
        <f t="shared" si="28"/>
        <v>27.85</v>
      </c>
      <c r="N242" s="36">
        <v>23.5</v>
      </c>
      <c r="O242" s="57">
        <f t="shared" si="29"/>
        <v>23.04102293970751</v>
      </c>
      <c r="P242" s="58">
        <f t="shared" si="30"/>
        <v>21.566397471566237</v>
      </c>
      <c r="Q242" s="34">
        <v>12.6099879</v>
      </c>
      <c r="R242" s="11">
        <f t="shared" si="31"/>
        <v>3.3761634828792757</v>
      </c>
      <c r="S242" s="35">
        <f t="shared" si="32"/>
        <v>6.570734949351233</v>
      </c>
      <c r="AF242" s="34"/>
    </row>
    <row r="243" spans="7:32" ht="18.5">
      <c r="G243" s="61">
        <v>2015</v>
      </c>
      <c r="H243" s="61">
        <v>8</v>
      </c>
      <c r="I243" s="48">
        <f t="shared" si="35"/>
        <v>27</v>
      </c>
      <c r="J243" s="48">
        <f t="shared" si="35"/>
        <v>239</v>
      </c>
      <c r="K243" s="2">
        <v>33.799999999999997</v>
      </c>
      <c r="L243" s="2">
        <v>22.2</v>
      </c>
      <c r="M243" s="56">
        <f t="shared" si="28"/>
        <v>28</v>
      </c>
      <c r="N243" s="36">
        <v>29</v>
      </c>
      <c r="O243" s="57">
        <f t="shared" si="29"/>
        <v>34.948756723309181</v>
      </c>
      <c r="P243" s="58">
        <f t="shared" si="30"/>
        <v>32.432446239230913</v>
      </c>
      <c r="Q243" s="34">
        <v>19.044988199999999</v>
      </c>
      <c r="R243" s="11">
        <f t="shared" si="31"/>
        <v>5.1158075953193993</v>
      </c>
      <c r="S243" s="35">
        <f t="shared" si="32"/>
        <v>9.0593321712437618</v>
      </c>
      <c r="AF243" s="34"/>
    </row>
    <row r="244" spans="7:32" ht="18.5">
      <c r="G244" s="61">
        <v>2015</v>
      </c>
      <c r="H244" s="61">
        <v>8</v>
      </c>
      <c r="I244" s="48">
        <f t="shared" si="35"/>
        <v>28</v>
      </c>
      <c r="J244" s="48">
        <f t="shared" si="35"/>
        <v>240</v>
      </c>
      <c r="K244" s="2">
        <v>35.299999999999997</v>
      </c>
      <c r="L244" s="2">
        <v>21.5</v>
      </c>
      <c r="M244" s="56">
        <f t="shared" si="28"/>
        <v>28.4</v>
      </c>
      <c r="N244" s="36">
        <v>36.5</v>
      </c>
      <c r="O244" s="57">
        <f t="shared" si="29"/>
        <v>35.872150760297764</v>
      </c>
      <c r="P244" s="58">
        <f t="shared" si="30"/>
        <v>39.602854439368727</v>
      </c>
      <c r="Q244" s="34">
        <v>21.321460099999999</v>
      </c>
      <c r="R244" s="11">
        <f t="shared" si="31"/>
        <v>5.7773267930762993</v>
      </c>
      <c r="S244" s="35">
        <f t="shared" si="32"/>
        <v>10.088819899746836</v>
      </c>
      <c r="AF244" s="34"/>
    </row>
    <row r="245" spans="7:32" ht="18.5">
      <c r="G245" s="61">
        <v>2015</v>
      </c>
      <c r="H245" s="61">
        <v>8</v>
      </c>
      <c r="I245" s="48">
        <f t="shared" si="35"/>
        <v>29</v>
      </c>
      <c r="J245" s="48">
        <f t="shared" si="35"/>
        <v>241</v>
      </c>
      <c r="K245" s="2">
        <v>34.9</v>
      </c>
      <c r="L245" s="2">
        <v>22.9</v>
      </c>
      <c r="M245" s="56">
        <f t="shared" si="28"/>
        <v>28.9</v>
      </c>
      <c r="N245" s="36">
        <v>26.5</v>
      </c>
      <c r="O245" s="57">
        <f t="shared" si="29"/>
        <v>38.043290769563455</v>
      </c>
      <c r="P245" s="58">
        <f t="shared" si="30"/>
        <v>36.521559138780916</v>
      </c>
      <c r="Q245" s="34">
        <v>21.085732</v>
      </c>
      <c r="R245" s="11">
        <f t="shared" si="31"/>
        <v>5.7752871090059994</v>
      </c>
      <c r="S245" s="35">
        <f t="shared" si="32"/>
        <v>10.525092614163887</v>
      </c>
      <c r="AF245" s="34"/>
    </row>
    <row r="246" spans="7:32" ht="18.5">
      <c r="G246" s="61">
        <v>2015</v>
      </c>
      <c r="H246" s="61">
        <v>8</v>
      </c>
      <c r="I246" s="48">
        <f t="shared" si="35"/>
        <v>30</v>
      </c>
      <c r="J246" s="48">
        <f t="shared" si="35"/>
        <v>242</v>
      </c>
      <c r="K246" s="2">
        <v>32.700000000000003</v>
      </c>
      <c r="L246" s="2">
        <v>22.6</v>
      </c>
      <c r="M246" s="56">
        <f t="shared" si="28"/>
        <v>27.650000000000002</v>
      </c>
      <c r="N246" s="36">
        <v>36.5</v>
      </c>
      <c r="O246" s="57">
        <f t="shared" si="29"/>
        <v>43.026252443050524</v>
      </c>
      <c r="P246" s="58">
        <f t="shared" si="30"/>
        <v>34.765211973984833</v>
      </c>
      <c r="Q246" s="34">
        <v>21.878331099999997</v>
      </c>
      <c r="R246" s="11">
        <f t="shared" si="31"/>
        <v>5.831980920923173</v>
      </c>
      <c r="S246" s="35">
        <f t="shared" si="32"/>
        <v>8.8353781704315573</v>
      </c>
      <c r="AF246" s="34"/>
    </row>
    <row r="247" spans="7:32" ht="18.5">
      <c r="G247" s="61">
        <v>2015</v>
      </c>
      <c r="H247" s="62">
        <v>8</v>
      </c>
      <c r="I247" s="62">
        <f t="shared" si="35"/>
        <v>31</v>
      </c>
      <c r="J247" s="48">
        <f t="shared" si="35"/>
        <v>243</v>
      </c>
      <c r="K247" s="2">
        <v>37.1</v>
      </c>
      <c r="L247" s="2">
        <v>18.3</v>
      </c>
      <c r="M247" s="56">
        <f t="shared" si="28"/>
        <v>27.700000000000003</v>
      </c>
      <c r="N247" s="36">
        <v>30.5</v>
      </c>
      <c r="O247" s="57">
        <f t="shared" si="29"/>
        <v>29.305956488187284</v>
      </c>
      <c r="P247" s="58">
        <f t="shared" si="30"/>
        <v>44.076158558233679</v>
      </c>
      <c r="Q247" s="34">
        <v>20.330815899999997</v>
      </c>
      <c r="R247" s="51">
        <f t="shared" si="31"/>
        <v>5.4254307040342491</v>
      </c>
      <c r="S247" s="50">
        <f t="shared" si="32"/>
        <v>11.870317135091987</v>
      </c>
      <c r="AF247" s="34"/>
    </row>
    <row r="248" spans="7:32" ht="18.5">
      <c r="G248" s="61">
        <v>2015</v>
      </c>
      <c r="H248" s="61">
        <v>9</v>
      </c>
      <c r="I248" s="48">
        <v>1</v>
      </c>
      <c r="J248" s="48">
        <f t="shared" si="35"/>
        <v>244</v>
      </c>
      <c r="K248" s="2">
        <v>37.1</v>
      </c>
      <c r="L248" s="2">
        <v>23.5</v>
      </c>
      <c r="M248" s="56">
        <f t="shared" si="28"/>
        <v>30.3</v>
      </c>
      <c r="N248" s="36">
        <v>39</v>
      </c>
      <c r="O248" s="57">
        <f t="shared" si="29"/>
        <v>34.698723786666719</v>
      </c>
      <c r="P248" s="58">
        <f t="shared" si="30"/>
        <v>37.75221147989339</v>
      </c>
      <c r="Q248" s="34">
        <v>20.474011300000001</v>
      </c>
      <c r="R248" s="11">
        <f t="shared" si="31"/>
        <v>5.7758516688034511</v>
      </c>
      <c r="S248" s="35">
        <f t="shared" si="32"/>
        <v>9.5595298917949325</v>
      </c>
      <c r="AF248" s="34"/>
    </row>
    <row r="249" spans="7:32" ht="18.5">
      <c r="G249" s="61">
        <v>2015</v>
      </c>
      <c r="H249" s="61">
        <v>9</v>
      </c>
      <c r="I249" s="48">
        <f t="shared" ref="I249:J264" si="36">I248+1</f>
        <v>2</v>
      </c>
      <c r="J249" s="48">
        <f t="shared" si="35"/>
        <v>245</v>
      </c>
      <c r="K249" s="2">
        <v>37.1</v>
      </c>
      <c r="L249" s="2">
        <v>23.1</v>
      </c>
      <c r="M249" s="56">
        <f t="shared" si="28"/>
        <v>30.1</v>
      </c>
      <c r="N249" s="36">
        <v>39</v>
      </c>
      <c r="O249" s="57">
        <f t="shared" si="29"/>
        <v>27.008315147242918</v>
      </c>
      <c r="P249" s="58">
        <f t="shared" si="30"/>
        <v>30.249312964912072</v>
      </c>
      <c r="Q249" s="34">
        <v>16.1689379</v>
      </c>
      <c r="R249" s="11">
        <f t="shared" si="31"/>
        <v>4.5423963155296505</v>
      </c>
      <c r="S249" s="35">
        <f t="shared" si="32"/>
        <v>7.7422896646573172</v>
      </c>
      <c r="AF249" s="34"/>
    </row>
    <row r="250" spans="7:32" ht="18.5">
      <c r="G250" s="61">
        <v>2015</v>
      </c>
      <c r="H250" s="61">
        <v>9</v>
      </c>
      <c r="I250" s="48">
        <f t="shared" si="36"/>
        <v>3</v>
      </c>
      <c r="J250" s="48">
        <f t="shared" si="36"/>
        <v>246</v>
      </c>
      <c r="K250" s="2">
        <v>37.1</v>
      </c>
      <c r="L250" s="2">
        <v>22.7</v>
      </c>
      <c r="M250" s="56">
        <f t="shared" si="28"/>
        <v>29.9</v>
      </c>
      <c r="N250" s="36">
        <v>44.5</v>
      </c>
      <c r="O250" s="57">
        <f t="shared" si="29"/>
        <v>35.905083927899291</v>
      </c>
      <c r="P250" s="58">
        <f t="shared" si="30"/>
        <v>41.362656684939985</v>
      </c>
      <c r="Q250" s="34">
        <v>21.800034199999999</v>
      </c>
      <c r="R250" s="11">
        <f t="shared" si="31"/>
        <v>6.0987884678090998</v>
      </c>
      <c r="S250" s="35">
        <f t="shared" si="32"/>
        <v>9.675018119108973</v>
      </c>
      <c r="AF250" s="34"/>
    </row>
    <row r="251" spans="7:32" ht="18.5">
      <c r="G251" s="61">
        <v>2015</v>
      </c>
      <c r="H251" s="61">
        <v>9</v>
      </c>
      <c r="I251" s="48">
        <f t="shared" si="36"/>
        <v>4</v>
      </c>
      <c r="J251" s="48">
        <f t="shared" si="36"/>
        <v>247</v>
      </c>
      <c r="K251" s="2">
        <v>35.1</v>
      </c>
      <c r="L251" s="2">
        <v>21.4</v>
      </c>
      <c r="M251" s="56">
        <f t="shared" si="28"/>
        <v>28.25</v>
      </c>
      <c r="N251" s="36">
        <v>38.5</v>
      </c>
      <c r="O251" s="57">
        <f t="shared" si="29"/>
        <v>35.027872615655866</v>
      </c>
      <c r="P251" s="58">
        <f t="shared" si="30"/>
        <v>38.390548386758837</v>
      </c>
      <c r="Q251" s="34">
        <v>20.744072799999998</v>
      </c>
      <c r="R251" s="11">
        <f t="shared" si="31"/>
        <v>5.6026266000605984</v>
      </c>
      <c r="S251" s="35">
        <f t="shared" si="32"/>
        <v>9.5433310663943196</v>
      </c>
      <c r="AF251" s="34"/>
    </row>
    <row r="252" spans="7:32" ht="18.5">
      <c r="G252" s="61">
        <v>2015</v>
      </c>
      <c r="H252" s="61">
        <v>9</v>
      </c>
      <c r="I252" s="48">
        <f t="shared" si="36"/>
        <v>5</v>
      </c>
      <c r="J252" s="48">
        <f t="shared" si="36"/>
        <v>248</v>
      </c>
      <c r="K252" s="2">
        <v>37.1</v>
      </c>
      <c r="L252" s="2">
        <v>21.1</v>
      </c>
      <c r="M252" s="56">
        <f t="shared" si="28"/>
        <v>29.1</v>
      </c>
      <c r="N252" s="36">
        <v>22.5</v>
      </c>
      <c r="O252" s="57">
        <f t="shared" si="29"/>
        <v>28.348606874999998</v>
      </c>
      <c r="P252" s="58">
        <f t="shared" si="30"/>
        <v>36.286216799999998</v>
      </c>
      <c r="Q252" s="34">
        <v>18.143108399999999</v>
      </c>
      <c r="R252" s="11">
        <f t="shared" si="31"/>
        <v>4.9905976129253995</v>
      </c>
      <c r="S252" s="35">
        <f t="shared" si="32"/>
        <v>10.934144977615158</v>
      </c>
      <c r="AF252" s="34"/>
    </row>
    <row r="253" spans="7:32" ht="18.5">
      <c r="G253" s="61">
        <v>2015</v>
      </c>
      <c r="H253" s="61">
        <v>9</v>
      </c>
      <c r="I253" s="48">
        <f t="shared" si="36"/>
        <v>6</v>
      </c>
      <c r="J253" s="48">
        <f t="shared" si="36"/>
        <v>249</v>
      </c>
      <c r="K253" s="2">
        <v>37.1</v>
      </c>
      <c r="L253" s="2">
        <v>25.8</v>
      </c>
      <c r="M253" s="56">
        <f t="shared" si="28"/>
        <v>31.450000000000003</v>
      </c>
      <c r="N253" s="36">
        <v>21</v>
      </c>
      <c r="O253" s="57">
        <f t="shared" si="29"/>
        <v>37.031199368448824</v>
      </c>
      <c r="P253" s="58">
        <f t="shared" si="30"/>
        <v>33.476204229077737</v>
      </c>
      <c r="Q253" s="34">
        <v>19.9171403</v>
      </c>
      <c r="R253" s="11">
        <f t="shared" si="31"/>
        <v>5.7530908720803726</v>
      </c>
      <c r="S253" s="35">
        <f t="shared" si="32"/>
        <v>10.557748148549271</v>
      </c>
      <c r="AF253" s="34"/>
    </row>
    <row r="254" spans="7:32" ht="18.5">
      <c r="G254" s="61">
        <v>2015</v>
      </c>
      <c r="H254" s="61">
        <v>9</v>
      </c>
      <c r="I254" s="48">
        <f t="shared" si="36"/>
        <v>7</v>
      </c>
      <c r="J254" s="48">
        <f t="shared" si="36"/>
        <v>250</v>
      </c>
      <c r="K254" s="2">
        <v>37.1</v>
      </c>
      <c r="L254" s="2">
        <v>28.5</v>
      </c>
      <c r="M254" s="56">
        <f t="shared" si="28"/>
        <v>32.799999999999997</v>
      </c>
      <c r="N254" s="36">
        <v>19.5</v>
      </c>
      <c r="O254" s="57">
        <f t="shared" si="29"/>
        <v>32.761626603377657</v>
      </c>
      <c r="P254" s="58">
        <f t="shared" si="30"/>
        <v>22.539999103123833</v>
      </c>
      <c r="Q254" s="34">
        <v>15.372151799999999</v>
      </c>
      <c r="R254" s="11">
        <f t="shared" si="31"/>
        <v>4.5619781175341991</v>
      </c>
      <c r="S254" s="35">
        <f t="shared" si="32"/>
        <v>7.5221165581280918</v>
      </c>
      <c r="AF254" s="34"/>
    </row>
    <row r="255" spans="7:32" ht="18.5">
      <c r="G255" s="61">
        <v>2015</v>
      </c>
      <c r="H255" s="61">
        <v>9</v>
      </c>
      <c r="I255" s="48">
        <f t="shared" si="36"/>
        <v>8</v>
      </c>
      <c r="J255" s="48">
        <f t="shared" si="36"/>
        <v>251</v>
      </c>
      <c r="K255" s="2">
        <v>37.1</v>
      </c>
      <c r="L255" s="2">
        <v>27.9</v>
      </c>
      <c r="M255" s="56">
        <f t="shared" si="28"/>
        <v>32.5</v>
      </c>
      <c r="N255" s="36">
        <v>17</v>
      </c>
      <c r="O255" s="57">
        <f t="shared" si="29"/>
        <v>32.23350679975092</v>
      </c>
      <c r="P255" s="58">
        <f t="shared" si="30"/>
        <v>23.723861004616683</v>
      </c>
      <c r="Q255" s="34">
        <v>15.6430507</v>
      </c>
      <c r="R255" s="11">
        <f t="shared" si="31"/>
        <v>4.6148485654816493</v>
      </c>
      <c r="S255" s="35">
        <f t="shared" si="32"/>
        <v>8.056447792786722</v>
      </c>
      <c r="AF255" s="34"/>
    </row>
    <row r="256" spans="7:32" ht="18.5">
      <c r="G256" s="61">
        <v>2015</v>
      </c>
      <c r="H256" s="61">
        <v>9</v>
      </c>
      <c r="I256" s="48">
        <f t="shared" si="36"/>
        <v>9</v>
      </c>
      <c r="J256" s="48">
        <f t="shared" si="36"/>
        <v>252</v>
      </c>
      <c r="K256" s="2">
        <v>37.1</v>
      </c>
      <c r="L256" s="2">
        <v>26.7</v>
      </c>
      <c r="M256" s="56">
        <f t="shared" si="28"/>
        <v>31.9</v>
      </c>
      <c r="N256" s="36">
        <v>13</v>
      </c>
      <c r="O256" s="57">
        <f t="shared" si="29"/>
        <v>38.328430325886558</v>
      </c>
      <c r="P256" s="58">
        <f t="shared" si="30"/>
        <v>31.889254031137622</v>
      </c>
      <c r="Q256" s="34">
        <v>19.776875799999999</v>
      </c>
      <c r="R256" s="11">
        <f t="shared" si="31"/>
        <v>5.7647714153799008</v>
      </c>
      <c r="S256" s="35">
        <f t="shared" si="32"/>
        <v>10.951638809987642</v>
      </c>
      <c r="AF256" s="34"/>
    </row>
    <row r="257" spans="7:32" ht="18.5">
      <c r="G257" s="61">
        <v>2015</v>
      </c>
      <c r="H257" s="61">
        <v>9</v>
      </c>
      <c r="I257" s="48">
        <f t="shared" si="36"/>
        <v>10</v>
      </c>
      <c r="J257" s="48">
        <f t="shared" si="36"/>
        <v>253</v>
      </c>
      <c r="K257" s="2">
        <v>37.1</v>
      </c>
      <c r="L257" s="2">
        <v>28.8</v>
      </c>
      <c r="M257" s="56">
        <f t="shared" si="28"/>
        <v>32.950000000000003</v>
      </c>
      <c r="N257" s="36">
        <v>16</v>
      </c>
      <c r="O257" s="57">
        <f t="shared" si="29"/>
        <v>40.018320048522064</v>
      </c>
      <c r="P257" s="58">
        <f t="shared" si="30"/>
        <v>26.572164512218652</v>
      </c>
      <c r="Q257" s="34">
        <v>18.446665899999999</v>
      </c>
      <c r="R257" s="11">
        <f t="shared" si="31"/>
        <v>5.490627046802623</v>
      </c>
      <c r="S257" s="35">
        <f t="shared" si="32"/>
        <v>9.0713679900628552</v>
      </c>
      <c r="AF257" s="34"/>
    </row>
    <row r="258" spans="7:32" ht="18.5">
      <c r="G258" s="61">
        <v>2015</v>
      </c>
      <c r="H258" s="61">
        <v>9</v>
      </c>
      <c r="I258" s="48">
        <f t="shared" si="36"/>
        <v>11</v>
      </c>
      <c r="J258" s="48">
        <f t="shared" si="36"/>
        <v>254</v>
      </c>
      <c r="K258" s="2">
        <v>37.1</v>
      </c>
      <c r="L258" s="2">
        <v>26.7</v>
      </c>
      <c r="M258" s="56">
        <f t="shared" si="28"/>
        <v>31.9</v>
      </c>
      <c r="N258" s="36">
        <v>23.5</v>
      </c>
      <c r="O258" s="57">
        <f t="shared" si="29"/>
        <v>28.530069056777858</v>
      </c>
      <c r="P258" s="58">
        <f t="shared" si="30"/>
        <v>23.737017455239183</v>
      </c>
      <c r="Q258" s="34">
        <v>14.721073299999999</v>
      </c>
      <c r="R258" s="11">
        <f t="shared" si="31"/>
        <v>4.2910530167536498</v>
      </c>
      <c r="S258" s="35">
        <f t="shared" si="32"/>
        <v>7.5072877693676565</v>
      </c>
      <c r="AF258" s="34"/>
    </row>
    <row r="259" spans="7:32" ht="18.5">
      <c r="G259" s="61">
        <v>2015</v>
      </c>
      <c r="H259" s="61">
        <v>9</v>
      </c>
      <c r="I259" s="48">
        <f t="shared" si="36"/>
        <v>12</v>
      </c>
      <c r="J259" s="48">
        <f t="shared" si="36"/>
        <v>255</v>
      </c>
      <c r="K259" s="2">
        <v>37.1</v>
      </c>
      <c r="L259" s="2">
        <v>25</v>
      </c>
      <c r="M259" s="56">
        <f t="shared" si="28"/>
        <v>31.05</v>
      </c>
      <c r="N259" s="36">
        <v>42</v>
      </c>
      <c r="O259" s="57">
        <f t="shared" si="29"/>
        <v>16.326385700735159</v>
      </c>
      <c r="P259" s="58">
        <f t="shared" si="30"/>
        <v>15.803941358311635</v>
      </c>
      <c r="Q259" s="34">
        <v>9.0866273999999994</v>
      </c>
      <c r="R259" s="11">
        <f t="shared" si="31"/>
        <v>2.6033664548938495</v>
      </c>
      <c r="S259" s="35">
        <f t="shared" si="32"/>
        <v>4.1676979489577901</v>
      </c>
      <c r="AF259" s="34"/>
    </row>
    <row r="260" spans="7:32" ht="18.5">
      <c r="G260" s="61">
        <v>2015</v>
      </c>
      <c r="H260" s="61">
        <v>9</v>
      </c>
      <c r="I260" s="48">
        <f t="shared" si="36"/>
        <v>13</v>
      </c>
      <c r="J260" s="48">
        <f t="shared" si="36"/>
        <v>256</v>
      </c>
      <c r="K260" s="2">
        <v>36.1</v>
      </c>
      <c r="L260" s="2">
        <v>23.1</v>
      </c>
      <c r="M260" s="56">
        <f t="shared" si="28"/>
        <v>29.6</v>
      </c>
      <c r="N260" s="36">
        <v>42.5</v>
      </c>
      <c r="O260" s="57">
        <f t="shared" si="29"/>
        <v>28.750014791194534</v>
      </c>
      <c r="P260" s="58">
        <f t="shared" si="30"/>
        <v>29.900015382842316</v>
      </c>
      <c r="Q260" s="34">
        <v>16.5855444</v>
      </c>
      <c r="R260" s="11">
        <f t="shared" si="31"/>
        <v>4.6107979287444012</v>
      </c>
      <c r="S260" s="35">
        <f t="shared" si="32"/>
        <v>7.286796777499835</v>
      </c>
      <c r="AF260" s="34"/>
    </row>
    <row r="261" spans="7:32" ht="18.5">
      <c r="G261" s="61">
        <v>2015</v>
      </c>
      <c r="H261" s="61">
        <v>9</v>
      </c>
      <c r="I261" s="48">
        <f t="shared" si="36"/>
        <v>14</v>
      </c>
      <c r="J261" s="48">
        <f t="shared" si="36"/>
        <v>257</v>
      </c>
      <c r="K261" s="2">
        <v>37.1</v>
      </c>
      <c r="L261" s="2">
        <v>20.9</v>
      </c>
      <c r="M261" s="56">
        <f t="shared" si="28"/>
        <v>29</v>
      </c>
      <c r="N261" s="36">
        <v>17.5</v>
      </c>
      <c r="O261" s="57">
        <f t="shared" si="29"/>
        <v>24.203147302973246</v>
      </c>
      <c r="P261" s="58">
        <f t="shared" si="30"/>
        <v>31.367278904653332</v>
      </c>
      <c r="Q261" s="34">
        <v>15.586526199999998</v>
      </c>
      <c r="R261" s="11">
        <f t="shared" si="31"/>
        <v>4.2782208844284</v>
      </c>
      <c r="S261" s="35">
        <f t="shared" si="32"/>
        <v>10.009755220345919</v>
      </c>
      <c r="AF261" s="34"/>
    </row>
    <row r="262" spans="7:32" ht="18.5">
      <c r="G262" s="61">
        <v>2015</v>
      </c>
      <c r="H262" s="61">
        <v>9</v>
      </c>
      <c r="I262" s="48">
        <f t="shared" si="36"/>
        <v>15</v>
      </c>
      <c r="J262" s="48">
        <f t="shared" si="36"/>
        <v>258</v>
      </c>
      <c r="K262" s="2">
        <v>37.1</v>
      </c>
      <c r="L262" s="2">
        <v>24.3</v>
      </c>
      <c r="M262" s="56">
        <f t="shared" ref="M262:M325" si="37">(K262+L262)/2</f>
        <v>30.700000000000003</v>
      </c>
      <c r="N262" s="36">
        <v>21</v>
      </c>
      <c r="O262" s="57">
        <f t="shared" ref="O262:O325" si="38">((Q262)/(0.16*(K262-(L262))^0.5))</f>
        <v>18.698501446834449</v>
      </c>
      <c r="P262" s="58">
        <f t="shared" ref="P262:P325" si="39">0.16*((K262-L262)^1/2)*O262</f>
        <v>19.147265481558478</v>
      </c>
      <c r="Q262" s="34">
        <v>10.7036468</v>
      </c>
      <c r="R262" s="11">
        <f t="shared" ref="R262:R325" si="40">0.0023*0.408*O262*(K262-L262)^0.5*(M262+17.8)</f>
        <v>3.0446790913770001</v>
      </c>
      <c r="S262" s="35">
        <f t="shared" ref="S262:S325" si="41">0.31*(IF(N262&gt;50,1,(1+(50-N262)/70)))*(P262+2.09)*((M262/(M262+15)))</f>
        <v>6.2548891851238553</v>
      </c>
      <c r="AF262" s="34"/>
    </row>
    <row r="263" spans="7:32" ht="18.5">
      <c r="G263" s="61">
        <v>2015</v>
      </c>
      <c r="H263" s="61">
        <v>9</v>
      </c>
      <c r="I263" s="48">
        <f t="shared" si="36"/>
        <v>16</v>
      </c>
      <c r="J263" s="48">
        <f t="shared" si="36"/>
        <v>259</v>
      </c>
      <c r="K263" s="2">
        <v>37.1</v>
      </c>
      <c r="L263" s="2">
        <v>23.1</v>
      </c>
      <c r="M263" s="56">
        <f t="shared" si="37"/>
        <v>30.1</v>
      </c>
      <c r="N263" s="36">
        <v>43</v>
      </c>
      <c r="O263" s="57">
        <f t="shared" si="38"/>
        <v>25.114369024583624</v>
      </c>
      <c r="P263" s="58">
        <f t="shared" si="39"/>
        <v>28.128093307533661</v>
      </c>
      <c r="Q263" s="34">
        <v>15.035098299999998</v>
      </c>
      <c r="R263" s="11">
        <f t="shared" si="40"/>
        <v>4.2238627882630491</v>
      </c>
      <c r="S263" s="35">
        <f t="shared" si="41"/>
        <v>6.8771958207950385</v>
      </c>
      <c r="AF263" s="34"/>
    </row>
    <row r="264" spans="7:32" ht="18.5">
      <c r="G264" s="61">
        <v>2015</v>
      </c>
      <c r="H264" s="61">
        <v>9</v>
      </c>
      <c r="I264" s="48">
        <f t="shared" si="36"/>
        <v>17</v>
      </c>
      <c r="J264" s="48">
        <f t="shared" si="36"/>
        <v>260</v>
      </c>
      <c r="K264" s="2">
        <v>35.6</v>
      </c>
      <c r="L264" s="2">
        <v>21.7</v>
      </c>
      <c r="M264" s="56">
        <f t="shared" si="37"/>
        <v>28.65</v>
      </c>
      <c r="N264" s="36">
        <v>48</v>
      </c>
      <c r="O264" s="57">
        <f t="shared" si="38"/>
        <v>23.820398712415717</v>
      </c>
      <c r="P264" s="58">
        <f t="shared" si="39"/>
        <v>26.488283368206279</v>
      </c>
      <c r="Q264" s="34">
        <v>14.209421899999999</v>
      </c>
      <c r="R264" s="11">
        <f t="shared" si="40"/>
        <v>3.8710621511505741</v>
      </c>
      <c r="S264" s="35">
        <f t="shared" si="41"/>
        <v>5.9809843589920249</v>
      </c>
      <c r="AF264" s="34"/>
    </row>
    <row r="265" spans="7:32" ht="18.5">
      <c r="G265" s="61">
        <v>2015</v>
      </c>
      <c r="H265" s="61">
        <v>9</v>
      </c>
      <c r="I265" s="48">
        <f t="shared" ref="I265:J280" si="42">I264+1</f>
        <v>18</v>
      </c>
      <c r="J265" s="48">
        <f t="shared" si="42"/>
        <v>261</v>
      </c>
      <c r="K265" s="2">
        <v>35.799999999999997</v>
      </c>
      <c r="L265" s="2">
        <v>21</v>
      </c>
      <c r="M265" s="56">
        <f t="shared" si="37"/>
        <v>28.4</v>
      </c>
      <c r="N265" s="36">
        <v>47.5</v>
      </c>
      <c r="O265" s="57">
        <f t="shared" si="38"/>
        <v>10.01902321040814</v>
      </c>
      <c r="P265" s="58">
        <f t="shared" si="39"/>
        <v>11.862523481123235</v>
      </c>
      <c r="Q265" s="34">
        <v>6.1670322999999989</v>
      </c>
      <c r="R265" s="11">
        <f t="shared" si="40"/>
        <v>1.6710375731048999</v>
      </c>
      <c r="S265" s="35">
        <f t="shared" si="41"/>
        <v>2.9314536579217081</v>
      </c>
      <c r="AF265" s="34"/>
    </row>
    <row r="266" spans="7:32" ht="18.5">
      <c r="G266" s="61">
        <v>2015</v>
      </c>
      <c r="H266" s="61">
        <v>9</v>
      </c>
      <c r="I266" s="48">
        <f t="shared" si="42"/>
        <v>19</v>
      </c>
      <c r="J266" s="48">
        <f t="shared" si="42"/>
        <v>262</v>
      </c>
      <c r="K266" s="2">
        <v>37.1</v>
      </c>
      <c r="L266" s="2">
        <v>21.7</v>
      </c>
      <c r="M266" s="56">
        <f t="shared" si="37"/>
        <v>29.4</v>
      </c>
      <c r="N266" s="36">
        <v>50</v>
      </c>
      <c r="O266" s="57">
        <f t="shared" si="38"/>
        <v>20.120608490389117</v>
      </c>
      <c r="P266" s="58">
        <f t="shared" si="39"/>
        <v>24.788589660159396</v>
      </c>
      <c r="Q266" s="34">
        <v>12.6334351</v>
      </c>
      <c r="R266" s="11">
        <f t="shared" si="40"/>
        <v>3.4972885718628</v>
      </c>
      <c r="S266" s="35">
        <f t="shared" si="41"/>
        <v>5.5173753640246108</v>
      </c>
      <c r="AF266" s="34"/>
    </row>
    <row r="267" spans="7:32" ht="18.5">
      <c r="G267" s="61">
        <v>2015</v>
      </c>
      <c r="H267" s="61">
        <v>9</v>
      </c>
      <c r="I267" s="48">
        <f t="shared" si="42"/>
        <v>20</v>
      </c>
      <c r="J267" s="48">
        <f t="shared" si="42"/>
        <v>263</v>
      </c>
      <c r="K267" s="2">
        <v>34.6</v>
      </c>
      <c r="L267" s="2">
        <v>20.7</v>
      </c>
      <c r="M267" s="56">
        <f t="shared" si="37"/>
        <v>27.65</v>
      </c>
      <c r="N267" s="36">
        <v>41</v>
      </c>
      <c r="O267" s="57">
        <f t="shared" si="38"/>
        <v>12.861625541630245</v>
      </c>
      <c r="P267" s="58">
        <f t="shared" si="39"/>
        <v>14.302127602292833</v>
      </c>
      <c r="Q267" s="34">
        <v>7.6722587999999998</v>
      </c>
      <c r="R267" s="11">
        <f t="shared" si="40"/>
        <v>2.0451499128278998</v>
      </c>
      <c r="S267" s="35">
        <f t="shared" si="41"/>
        <v>3.7179382407305939</v>
      </c>
      <c r="AF267" s="34"/>
    </row>
    <row r="268" spans="7:32" ht="18.5">
      <c r="G268" s="61">
        <v>2015</v>
      </c>
      <c r="H268" s="61">
        <v>9</v>
      </c>
      <c r="I268" s="48">
        <f t="shared" si="42"/>
        <v>21</v>
      </c>
      <c r="J268" s="48">
        <f t="shared" si="42"/>
        <v>264</v>
      </c>
      <c r="K268" s="2">
        <v>30</v>
      </c>
      <c r="L268" s="2">
        <v>21.6</v>
      </c>
      <c r="M268" s="56">
        <f t="shared" si="37"/>
        <v>25.8</v>
      </c>
      <c r="N268" s="36">
        <v>54</v>
      </c>
      <c r="O268" s="57">
        <f t="shared" si="38"/>
        <v>20.824662161885595</v>
      </c>
      <c r="P268" s="58">
        <f t="shared" si="39"/>
        <v>13.994172972787117</v>
      </c>
      <c r="Q268" s="34">
        <v>9.6568967999999984</v>
      </c>
      <c r="R268" s="11">
        <f t="shared" si="40"/>
        <v>2.4694037083151996</v>
      </c>
      <c r="S268" s="35">
        <f t="shared" si="41"/>
        <v>3.1529709665772394</v>
      </c>
      <c r="AF268" s="34"/>
    </row>
    <row r="269" spans="7:32" ht="18.5">
      <c r="G269" s="61">
        <v>2015</v>
      </c>
      <c r="H269" s="61">
        <v>9</v>
      </c>
      <c r="I269" s="48">
        <f t="shared" si="42"/>
        <v>22</v>
      </c>
      <c r="J269" s="48">
        <f t="shared" si="42"/>
        <v>265</v>
      </c>
      <c r="K269" s="2">
        <v>31.2</v>
      </c>
      <c r="L269" s="2">
        <v>18.5</v>
      </c>
      <c r="M269" s="56">
        <f t="shared" si="37"/>
        <v>24.85</v>
      </c>
      <c r="N269" s="36">
        <v>43.5</v>
      </c>
      <c r="O269" s="57">
        <f t="shared" si="38"/>
        <v>20.977114684117577</v>
      </c>
      <c r="P269" s="58">
        <f t="shared" si="39"/>
        <v>21.312748519063458</v>
      </c>
      <c r="Q269" s="34">
        <v>11.9610029</v>
      </c>
      <c r="R269" s="11">
        <f t="shared" si="40"/>
        <v>2.9919521776625251</v>
      </c>
      <c r="S269" s="35">
        <f t="shared" si="41"/>
        <v>4.9441316010289693</v>
      </c>
      <c r="AF269" s="34"/>
    </row>
    <row r="270" spans="7:32" ht="18.5">
      <c r="G270" s="61">
        <v>2015</v>
      </c>
      <c r="H270" s="61">
        <v>9</v>
      </c>
      <c r="I270" s="48">
        <f t="shared" si="42"/>
        <v>23</v>
      </c>
      <c r="J270" s="48">
        <f t="shared" si="42"/>
        <v>266</v>
      </c>
      <c r="K270" s="2">
        <v>34.1</v>
      </c>
      <c r="L270" s="2">
        <v>18.899999999999999</v>
      </c>
      <c r="M270" s="56">
        <f t="shared" si="37"/>
        <v>26.5</v>
      </c>
      <c r="N270" s="36">
        <v>38.5</v>
      </c>
      <c r="O270" s="57">
        <f t="shared" si="38"/>
        <v>19.179276694656053</v>
      </c>
      <c r="P270" s="58">
        <f t="shared" si="39"/>
        <v>23.322000460701766</v>
      </c>
      <c r="Q270" s="34">
        <v>11.9639338</v>
      </c>
      <c r="R270" s="11">
        <f t="shared" si="40"/>
        <v>3.1084632979490996</v>
      </c>
      <c r="S270" s="35">
        <f t="shared" si="41"/>
        <v>5.8567662920654717</v>
      </c>
      <c r="AF270" s="34"/>
    </row>
    <row r="271" spans="7:32" ht="18.5">
      <c r="G271" s="61">
        <v>2015</v>
      </c>
      <c r="H271" s="61">
        <v>9</v>
      </c>
      <c r="I271" s="48">
        <f t="shared" si="42"/>
        <v>24</v>
      </c>
      <c r="J271" s="48">
        <f t="shared" si="42"/>
        <v>267</v>
      </c>
      <c r="K271" s="2">
        <v>32</v>
      </c>
      <c r="L271" s="2">
        <v>20.7</v>
      </c>
      <c r="M271" s="56">
        <f t="shared" si="37"/>
        <v>26.35</v>
      </c>
      <c r="N271" s="36">
        <v>52</v>
      </c>
      <c r="O271" s="57">
        <f t="shared" si="38"/>
        <v>21.891449419583115</v>
      </c>
      <c r="P271" s="58">
        <f t="shared" si="39"/>
        <v>19.789870275303137</v>
      </c>
      <c r="Q271" s="34">
        <v>11.774262699999998</v>
      </c>
      <c r="R271" s="11">
        <f t="shared" si="40"/>
        <v>3.0488246399723238</v>
      </c>
      <c r="S271" s="35">
        <f t="shared" si="41"/>
        <v>4.3222665137560741</v>
      </c>
      <c r="AF271" s="34"/>
    </row>
    <row r="272" spans="7:32" ht="18.5">
      <c r="G272" s="61">
        <v>2015</v>
      </c>
      <c r="H272" s="61">
        <v>9</v>
      </c>
      <c r="I272" s="48">
        <f t="shared" si="42"/>
        <v>25</v>
      </c>
      <c r="J272" s="48">
        <f t="shared" si="42"/>
        <v>268</v>
      </c>
      <c r="K272" s="2">
        <v>32</v>
      </c>
      <c r="L272" s="2">
        <v>18.7</v>
      </c>
      <c r="M272" s="56">
        <f t="shared" si="37"/>
        <v>25.35</v>
      </c>
      <c r="N272" s="36">
        <v>52</v>
      </c>
      <c r="O272" s="57">
        <f t="shared" si="38"/>
        <v>19.700561559740539</v>
      </c>
      <c r="P272" s="58">
        <f t="shared" si="39"/>
        <v>20.961397499563933</v>
      </c>
      <c r="Q272" s="34">
        <v>11.4954085</v>
      </c>
      <c r="R272" s="11">
        <f t="shared" si="40"/>
        <v>2.9091976322853754</v>
      </c>
      <c r="S272" s="35">
        <f t="shared" si="41"/>
        <v>4.4894524721269686</v>
      </c>
      <c r="AF272" s="34"/>
    </row>
    <row r="273" spans="7:32" ht="18.5">
      <c r="G273" s="61">
        <v>2015</v>
      </c>
      <c r="H273" s="61">
        <v>9</v>
      </c>
      <c r="I273" s="48">
        <f t="shared" si="42"/>
        <v>26</v>
      </c>
      <c r="J273" s="48">
        <f t="shared" si="42"/>
        <v>269</v>
      </c>
      <c r="K273" s="2">
        <v>32.700000000000003</v>
      </c>
      <c r="L273" s="2">
        <v>19.399999999999999</v>
      </c>
      <c r="M273" s="56">
        <f t="shared" si="37"/>
        <v>26.05</v>
      </c>
      <c r="N273" s="36">
        <v>58.5</v>
      </c>
      <c r="O273" s="57">
        <f t="shared" si="38"/>
        <v>16.254129318930708</v>
      </c>
      <c r="P273" s="58">
        <f t="shared" si="39"/>
        <v>17.294393595342278</v>
      </c>
      <c r="Q273" s="34">
        <v>9.4843923999999991</v>
      </c>
      <c r="R273" s="11">
        <f t="shared" si="40"/>
        <v>2.4391984085300997</v>
      </c>
      <c r="S273" s="35">
        <f t="shared" si="41"/>
        <v>3.8133659069229373</v>
      </c>
      <c r="AF273" s="34"/>
    </row>
    <row r="274" spans="7:32" ht="18.5">
      <c r="G274" s="61">
        <v>2015</v>
      </c>
      <c r="H274" s="61">
        <v>9</v>
      </c>
      <c r="I274" s="48">
        <f t="shared" si="42"/>
        <v>27</v>
      </c>
      <c r="J274" s="48">
        <f t="shared" si="42"/>
        <v>270</v>
      </c>
      <c r="K274" s="2">
        <v>32.299999999999997</v>
      </c>
      <c r="L274" s="2">
        <v>18.8</v>
      </c>
      <c r="M274" s="56">
        <f t="shared" si="37"/>
        <v>25.549999999999997</v>
      </c>
      <c r="N274" s="36">
        <v>58</v>
      </c>
      <c r="O274" s="57">
        <f t="shared" si="38"/>
        <v>10.250315767725924</v>
      </c>
      <c r="P274" s="58">
        <f t="shared" si="39"/>
        <v>11.070341029143997</v>
      </c>
      <c r="Q274" s="34">
        <v>6.0259303999999991</v>
      </c>
      <c r="R274" s="11">
        <f t="shared" si="40"/>
        <v>1.5320792458565993</v>
      </c>
      <c r="S274" s="35">
        <f t="shared" si="41"/>
        <v>2.5705667354213317</v>
      </c>
      <c r="AF274" s="34"/>
    </row>
    <row r="275" spans="7:32" ht="18.5">
      <c r="G275" s="61">
        <v>2015</v>
      </c>
      <c r="H275" s="61">
        <v>9</v>
      </c>
      <c r="I275" s="48">
        <f t="shared" si="42"/>
        <v>28</v>
      </c>
      <c r="J275" s="48">
        <f t="shared" si="42"/>
        <v>271</v>
      </c>
      <c r="K275" s="2">
        <v>32.299999999999997</v>
      </c>
      <c r="L275" s="2">
        <v>19.399999999999999</v>
      </c>
      <c r="M275" s="56">
        <f t="shared" si="37"/>
        <v>25.849999999999998</v>
      </c>
      <c r="N275" s="36">
        <v>62</v>
      </c>
      <c r="O275" s="57">
        <f t="shared" si="38"/>
        <v>17.540274242165601</v>
      </c>
      <c r="P275" s="58">
        <f t="shared" si="39"/>
        <v>18.101563017914899</v>
      </c>
      <c r="Q275" s="34">
        <v>10.0797838</v>
      </c>
      <c r="R275" s="11">
        <f t="shared" si="40"/>
        <v>2.5804977312325499</v>
      </c>
      <c r="S275" s="35">
        <f t="shared" si="41"/>
        <v>3.9609569215192422</v>
      </c>
      <c r="AF275" s="34"/>
    </row>
    <row r="276" spans="7:32" ht="18.5">
      <c r="G276" s="61">
        <v>2015</v>
      </c>
      <c r="H276" s="61">
        <v>9</v>
      </c>
      <c r="I276" s="48">
        <f t="shared" si="42"/>
        <v>29</v>
      </c>
      <c r="J276" s="48">
        <f t="shared" si="42"/>
        <v>272</v>
      </c>
      <c r="K276" s="2">
        <v>28.8</v>
      </c>
      <c r="L276" s="2">
        <v>19.600000000000001</v>
      </c>
      <c r="M276" s="56">
        <f t="shared" si="37"/>
        <v>24.200000000000003</v>
      </c>
      <c r="N276" s="36">
        <v>61</v>
      </c>
      <c r="O276" s="57">
        <f t="shared" si="38"/>
        <v>5.167058489433054</v>
      </c>
      <c r="P276" s="58">
        <f t="shared" si="39"/>
        <v>3.8029550482227279</v>
      </c>
      <c r="Q276" s="34">
        <v>2.5075943000000001</v>
      </c>
      <c r="R276" s="11">
        <f t="shared" si="40"/>
        <v>0.61769570391899997</v>
      </c>
      <c r="S276" s="35">
        <f t="shared" si="41"/>
        <v>1.1277793054022172</v>
      </c>
      <c r="AF276" s="34"/>
    </row>
    <row r="277" spans="7:32" ht="18.5">
      <c r="G277" s="61">
        <v>2015</v>
      </c>
      <c r="H277" s="62">
        <v>9</v>
      </c>
      <c r="I277" s="62">
        <f t="shared" si="42"/>
        <v>30</v>
      </c>
      <c r="J277" s="48">
        <f t="shared" si="42"/>
        <v>273</v>
      </c>
      <c r="K277" s="2">
        <v>28.4</v>
      </c>
      <c r="L277" s="2">
        <v>19</v>
      </c>
      <c r="M277" s="56">
        <f t="shared" si="37"/>
        <v>23.7</v>
      </c>
      <c r="N277" s="36">
        <v>53</v>
      </c>
      <c r="O277" s="57">
        <f t="shared" si="38"/>
        <v>20.69043316771441</v>
      </c>
      <c r="P277" s="58">
        <f t="shared" si="39"/>
        <v>15.559205742121234</v>
      </c>
      <c r="Q277" s="34">
        <v>10.149706699999999</v>
      </c>
      <c r="R277" s="51">
        <f t="shared" si="40"/>
        <v>2.4704132365132496</v>
      </c>
      <c r="S277" s="50">
        <f t="shared" si="41"/>
        <v>3.3506127800352634</v>
      </c>
      <c r="AF277" s="34"/>
    </row>
    <row r="278" spans="7:32" ht="18.5">
      <c r="G278" s="61">
        <v>2015</v>
      </c>
      <c r="H278" s="61">
        <v>10</v>
      </c>
      <c r="I278" s="48">
        <v>1</v>
      </c>
      <c r="J278" s="48">
        <f t="shared" si="42"/>
        <v>274</v>
      </c>
      <c r="K278" s="2">
        <v>30.2</v>
      </c>
      <c r="L278" s="2">
        <v>17.8</v>
      </c>
      <c r="M278" s="56">
        <f t="shared" si="37"/>
        <v>24</v>
      </c>
      <c r="N278" s="36">
        <v>67.5</v>
      </c>
      <c r="O278" s="57">
        <f t="shared" si="38"/>
        <v>16.237664990573521</v>
      </c>
      <c r="P278" s="58">
        <f t="shared" si="39"/>
        <v>16.107763670648932</v>
      </c>
      <c r="Q278" s="34">
        <v>9.1485950000000003</v>
      </c>
      <c r="R278" s="11">
        <f t="shared" si="40"/>
        <v>2.2428421044149993</v>
      </c>
      <c r="S278" s="35">
        <f t="shared" si="41"/>
        <v>3.4715733771699502</v>
      </c>
      <c r="AF278" s="34"/>
    </row>
    <row r="279" spans="7:32" ht="18.5">
      <c r="G279" s="61">
        <v>2015</v>
      </c>
      <c r="H279" s="61">
        <v>10</v>
      </c>
      <c r="I279" s="48">
        <f t="shared" ref="I279:J294" si="43">I278+1</f>
        <v>2</v>
      </c>
      <c r="J279" s="48">
        <f t="shared" si="42"/>
        <v>275</v>
      </c>
      <c r="K279" s="2">
        <v>26.9</v>
      </c>
      <c r="L279" s="2">
        <v>17.899999999999999</v>
      </c>
      <c r="M279" s="56">
        <f t="shared" si="37"/>
        <v>22.4</v>
      </c>
      <c r="N279" s="36">
        <v>38.5</v>
      </c>
      <c r="O279" s="57">
        <f t="shared" si="38"/>
        <v>24.225284166666668</v>
      </c>
      <c r="P279" s="58">
        <f t="shared" si="39"/>
        <v>17.4422046</v>
      </c>
      <c r="Q279" s="34">
        <v>11.628136400000001</v>
      </c>
      <c r="R279" s="11">
        <f t="shared" si="40"/>
        <v>2.7416006034372002</v>
      </c>
      <c r="S279" s="35">
        <f t="shared" si="41"/>
        <v>4.2222986029433152</v>
      </c>
      <c r="AF279" s="34"/>
    </row>
    <row r="280" spans="7:32" ht="18.5">
      <c r="G280" s="61">
        <v>2015</v>
      </c>
      <c r="H280" s="61">
        <v>10</v>
      </c>
      <c r="I280" s="48">
        <f t="shared" si="43"/>
        <v>3</v>
      </c>
      <c r="J280" s="48">
        <f t="shared" si="42"/>
        <v>276</v>
      </c>
      <c r="K280" s="2">
        <v>32.299999999999997</v>
      </c>
      <c r="L280" s="2">
        <v>20.7</v>
      </c>
      <c r="M280" s="56">
        <f t="shared" si="37"/>
        <v>26.5</v>
      </c>
      <c r="N280" s="36">
        <v>43.5</v>
      </c>
      <c r="O280" s="57">
        <f t="shared" si="38"/>
        <v>19.177790261042894</v>
      </c>
      <c r="P280" s="58">
        <f t="shared" si="39"/>
        <v>17.796989362247803</v>
      </c>
      <c r="Q280" s="34">
        <v>10.450752</v>
      </c>
      <c r="R280" s="11">
        <f t="shared" si="40"/>
        <v>2.7153091592639993</v>
      </c>
      <c r="S280" s="35">
        <f t="shared" si="41"/>
        <v>4.3022129938833826</v>
      </c>
      <c r="AF280" s="34"/>
    </row>
    <row r="281" spans="7:32" ht="18.5">
      <c r="G281" s="61">
        <v>2015</v>
      </c>
      <c r="H281" s="61">
        <v>10</v>
      </c>
      <c r="I281" s="48">
        <f t="shared" si="43"/>
        <v>4</v>
      </c>
      <c r="J281" s="48">
        <f t="shared" si="43"/>
        <v>277</v>
      </c>
      <c r="K281" s="2">
        <v>32.1</v>
      </c>
      <c r="L281" s="2">
        <v>21</v>
      </c>
      <c r="M281" s="56">
        <f t="shared" si="37"/>
        <v>26.55</v>
      </c>
      <c r="N281" s="36">
        <v>54.5</v>
      </c>
      <c r="O281" s="57">
        <f t="shared" si="38"/>
        <v>12.682747147210165</v>
      </c>
      <c r="P281" s="58">
        <f t="shared" si="39"/>
        <v>11.262279466722628</v>
      </c>
      <c r="Q281" s="34">
        <v>6.7607488999999994</v>
      </c>
      <c r="R281" s="11">
        <f t="shared" si="40"/>
        <v>1.7585569884384749</v>
      </c>
      <c r="S281" s="35">
        <f t="shared" si="41"/>
        <v>2.6449082106103634</v>
      </c>
      <c r="AF281" s="34"/>
    </row>
    <row r="282" spans="7:32" ht="18.5">
      <c r="G282" s="61">
        <v>2015</v>
      </c>
      <c r="H282" s="61">
        <v>10</v>
      </c>
      <c r="I282" s="48">
        <f t="shared" si="43"/>
        <v>5</v>
      </c>
      <c r="J282" s="48">
        <f t="shared" si="43"/>
        <v>278</v>
      </c>
      <c r="K282" s="2">
        <v>30.6</v>
      </c>
      <c r="L282" s="2">
        <v>19</v>
      </c>
      <c r="M282" s="56">
        <f t="shared" si="37"/>
        <v>24.8</v>
      </c>
      <c r="N282" s="36">
        <v>57</v>
      </c>
      <c r="O282" s="57">
        <f t="shared" si="38"/>
        <v>4.4932579105199846</v>
      </c>
      <c r="P282" s="58">
        <f t="shared" si="39"/>
        <v>4.1697433409625466</v>
      </c>
      <c r="Q282" s="34">
        <v>2.4485575999999996</v>
      </c>
      <c r="R282" s="11">
        <f t="shared" si="40"/>
        <v>0.61176966780239972</v>
      </c>
      <c r="S282" s="35">
        <f t="shared" si="41"/>
        <v>1.209168512696484</v>
      </c>
      <c r="AF282" s="34"/>
    </row>
    <row r="283" spans="7:32" ht="18.5">
      <c r="G283" s="61">
        <v>2015</v>
      </c>
      <c r="H283" s="61">
        <v>10</v>
      </c>
      <c r="I283" s="48">
        <f t="shared" si="43"/>
        <v>6</v>
      </c>
      <c r="J283" s="48">
        <f t="shared" si="43"/>
        <v>279</v>
      </c>
      <c r="K283" s="2">
        <v>28.3</v>
      </c>
      <c r="L283" s="2">
        <v>18.899999999999999</v>
      </c>
      <c r="M283" s="56">
        <f t="shared" si="37"/>
        <v>23.6</v>
      </c>
      <c r="N283" s="36">
        <v>70</v>
      </c>
      <c r="O283" s="57">
        <f t="shared" si="38"/>
        <v>24.498032786590443</v>
      </c>
      <c r="P283" s="58">
        <f t="shared" si="39"/>
        <v>18.422520655516017</v>
      </c>
      <c r="Q283" s="34">
        <v>12.017527399999999</v>
      </c>
      <c r="R283" s="11">
        <f t="shared" si="40"/>
        <v>2.9179878455214001</v>
      </c>
      <c r="S283" s="35">
        <f t="shared" si="41"/>
        <v>3.8878135004081655</v>
      </c>
      <c r="AF283" s="34"/>
    </row>
    <row r="284" spans="7:32" ht="18.5">
      <c r="G284" s="61">
        <v>2015</v>
      </c>
      <c r="H284" s="61">
        <v>10</v>
      </c>
      <c r="I284" s="48">
        <f t="shared" si="43"/>
        <v>7</v>
      </c>
      <c r="J284" s="48">
        <f t="shared" si="43"/>
        <v>280</v>
      </c>
      <c r="K284" s="2">
        <v>23</v>
      </c>
      <c r="L284" s="2">
        <v>13.6</v>
      </c>
      <c r="M284" s="56">
        <f t="shared" si="37"/>
        <v>18.3</v>
      </c>
      <c r="N284" s="36">
        <v>62.5</v>
      </c>
      <c r="O284" s="57">
        <f t="shared" si="38"/>
        <v>3.1025834150671128</v>
      </c>
      <c r="P284" s="58">
        <f t="shared" si="39"/>
        <v>2.3331427281304689</v>
      </c>
      <c r="Q284" s="34">
        <v>1.5219745</v>
      </c>
      <c r="R284" s="11">
        <f t="shared" si="40"/>
        <v>0.32224233397425001</v>
      </c>
      <c r="S284" s="35">
        <f t="shared" si="41"/>
        <v>0.75352818908961405</v>
      </c>
      <c r="AF284" s="34"/>
    </row>
    <row r="285" spans="7:32" ht="18.5">
      <c r="G285" s="61">
        <v>2015</v>
      </c>
      <c r="H285" s="61">
        <v>10</v>
      </c>
      <c r="I285" s="48">
        <f t="shared" si="43"/>
        <v>8</v>
      </c>
      <c r="J285" s="48">
        <f t="shared" si="43"/>
        <v>281</v>
      </c>
      <c r="K285" s="2">
        <v>24.6</v>
      </c>
      <c r="L285" s="2">
        <v>14</v>
      </c>
      <c r="M285" s="56">
        <f t="shared" si="37"/>
        <v>19.3</v>
      </c>
      <c r="N285" s="36">
        <v>64.5</v>
      </c>
      <c r="O285" s="57">
        <f t="shared" si="38"/>
        <v>24.52935419324368</v>
      </c>
      <c r="P285" s="58">
        <f t="shared" si="39"/>
        <v>20.800892355870644</v>
      </c>
      <c r="Q285" s="34">
        <v>12.777886599999999</v>
      </c>
      <c r="R285" s="11">
        <f t="shared" si="40"/>
        <v>2.7803595121238995</v>
      </c>
      <c r="S285" s="35">
        <f t="shared" si="41"/>
        <v>3.9928923896552209</v>
      </c>
      <c r="AF285" s="34"/>
    </row>
    <row r="286" spans="7:32" ht="18.5">
      <c r="G286" s="61">
        <v>2015</v>
      </c>
      <c r="H286" s="61">
        <v>10</v>
      </c>
      <c r="I286" s="48">
        <f t="shared" si="43"/>
        <v>9</v>
      </c>
      <c r="J286" s="48">
        <f t="shared" si="43"/>
        <v>282</v>
      </c>
      <c r="K286" s="2">
        <v>25.7</v>
      </c>
      <c r="L286" s="2">
        <v>14</v>
      </c>
      <c r="M286" s="56">
        <f t="shared" si="37"/>
        <v>19.850000000000001</v>
      </c>
      <c r="N286" s="36">
        <v>55</v>
      </c>
      <c r="O286" s="57">
        <f t="shared" si="38"/>
        <v>22.272912336677113</v>
      </c>
      <c r="P286" s="58">
        <f t="shared" si="39"/>
        <v>20.847445947129778</v>
      </c>
      <c r="Q286" s="34">
        <v>12.189613099999999</v>
      </c>
      <c r="R286" s="11">
        <f t="shared" si="40"/>
        <v>2.6916768433059746</v>
      </c>
      <c r="S286" s="35">
        <f t="shared" si="41"/>
        <v>4.0500881961452819</v>
      </c>
      <c r="AF286" s="34"/>
    </row>
    <row r="287" spans="7:32" ht="18.5">
      <c r="G287" s="61">
        <v>2015</v>
      </c>
      <c r="H287" s="61">
        <v>10</v>
      </c>
      <c r="I287" s="48">
        <f t="shared" si="43"/>
        <v>10</v>
      </c>
      <c r="J287" s="48">
        <f t="shared" si="43"/>
        <v>283</v>
      </c>
      <c r="K287" s="2">
        <v>27.7</v>
      </c>
      <c r="L287" s="2">
        <v>15.2</v>
      </c>
      <c r="M287" s="56">
        <f t="shared" si="37"/>
        <v>21.45</v>
      </c>
      <c r="N287" s="36">
        <v>37.5</v>
      </c>
      <c r="O287" s="57">
        <f t="shared" si="38"/>
        <v>12.447338378272431</v>
      </c>
      <c r="P287" s="58">
        <f t="shared" si="39"/>
        <v>12.447338378272431</v>
      </c>
      <c r="Q287" s="34">
        <v>7.041277899999999</v>
      </c>
      <c r="R287" s="11">
        <f t="shared" si="40"/>
        <v>1.6209109741773746</v>
      </c>
      <c r="S287" s="35">
        <f t="shared" si="41"/>
        <v>3.1255918489404695</v>
      </c>
      <c r="AF287" s="34"/>
    </row>
    <row r="288" spans="7:32" ht="18.5">
      <c r="G288" s="61">
        <v>2015</v>
      </c>
      <c r="H288" s="61">
        <v>10</v>
      </c>
      <c r="I288" s="48">
        <f t="shared" si="43"/>
        <v>11</v>
      </c>
      <c r="J288" s="48">
        <f t="shared" si="43"/>
        <v>284</v>
      </c>
      <c r="K288" s="2">
        <v>28.4</v>
      </c>
      <c r="L288" s="2">
        <v>16.5</v>
      </c>
      <c r="M288" s="56">
        <f t="shared" si="37"/>
        <v>22.45</v>
      </c>
      <c r="N288" s="36">
        <v>36</v>
      </c>
      <c r="O288" s="57">
        <f t="shared" si="38"/>
        <v>22.091020663283356</v>
      </c>
      <c r="P288" s="58">
        <f t="shared" si="39"/>
        <v>21.030651671445753</v>
      </c>
      <c r="Q288" s="34">
        <v>12.192962699999999</v>
      </c>
      <c r="R288" s="11">
        <f t="shared" si="40"/>
        <v>2.8783469809788751</v>
      </c>
      <c r="S288" s="35">
        <f t="shared" si="41"/>
        <v>5.1559361914262229</v>
      </c>
      <c r="AF288" s="34"/>
    </row>
    <row r="289" spans="7:32" ht="18.5">
      <c r="G289" s="61">
        <v>2015</v>
      </c>
      <c r="H289" s="61">
        <v>10</v>
      </c>
      <c r="I289" s="48">
        <f t="shared" si="43"/>
        <v>12</v>
      </c>
      <c r="J289" s="48">
        <f t="shared" si="43"/>
        <v>285</v>
      </c>
      <c r="K289" s="2">
        <v>30.5</v>
      </c>
      <c r="L289" s="2">
        <v>17.5</v>
      </c>
      <c r="M289" s="56">
        <f t="shared" si="37"/>
        <v>24</v>
      </c>
      <c r="N289" s="36">
        <v>42.5</v>
      </c>
      <c r="O289" s="57">
        <f t="shared" si="38"/>
        <v>25.868626355340695</v>
      </c>
      <c r="P289" s="58">
        <f t="shared" si="39"/>
        <v>26.903371409554325</v>
      </c>
      <c r="Q289" s="34">
        <v>14.9233054</v>
      </c>
      <c r="R289" s="11">
        <f t="shared" si="40"/>
        <v>3.6585527819477996</v>
      </c>
      <c r="S289" s="35">
        <f t="shared" si="41"/>
        <v>6.1236549284794961</v>
      </c>
      <c r="AF289" s="34"/>
    </row>
    <row r="290" spans="7:32" ht="18.5">
      <c r="G290" s="61">
        <v>2015</v>
      </c>
      <c r="H290" s="61">
        <v>10</v>
      </c>
      <c r="I290" s="48">
        <f t="shared" si="43"/>
        <v>13</v>
      </c>
      <c r="J290" s="48">
        <f t="shared" si="43"/>
        <v>286</v>
      </c>
      <c r="K290" s="2">
        <v>28.3</v>
      </c>
      <c r="L290" s="2">
        <v>18.399999999999999</v>
      </c>
      <c r="M290" s="56">
        <f t="shared" si="37"/>
        <v>23.35</v>
      </c>
      <c r="N290" s="36">
        <v>61</v>
      </c>
      <c r="O290" s="57">
        <f t="shared" si="38"/>
        <v>12.625999308425296</v>
      </c>
      <c r="P290" s="58">
        <f t="shared" si="39"/>
        <v>9.9997914522728362</v>
      </c>
      <c r="Q290" s="34">
        <v>6.3562846999999998</v>
      </c>
      <c r="R290" s="11">
        <f t="shared" si="40"/>
        <v>1.534055941850325</v>
      </c>
      <c r="S290" s="35">
        <f t="shared" si="41"/>
        <v>2.2819284335665433</v>
      </c>
      <c r="AF290" s="34"/>
    </row>
    <row r="291" spans="7:32" ht="18.5">
      <c r="G291" s="61">
        <v>2015</v>
      </c>
      <c r="H291" s="61">
        <v>10</v>
      </c>
      <c r="I291" s="48">
        <f t="shared" si="43"/>
        <v>14</v>
      </c>
      <c r="J291" s="48">
        <f t="shared" si="43"/>
        <v>287</v>
      </c>
      <c r="K291" s="2">
        <v>27.6</v>
      </c>
      <c r="L291" s="2">
        <v>15.3</v>
      </c>
      <c r="M291" s="56">
        <f t="shared" si="37"/>
        <v>21.450000000000003</v>
      </c>
      <c r="N291" s="36">
        <v>54.5</v>
      </c>
      <c r="O291" s="57">
        <f t="shared" si="38"/>
        <v>8.0308915796452371</v>
      </c>
      <c r="P291" s="58">
        <f t="shared" si="39"/>
        <v>7.9023973143709139</v>
      </c>
      <c r="Q291" s="34">
        <v>4.5064680999999993</v>
      </c>
      <c r="R291" s="11">
        <f t="shared" si="40"/>
        <v>1.0373945897051249</v>
      </c>
      <c r="S291" s="35">
        <f t="shared" si="41"/>
        <v>1.8228928927821506</v>
      </c>
      <c r="AF291" s="34"/>
    </row>
    <row r="292" spans="7:32" ht="18.5">
      <c r="G292" s="61">
        <v>2015</v>
      </c>
      <c r="H292" s="61">
        <v>10</v>
      </c>
      <c r="I292" s="48">
        <f t="shared" si="43"/>
        <v>15</v>
      </c>
      <c r="J292" s="48">
        <f t="shared" si="43"/>
        <v>288</v>
      </c>
      <c r="K292" s="2">
        <v>29.5</v>
      </c>
      <c r="L292" s="2">
        <v>17.5</v>
      </c>
      <c r="M292" s="56">
        <f t="shared" si="37"/>
        <v>23.5</v>
      </c>
      <c r="N292" s="36">
        <v>39.5</v>
      </c>
      <c r="O292" s="57">
        <f t="shared" si="38"/>
        <v>12.827901520213603</v>
      </c>
      <c r="P292" s="58">
        <f t="shared" si="39"/>
        <v>12.314785459405059</v>
      </c>
      <c r="Q292" s="34">
        <v>7.1099446999999998</v>
      </c>
      <c r="R292" s="11">
        <f t="shared" si="40"/>
        <v>1.7222027999851495</v>
      </c>
      <c r="S292" s="35">
        <f t="shared" si="41"/>
        <v>3.1345374385072917</v>
      </c>
      <c r="AF292" s="34"/>
    </row>
    <row r="293" spans="7:32" ht="18.5">
      <c r="G293" s="61">
        <v>2015</v>
      </c>
      <c r="H293" s="61">
        <v>10</v>
      </c>
      <c r="I293" s="48">
        <f t="shared" si="43"/>
        <v>16</v>
      </c>
      <c r="J293" s="48">
        <f t="shared" si="43"/>
        <v>289</v>
      </c>
      <c r="K293" s="2">
        <v>30.2</v>
      </c>
      <c r="L293" s="2">
        <v>18.8</v>
      </c>
      <c r="M293" s="56">
        <f t="shared" si="37"/>
        <v>24.5</v>
      </c>
      <c r="N293" s="36">
        <v>29.5</v>
      </c>
      <c r="O293" s="57">
        <f t="shared" si="38"/>
        <v>13.823818281874585</v>
      </c>
      <c r="P293" s="58">
        <f t="shared" si="39"/>
        <v>12.60732227306962</v>
      </c>
      <c r="Q293" s="34">
        <v>7.4679332</v>
      </c>
      <c r="R293" s="11">
        <f t="shared" si="40"/>
        <v>1.8527158136213997</v>
      </c>
      <c r="S293" s="35">
        <f t="shared" si="41"/>
        <v>3.653586879236427</v>
      </c>
      <c r="AF293" s="34"/>
    </row>
    <row r="294" spans="7:32" ht="18.5">
      <c r="G294" s="61">
        <v>2015</v>
      </c>
      <c r="H294" s="61">
        <v>10</v>
      </c>
      <c r="I294" s="48">
        <f t="shared" si="43"/>
        <v>17</v>
      </c>
      <c r="J294" s="48">
        <f t="shared" si="43"/>
        <v>290</v>
      </c>
      <c r="K294" s="2">
        <v>30.5</v>
      </c>
      <c r="L294" s="2">
        <v>18.5</v>
      </c>
      <c r="M294" s="56">
        <f t="shared" si="37"/>
        <v>24.5</v>
      </c>
      <c r="N294" s="36">
        <v>23.5</v>
      </c>
      <c r="O294" s="57">
        <f t="shared" si="38"/>
        <v>9.4186606297640427</v>
      </c>
      <c r="P294" s="58">
        <f t="shared" si="39"/>
        <v>9.0419142045734802</v>
      </c>
      <c r="Q294" s="34">
        <v>5.2203515999999999</v>
      </c>
      <c r="R294" s="11">
        <f t="shared" si="40"/>
        <v>1.2951144182681997</v>
      </c>
      <c r="S294" s="35">
        <f t="shared" si="41"/>
        <v>2.9507322708971007</v>
      </c>
      <c r="AF294" s="34"/>
    </row>
    <row r="295" spans="7:32" ht="18.5">
      <c r="G295" s="61">
        <v>2015</v>
      </c>
      <c r="H295" s="61">
        <v>10</v>
      </c>
      <c r="I295" s="48">
        <f t="shared" ref="I295:J310" si="44">I294+1</f>
        <v>18</v>
      </c>
      <c r="J295" s="48">
        <f t="shared" si="44"/>
        <v>291</v>
      </c>
      <c r="K295" s="2">
        <v>29.1</v>
      </c>
      <c r="L295" s="2">
        <v>18.7</v>
      </c>
      <c r="M295" s="56">
        <f t="shared" si="37"/>
        <v>23.9</v>
      </c>
      <c r="N295" s="36">
        <v>22.5</v>
      </c>
      <c r="O295" s="57">
        <f t="shared" si="38"/>
        <v>12.748824339458944</v>
      </c>
      <c r="P295" s="58">
        <f t="shared" si="39"/>
        <v>10.607021850429843</v>
      </c>
      <c r="Q295" s="34">
        <v>6.5781957000000002</v>
      </c>
      <c r="R295" s="11">
        <f t="shared" si="40"/>
        <v>1.6088326114468503</v>
      </c>
      <c r="S295" s="35">
        <f t="shared" si="41"/>
        <v>3.3683594938519588</v>
      </c>
      <c r="AF295" s="34"/>
    </row>
    <row r="296" spans="7:32" ht="18.5">
      <c r="G296" s="61">
        <v>2015</v>
      </c>
      <c r="H296" s="61">
        <v>10</v>
      </c>
      <c r="I296" s="48">
        <f t="shared" si="44"/>
        <v>19</v>
      </c>
      <c r="J296" s="48">
        <f t="shared" si="44"/>
        <v>292</v>
      </c>
      <c r="K296" s="2">
        <v>29</v>
      </c>
      <c r="L296" s="2">
        <v>18</v>
      </c>
      <c r="M296" s="56">
        <f t="shared" si="37"/>
        <v>23.5</v>
      </c>
      <c r="N296" s="36">
        <v>38.5</v>
      </c>
      <c r="O296" s="57">
        <f t="shared" si="38"/>
        <v>27.519352359487012</v>
      </c>
      <c r="P296" s="58">
        <f t="shared" si="39"/>
        <v>24.217030076348571</v>
      </c>
      <c r="Q296" s="34">
        <v>14.603418599999998</v>
      </c>
      <c r="R296" s="11">
        <f t="shared" si="40"/>
        <v>3.5373057686756995</v>
      </c>
      <c r="S296" s="35">
        <f t="shared" si="41"/>
        <v>5.7956241928219834</v>
      </c>
      <c r="AF296" s="34"/>
    </row>
    <row r="297" spans="7:32" ht="18.5">
      <c r="G297" s="61">
        <v>2015</v>
      </c>
      <c r="H297" s="61">
        <v>10</v>
      </c>
      <c r="I297" s="48">
        <f t="shared" si="44"/>
        <v>20</v>
      </c>
      <c r="J297" s="48">
        <f t="shared" si="44"/>
        <v>293</v>
      </c>
      <c r="K297" s="2">
        <v>29.3</v>
      </c>
      <c r="L297" s="2">
        <v>17.5</v>
      </c>
      <c r="M297" s="56">
        <f t="shared" si="37"/>
        <v>23.4</v>
      </c>
      <c r="N297" s="36">
        <v>47</v>
      </c>
      <c r="O297" s="57">
        <f t="shared" si="38"/>
        <v>29.826062706701268</v>
      </c>
      <c r="P297" s="58">
        <f t="shared" si="39"/>
        <v>28.155803195125998</v>
      </c>
      <c r="Q297" s="34">
        <v>16.392942399999999</v>
      </c>
      <c r="R297" s="11">
        <f t="shared" si="40"/>
        <v>3.9611578156511995</v>
      </c>
      <c r="S297" s="35">
        <f t="shared" si="41"/>
        <v>5.9584907423933826</v>
      </c>
      <c r="AF297" s="34"/>
    </row>
    <row r="298" spans="7:32" ht="18.5">
      <c r="G298" s="61">
        <v>2015</v>
      </c>
      <c r="H298" s="61">
        <v>10</v>
      </c>
      <c r="I298" s="48">
        <f t="shared" si="44"/>
        <v>21</v>
      </c>
      <c r="J298" s="48">
        <f t="shared" si="44"/>
        <v>294</v>
      </c>
      <c r="K298" s="2">
        <v>27.3</v>
      </c>
      <c r="L298" s="2">
        <v>17.8</v>
      </c>
      <c r="M298" s="56">
        <f t="shared" si="37"/>
        <v>22.55</v>
      </c>
      <c r="N298" s="36">
        <v>63</v>
      </c>
      <c r="O298" s="57">
        <f t="shared" si="38"/>
        <v>40.601289697521239</v>
      </c>
      <c r="P298" s="58">
        <f t="shared" si="39"/>
        <v>30.856980170116142</v>
      </c>
      <c r="Q298" s="34">
        <v>20.022652699999998</v>
      </c>
      <c r="R298" s="11">
        <f t="shared" si="40"/>
        <v>4.7384158237499232</v>
      </c>
      <c r="S298" s="35">
        <f t="shared" si="41"/>
        <v>6.1335782923887328</v>
      </c>
      <c r="AF298" s="34"/>
    </row>
    <row r="299" spans="7:32" ht="18.5">
      <c r="G299" s="61">
        <v>2015</v>
      </c>
      <c r="H299" s="61">
        <v>10</v>
      </c>
      <c r="I299" s="48">
        <f t="shared" si="44"/>
        <v>22</v>
      </c>
      <c r="J299" s="48">
        <f t="shared" si="44"/>
        <v>295</v>
      </c>
      <c r="K299" s="2">
        <v>25.8</v>
      </c>
      <c r="L299" s="2">
        <v>16.7</v>
      </c>
      <c r="M299" s="56">
        <f t="shared" si="37"/>
        <v>21.25</v>
      </c>
      <c r="N299" s="36">
        <v>59.5</v>
      </c>
      <c r="O299" s="57">
        <f t="shared" si="38"/>
        <v>35.627634224475813</v>
      </c>
      <c r="P299" s="58">
        <f t="shared" si="39"/>
        <v>25.936917715418396</v>
      </c>
      <c r="Q299" s="34">
        <v>17.196009</v>
      </c>
      <c r="R299" s="11">
        <f t="shared" si="40"/>
        <v>3.93837184825425</v>
      </c>
      <c r="S299" s="35">
        <f t="shared" si="41"/>
        <v>5.0931674606984458</v>
      </c>
      <c r="AF299" s="34"/>
    </row>
    <row r="300" spans="7:32" ht="18.5">
      <c r="G300" s="61">
        <v>2015</v>
      </c>
      <c r="H300" s="61">
        <v>10</v>
      </c>
      <c r="I300" s="48">
        <f t="shared" si="44"/>
        <v>23</v>
      </c>
      <c r="J300" s="48">
        <f t="shared" si="44"/>
        <v>296</v>
      </c>
      <c r="K300" s="2">
        <v>24.4</v>
      </c>
      <c r="L300" s="2">
        <v>16.2</v>
      </c>
      <c r="M300" s="56">
        <f t="shared" si="37"/>
        <v>20.299999999999997</v>
      </c>
      <c r="N300" s="36">
        <v>65.5</v>
      </c>
      <c r="O300" s="57">
        <f t="shared" si="38"/>
        <v>5.4730619644347138</v>
      </c>
      <c r="P300" s="58">
        <f t="shared" si="39"/>
        <v>3.5903286486691717</v>
      </c>
      <c r="Q300" s="34">
        <v>2.5075943000000001</v>
      </c>
      <c r="R300" s="11">
        <f t="shared" si="40"/>
        <v>0.56033824569794988</v>
      </c>
      <c r="S300" s="35">
        <f t="shared" si="41"/>
        <v>1.0126432913902292</v>
      </c>
      <c r="AF300" s="34"/>
    </row>
    <row r="301" spans="7:32" ht="18.5">
      <c r="G301" s="61">
        <v>2015</v>
      </c>
      <c r="H301" s="61">
        <v>10</v>
      </c>
      <c r="I301" s="48">
        <f t="shared" si="44"/>
        <v>24</v>
      </c>
      <c r="J301" s="48">
        <f t="shared" si="44"/>
        <v>297</v>
      </c>
      <c r="K301" s="2">
        <v>24.2</v>
      </c>
      <c r="L301" s="2">
        <v>16.899999999999999</v>
      </c>
      <c r="M301" s="56">
        <f t="shared" si="37"/>
        <v>20.549999999999997</v>
      </c>
      <c r="N301" s="36">
        <v>71.5</v>
      </c>
      <c r="O301" s="57">
        <f t="shared" si="38"/>
        <v>8.9338949702881774</v>
      </c>
      <c r="P301" s="58">
        <f t="shared" si="39"/>
        <v>5.2173946626482959</v>
      </c>
      <c r="Q301" s="34">
        <v>3.8620887999999995</v>
      </c>
      <c r="R301" s="11">
        <f t="shared" si="40"/>
        <v>0.86867163364019973</v>
      </c>
      <c r="S301" s="35">
        <f t="shared" si="41"/>
        <v>1.3094727903910255</v>
      </c>
      <c r="AF301" s="34"/>
    </row>
    <row r="302" spans="7:32" ht="18.5">
      <c r="G302" s="61">
        <v>2015</v>
      </c>
      <c r="H302" s="61">
        <v>10</v>
      </c>
      <c r="I302" s="48">
        <f t="shared" si="44"/>
        <v>25</v>
      </c>
      <c r="J302" s="48">
        <f t="shared" si="44"/>
        <v>298</v>
      </c>
      <c r="K302" s="2">
        <v>22.1</v>
      </c>
      <c r="L302" s="2">
        <v>15</v>
      </c>
      <c r="M302" s="56">
        <f t="shared" si="37"/>
        <v>18.55</v>
      </c>
      <c r="N302" s="36">
        <v>69</v>
      </c>
      <c r="O302" s="57">
        <f t="shared" si="38"/>
        <v>51.980360532218121</v>
      </c>
      <c r="P302" s="58">
        <f t="shared" si="39"/>
        <v>29.524844782299901</v>
      </c>
      <c r="Q302" s="34">
        <v>22.160953599999999</v>
      </c>
      <c r="R302" s="11">
        <f t="shared" si="40"/>
        <v>4.7245546406064003</v>
      </c>
      <c r="S302" s="35">
        <f t="shared" si="41"/>
        <v>5.4188126652940563</v>
      </c>
      <c r="AF302" s="34"/>
    </row>
    <row r="303" spans="7:32" ht="18.5">
      <c r="G303" s="61">
        <v>2015</v>
      </c>
      <c r="H303" s="61">
        <v>10</v>
      </c>
      <c r="I303" s="48">
        <f t="shared" si="44"/>
        <v>26</v>
      </c>
      <c r="J303" s="48">
        <f t="shared" si="44"/>
        <v>299</v>
      </c>
      <c r="K303" s="2">
        <v>23.3</v>
      </c>
      <c r="L303" s="2">
        <v>15.2</v>
      </c>
      <c r="M303" s="56">
        <f t="shared" si="37"/>
        <v>19.25</v>
      </c>
      <c r="N303" s="36">
        <v>76</v>
      </c>
      <c r="O303" s="57">
        <f t="shared" si="38"/>
        <v>46.207354453005827</v>
      </c>
      <c r="P303" s="58">
        <f t="shared" si="39"/>
        <v>29.942365685547781</v>
      </c>
      <c r="Q303" s="34">
        <v>21.041349799999999</v>
      </c>
      <c r="R303" s="11">
        <f t="shared" si="40"/>
        <v>4.5722484891778494</v>
      </c>
      <c r="S303" s="35">
        <f t="shared" si="41"/>
        <v>5.5811136417082148</v>
      </c>
      <c r="AF303" s="34"/>
    </row>
    <row r="304" spans="7:32" ht="18.5">
      <c r="G304" s="61">
        <v>2015</v>
      </c>
      <c r="H304" s="61">
        <v>10</v>
      </c>
      <c r="I304" s="48">
        <f t="shared" si="44"/>
        <v>27</v>
      </c>
      <c r="J304" s="48">
        <f t="shared" si="44"/>
        <v>300</v>
      </c>
      <c r="K304" s="2">
        <v>19.899999999999999</v>
      </c>
      <c r="L304" s="2">
        <v>13.4</v>
      </c>
      <c r="M304" s="56">
        <f t="shared" si="37"/>
        <v>16.649999999999999</v>
      </c>
      <c r="N304" s="36">
        <v>75</v>
      </c>
      <c r="O304" s="57">
        <f t="shared" si="38"/>
        <v>36.66279678900041</v>
      </c>
      <c r="P304" s="58">
        <f t="shared" si="39"/>
        <v>19.064654330280209</v>
      </c>
      <c r="Q304" s="34">
        <v>14.955545299999999</v>
      </c>
      <c r="R304" s="11">
        <f t="shared" si="40"/>
        <v>3.0217567112060246</v>
      </c>
      <c r="S304" s="35">
        <f t="shared" si="41"/>
        <v>3.4499130592651279</v>
      </c>
      <c r="AF304" s="34"/>
    </row>
    <row r="305" spans="7:32" ht="18.5">
      <c r="G305" s="61">
        <v>2015</v>
      </c>
      <c r="H305" s="61">
        <v>10</v>
      </c>
      <c r="I305" s="48">
        <f t="shared" si="44"/>
        <v>28</v>
      </c>
      <c r="J305" s="48">
        <f t="shared" si="44"/>
        <v>301</v>
      </c>
      <c r="K305" s="2">
        <v>18.8</v>
      </c>
      <c r="L305" s="2">
        <v>13.4</v>
      </c>
      <c r="M305" s="56">
        <f t="shared" si="37"/>
        <v>16.100000000000001</v>
      </c>
      <c r="N305" s="36">
        <v>79.5</v>
      </c>
      <c r="O305" s="57">
        <f t="shared" si="38"/>
        <v>47.079853498523541</v>
      </c>
      <c r="P305" s="58">
        <f t="shared" si="39"/>
        <v>20.338496711362172</v>
      </c>
      <c r="Q305" s="34">
        <v>17.5045909</v>
      </c>
      <c r="R305" s="11">
        <f t="shared" si="40"/>
        <v>3.4803240288061503</v>
      </c>
      <c r="S305" s="35">
        <f t="shared" si="41"/>
        <v>3.5993770767333957</v>
      </c>
      <c r="AF305" s="34"/>
    </row>
    <row r="306" spans="7:32" ht="18.5">
      <c r="G306" s="61">
        <v>2015</v>
      </c>
      <c r="H306" s="61">
        <v>10</v>
      </c>
      <c r="I306" s="48">
        <f t="shared" si="44"/>
        <v>29</v>
      </c>
      <c r="J306" s="48">
        <f t="shared" si="44"/>
        <v>302</v>
      </c>
      <c r="K306" s="2">
        <v>18.899999999999999</v>
      </c>
      <c r="L306" s="2">
        <v>12.8</v>
      </c>
      <c r="M306" s="56">
        <f t="shared" si="37"/>
        <v>15.85</v>
      </c>
      <c r="N306" s="36">
        <v>65.5</v>
      </c>
      <c r="O306" s="57">
        <f t="shared" si="38"/>
        <v>50.885550501529302</v>
      </c>
      <c r="P306" s="58">
        <f t="shared" si="39"/>
        <v>24.83214864474629</v>
      </c>
      <c r="Q306" s="34">
        <v>20.108486199999998</v>
      </c>
      <c r="R306" s="11">
        <f t="shared" si="40"/>
        <v>3.9685555380949484</v>
      </c>
      <c r="S306" s="35">
        <f t="shared" si="41"/>
        <v>4.2879085045692342</v>
      </c>
      <c r="AF306" s="34"/>
    </row>
    <row r="307" spans="7:32" ht="18.5">
      <c r="G307" s="61">
        <v>2015</v>
      </c>
      <c r="H307" s="61">
        <v>10</v>
      </c>
      <c r="I307" s="48">
        <f t="shared" si="44"/>
        <v>30</v>
      </c>
      <c r="J307" s="48">
        <f t="shared" si="44"/>
        <v>303</v>
      </c>
      <c r="K307" s="2">
        <v>22.4</v>
      </c>
      <c r="L307" s="2">
        <v>12.9</v>
      </c>
      <c r="M307" s="56">
        <f t="shared" si="37"/>
        <v>17.649999999999999</v>
      </c>
      <c r="N307" s="36">
        <v>65.5</v>
      </c>
      <c r="O307" s="57">
        <f t="shared" si="38"/>
        <v>9.0175089997568652</v>
      </c>
      <c r="P307" s="58">
        <f t="shared" si="39"/>
        <v>6.8533068398152164</v>
      </c>
      <c r="Q307" s="34">
        <v>4.4470126999999993</v>
      </c>
      <c r="R307" s="11">
        <f t="shared" si="40"/>
        <v>0.9245973102609748</v>
      </c>
      <c r="S307" s="35">
        <f t="shared" si="41"/>
        <v>1.4987229211041024</v>
      </c>
      <c r="AF307" s="34"/>
    </row>
    <row r="308" spans="7:32" ht="18.5">
      <c r="G308" s="61">
        <v>2015</v>
      </c>
      <c r="H308" s="63">
        <v>10</v>
      </c>
      <c r="I308" s="62">
        <f t="shared" si="44"/>
        <v>31</v>
      </c>
      <c r="J308" s="48">
        <f t="shared" si="44"/>
        <v>304</v>
      </c>
      <c r="K308" s="2">
        <v>22.9</v>
      </c>
      <c r="L308" s="2">
        <v>12.7</v>
      </c>
      <c r="M308" s="56">
        <f t="shared" si="37"/>
        <v>17.799999999999997</v>
      </c>
      <c r="N308" s="36">
        <v>51.5</v>
      </c>
      <c r="O308" s="57">
        <f t="shared" si="38"/>
        <v>22.827797135846968</v>
      </c>
      <c r="P308" s="58">
        <f t="shared" si="39"/>
        <v>18.627482462851123</v>
      </c>
      <c r="Q308" s="34">
        <v>11.664982</v>
      </c>
      <c r="R308" s="51">
        <f t="shared" si="40"/>
        <v>2.4355782517079994</v>
      </c>
      <c r="S308" s="50">
        <f t="shared" si="41"/>
        <v>3.4853374460369659</v>
      </c>
      <c r="AF308" s="34"/>
    </row>
    <row r="309" spans="7:32" ht="18.5">
      <c r="G309" s="61">
        <v>2015</v>
      </c>
      <c r="H309" s="61">
        <v>11</v>
      </c>
      <c r="I309" s="48">
        <v>1</v>
      </c>
      <c r="J309" s="48">
        <f t="shared" si="44"/>
        <v>305</v>
      </c>
      <c r="K309" s="2">
        <v>22.7</v>
      </c>
      <c r="L309" s="2">
        <v>15.4</v>
      </c>
      <c r="M309" s="56">
        <f t="shared" si="37"/>
        <v>19.05</v>
      </c>
      <c r="N309" s="36">
        <v>24</v>
      </c>
      <c r="O309" s="57">
        <f t="shared" si="38"/>
        <v>37.528363878334353</v>
      </c>
      <c r="P309" s="58">
        <f t="shared" si="39"/>
        <v>21.91656450494726</v>
      </c>
      <c r="Q309" s="34">
        <v>16.223368900000001</v>
      </c>
      <c r="R309" s="11">
        <f t="shared" si="40"/>
        <v>3.5062796593547256</v>
      </c>
      <c r="S309" s="35">
        <f t="shared" si="41"/>
        <v>5.7100875190521254</v>
      </c>
      <c r="AF309" s="34"/>
    </row>
    <row r="310" spans="7:32" ht="18.5">
      <c r="G310" s="61">
        <v>2015</v>
      </c>
      <c r="H310" s="61">
        <v>11</v>
      </c>
      <c r="I310" s="48">
        <f t="shared" ref="I310:J325" si="45">I309+1</f>
        <v>2</v>
      </c>
      <c r="J310" s="48">
        <f t="shared" si="44"/>
        <v>306</v>
      </c>
      <c r="K310" s="2">
        <v>19.7</v>
      </c>
      <c r="L310" s="2">
        <v>14.1</v>
      </c>
      <c r="M310" s="56">
        <f t="shared" si="37"/>
        <v>16.899999999999999</v>
      </c>
      <c r="N310" s="36">
        <v>28</v>
      </c>
      <c r="O310" s="57">
        <f t="shared" si="38"/>
        <v>74.7895973722283</v>
      </c>
      <c r="P310" s="58">
        <f t="shared" si="39"/>
        <v>33.505739622758277</v>
      </c>
      <c r="Q310" s="34">
        <v>28.317518400000001</v>
      </c>
      <c r="R310" s="11">
        <f t="shared" si="40"/>
        <v>5.7630539159352008</v>
      </c>
      <c r="S310" s="35">
        <f t="shared" si="41"/>
        <v>7.683259896683392</v>
      </c>
      <c r="AF310" s="34"/>
    </row>
    <row r="311" spans="7:32" ht="18.5">
      <c r="G311" s="61">
        <v>2015</v>
      </c>
      <c r="H311" s="61">
        <v>11</v>
      </c>
      <c r="I311" s="48">
        <f t="shared" si="45"/>
        <v>3</v>
      </c>
      <c r="J311" s="48">
        <f t="shared" si="45"/>
        <v>307</v>
      </c>
      <c r="K311" s="2">
        <v>19.2</v>
      </c>
      <c r="L311" s="2">
        <v>13</v>
      </c>
      <c r="M311" s="56">
        <f t="shared" si="37"/>
        <v>16.100000000000001</v>
      </c>
      <c r="N311" s="36">
        <v>30</v>
      </c>
      <c r="O311" s="57">
        <f t="shared" si="38"/>
        <v>57.245915972297226</v>
      </c>
      <c r="P311" s="58">
        <f t="shared" si="39"/>
        <v>28.393974322259421</v>
      </c>
      <c r="Q311" s="34">
        <v>22.806588999999999</v>
      </c>
      <c r="R311" s="11">
        <f t="shared" si="40"/>
        <v>4.5344858480415002</v>
      </c>
      <c r="S311" s="35">
        <f t="shared" si="41"/>
        <v>6.2898927082295399</v>
      </c>
      <c r="AF311" s="34"/>
    </row>
    <row r="312" spans="7:32" ht="18.5">
      <c r="G312" s="61">
        <v>2015</v>
      </c>
      <c r="H312" s="61">
        <v>11</v>
      </c>
      <c r="I312" s="48">
        <f t="shared" si="45"/>
        <v>4</v>
      </c>
      <c r="J312" s="48">
        <f t="shared" si="45"/>
        <v>308</v>
      </c>
      <c r="K312" s="2">
        <v>19.399999999999999</v>
      </c>
      <c r="L312" s="2">
        <v>10.8</v>
      </c>
      <c r="M312" s="56">
        <f t="shared" si="37"/>
        <v>15.1</v>
      </c>
      <c r="N312" s="36">
        <v>30.5</v>
      </c>
      <c r="O312" s="57">
        <f t="shared" si="38"/>
        <v>33.791395005085398</v>
      </c>
      <c r="P312" s="58">
        <f t="shared" si="39"/>
        <v>23.24847976349875</v>
      </c>
      <c r="Q312" s="34">
        <v>15.8553316</v>
      </c>
      <c r="R312" s="11">
        <f t="shared" si="40"/>
        <v>3.0594210025385999</v>
      </c>
      <c r="S312" s="35">
        <f t="shared" si="41"/>
        <v>5.0382265912092636</v>
      </c>
      <c r="AF312" s="34"/>
    </row>
    <row r="313" spans="7:32" ht="18.5">
      <c r="G313" s="61">
        <v>2015</v>
      </c>
      <c r="H313" s="61">
        <v>11</v>
      </c>
      <c r="I313" s="48">
        <f t="shared" si="45"/>
        <v>5</v>
      </c>
      <c r="J313" s="48">
        <f t="shared" si="45"/>
        <v>309</v>
      </c>
      <c r="K313" s="2">
        <v>19.399999999999999</v>
      </c>
      <c r="L313" s="2">
        <v>13.4</v>
      </c>
      <c r="M313" s="56">
        <f t="shared" si="37"/>
        <v>16.399999999999999</v>
      </c>
      <c r="N313" s="36">
        <v>45</v>
      </c>
      <c r="O313" s="57">
        <f t="shared" si="38"/>
        <v>75.700063368835856</v>
      </c>
      <c r="P313" s="58">
        <f t="shared" si="39"/>
        <v>36.336030417041201</v>
      </c>
      <c r="Q313" s="34">
        <v>29.668244600000001</v>
      </c>
      <c r="R313" s="11">
        <f t="shared" si="40"/>
        <v>5.9509455066017996</v>
      </c>
      <c r="S313" s="35">
        <f t="shared" si="41"/>
        <v>6.6659897170235709</v>
      </c>
      <c r="AF313" s="34"/>
    </row>
    <row r="314" spans="7:32" ht="18.5">
      <c r="G314" s="61">
        <v>2015</v>
      </c>
      <c r="H314" s="61">
        <v>11</v>
      </c>
      <c r="I314" s="48">
        <f t="shared" si="45"/>
        <v>6</v>
      </c>
      <c r="J314" s="48">
        <f t="shared" si="45"/>
        <v>310</v>
      </c>
      <c r="K314" s="2">
        <v>20.9</v>
      </c>
      <c r="L314" s="2">
        <v>12.2</v>
      </c>
      <c r="M314" s="56">
        <f t="shared" si="37"/>
        <v>16.549999999999997</v>
      </c>
      <c r="N314" s="36">
        <v>47.5</v>
      </c>
      <c r="O314" s="57">
        <f t="shared" si="38"/>
        <v>64.706428583936585</v>
      </c>
      <c r="P314" s="58">
        <f t="shared" si="39"/>
        <v>45.035674294419863</v>
      </c>
      <c r="Q314" s="34">
        <v>30.537047099999999</v>
      </c>
      <c r="R314" s="11">
        <f t="shared" si="40"/>
        <v>6.1520774856455231</v>
      </c>
      <c r="S314" s="35">
        <f t="shared" si="41"/>
        <v>7.9370272663098405</v>
      </c>
      <c r="AF314" s="34"/>
    </row>
    <row r="315" spans="7:32" ht="18.5">
      <c r="G315" s="61">
        <v>2015</v>
      </c>
      <c r="H315" s="61">
        <v>11</v>
      </c>
      <c r="I315" s="48">
        <f t="shared" si="45"/>
        <v>7</v>
      </c>
      <c r="J315" s="48">
        <f t="shared" si="45"/>
        <v>311</v>
      </c>
      <c r="K315" s="2">
        <v>22.9</v>
      </c>
      <c r="L315" s="2">
        <v>12.3</v>
      </c>
      <c r="M315" s="56">
        <f t="shared" si="37"/>
        <v>17.600000000000001</v>
      </c>
      <c r="N315" s="36">
        <v>55.5</v>
      </c>
      <c r="O315" s="57">
        <f t="shared" si="38"/>
        <v>57.028859647389275</v>
      </c>
      <c r="P315" s="58">
        <f t="shared" si="39"/>
        <v>48.360472980986096</v>
      </c>
      <c r="Q315" s="34">
        <v>29.707602399999999</v>
      </c>
      <c r="R315" s="11">
        <f t="shared" si="40"/>
        <v>6.1679221178904005</v>
      </c>
      <c r="S315" s="35">
        <f t="shared" si="41"/>
        <v>8.4434902019711693</v>
      </c>
      <c r="AF315" s="34"/>
    </row>
    <row r="316" spans="7:32" ht="18.5">
      <c r="G316" s="61">
        <v>2015</v>
      </c>
      <c r="H316" s="61">
        <v>11</v>
      </c>
      <c r="I316" s="48">
        <f t="shared" si="45"/>
        <v>8</v>
      </c>
      <c r="J316" s="48">
        <f t="shared" si="45"/>
        <v>312</v>
      </c>
      <c r="K316" s="2">
        <v>22.5</v>
      </c>
      <c r="L316" s="2">
        <v>11.1</v>
      </c>
      <c r="M316" s="56">
        <f t="shared" si="37"/>
        <v>16.8</v>
      </c>
      <c r="N316" s="36">
        <v>49</v>
      </c>
      <c r="O316" s="57">
        <f t="shared" si="38"/>
        <v>51.666482075932024</v>
      </c>
      <c r="P316" s="58">
        <f t="shared" si="39"/>
        <v>47.11983165325001</v>
      </c>
      <c r="Q316" s="34">
        <v>27.911379399999998</v>
      </c>
      <c r="R316" s="11">
        <f t="shared" si="40"/>
        <v>5.6640283102625997</v>
      </c>
      <c r="S316" s="35">
        <f t="shared" si="41"/>
        <v>8.1744029787776036</v>
      </c>
      <c r="AF316" s="34"/>
    </row>
    <row r="317" spans="7:32" ht="18.5">
      <c r="G317" s="61">
        <v>2015</v>
      </c>
      <c r="H317" s="61">
        <v>11</v>
      </c>
      <c r="I317" s="48">
        <f t="shared" si="45"/>
        <v>9</v>
      </c>
      <c r="J317" s="48">
        <f t="shared" si="45"/>
        <v>313</v>
      </c>
      <c r="K317" s="2">
        <v>19.8</v>
      </c>
      <c r="L317" s="2">
        <v>10.8</v>
      </c>
      <c r="M317" s="56">
        <f t="shared" si="37"/>
        <v>15.3</v>
      </c>
      <c r="N317" s="36">
        <v>35</v>
      </c>
      <c r="O317" s="57">
        <f t="shared" si="38"/>
        <v>61.232258125000001</v>
      </c>
      <c r="P317" s="58">
        <f t="shared" si="39"/>
        <v>44.087225849999996</v>
      </c>
      <c r="Q317" s="34">
        <v>29.391483900000001</v>
      </c>
      <c r="R317" s="11">
        <f t="shared" si="40"/>
        <v>5.7058128567328499</v>
      </c>
      <c r="S317" s="35">
        <f t="shared" si="41"/>
        <v>8.7772651992252477</v>
      </c>
      <c r="AF317" s="34"/>
    </row>
    <row r="318" spans="7:32" ht="18.5">
      <c r="G318" s="61">
        <v>2015</v>
      </c>
      <c r="H318" s="61">
        <v>11</v>
      </c>
      <c r="I318" s="48">
        <f t="shared" si="45"/>
        <v>10</v>
      </c>
      <c r="J318" s="48">
        <f t="shared" si="45"/>
        <v>314</v>
      </c>
      <c r="K318" s="2">
        <v>18</v>
      </c>
      <c r="L318" s="2">
        <v>8.9</v>
      </c>
      <c r="M318" s="56">
        <f t="shared" si="37"/>
        <v>13.45</v>
      </c>
      <c r="N318" s="36">
        <v>29.5</v>
      </c>
      <c r="O318" s="57">
        <f t="shared" si="38"/>
        <v>63.124325775807918</v>
      </c>
      <c r="P318" s="58">
        <f t="shared" si="39"/>
        <v>45.954509164788163</v>
      </c>
      <c r="Q318" s="34">
        <v>30.467542899999998</v>
      </c>
      <c r="R318" s="11">
        <f t="shared" si="40"/>
        <v>5.5841293471406246</v>
      </c>
      <c r="S318" s="35">
        <f t="shared" si="41"/>
        <v>9.1032403098739021</v>
      </c>
      <c r="AF318" s="34"/>
    </row>
    <row r="319" spans="7:32" ht="18.5">
      <c r="G319" s="61">
        <v>2015</v>
      </c>
      <c r="H319" s="61">
        <v>11</v>
      </c>
      <c r="I319" s="48">
        <f t="shared" si="45"/>
        <v>11</v>
      </c>
      <c r="J319" s="48">
        <f t="shared" si="45"/>
        <v>315</v>
      </c>
      <c r="K319" s="2">
        <v>18</v>
      </c>
      <c r="L319" s="2">
        <v>8</v>
      </c>
      <c r="M319" s="56">
        <f t="shared" si="37"/>
        <v>13</v>
      </c>
      <c r="N319" s="36">
        <v>35</v>
      </c>
      <c r="O319" s="57">
        <f t="shared" si="38"/>
        <v>46.012241613929774</v>
      </c>
      <c r="P319" s="58">
        <f t="shared" si="39"/>
        <v>36.809793291143819</v>
      </c>
      <c r="Q319" s="34">
        <v>23.280557399999999</v>
      </c>
      <c r="R319" s="11">
        <f t="shared" si="40"/>
        <v>4.2054464498507995</v>
      </c>
      <c r="S319" s="35">
        <f t="shared" si="41"/>
        <v>6.798532750959855</v>
      </c>
      <c r="AF319" s="34"/>
    </row>
    <row r="320" spans="7:32" ht="18.5">
      <c r="G320" s="61">
        <v>2015</v>
      </c>
      <c r="H320" s="61">
        <v>11</v>
      </c>
      <c r="I320" s="48">
        <f t="shared" si="45"/>
        <v>12</v>
      </c>
      <c r="J320" s="48">
        <f t="shared" si="45"/>
        <v>316</v>
      </c>
      <c r="K320" s="2">
        <v>22.5</v>
      </c>
      <c r="L320" s="2">
        <v>11.4</v>
      </c>
      <c r="M320" s="56">
        <f t="shared" si="37"/>
        <v>16.95</v>
      </c>
      <c r="N320" s="36">
        <v>36.5</v>
      </c>
      <c r="O320" s="57">
        <f t="shared" si="38"/>
        <v>51.698669550342061</v>
      </c>
      <c r="P320" s="58">
        <f t="shared" si="39"/>
        <v>45.908418560703751</v>
      </c>
      <c r="Q320" s="34">
        <v>27.558834000000001</v>
      </c>
      <c r="R320" s="11">
        <f t="shared" si="40"/>
        <v>5.6167315089975007</v>
      </c>
      <c r="S320" s="35">
        <f t="shared" si="41"/>
        <v>9.4162048478974718</v>
      </c>
      <c r="AF320" s="34"/>
    </row>
    <row r="321" spans="7:32" ht="18.5">
      <c r="G321" s="61">
        <v>2015</v>
      </c>
      <c r="H321" s="61">
        <v>11</v>
      </c>
      <c r="I321" s="48">
        <f t="shared" si="45"/>
        <v>13</v>
      </c>
      <c r="J321" s="48">
        <f t="shared" si="45"/>
        <v>317</v>
      </c>
      <c r="K321" s="2">
        <v>22.2</v>
      </c>
      <c r="L321" s="2">
        <v>11.2</v>
      </c>
      <c r="M321" s="56">
        <f t="shared" si="37"/>
        <v>16.7</v>
      </c>
      <c r="N321" s="36">
        <v>35.5</v>
      </c>
      <c r="O321" s="57">
        <f t="shared" si="38"/>
        <v>51.813990197120042</v>
      </c>
      <c r="P321" s="58">
        <f t="shared" si="39"/>
        <v>45.596311373465639</v>
      </c>
      <c r="Q321" s="34">
        <v>27.495610299999999</v>
      </c>
      <c r="R321" s="11">
        <f t="shared" si="40"/>
        <v>5.5635305271277495</v>
      </c>
      <c r="S321" s="35">
        <f t="shared" si="41"/>
        <v>9.400940455766774</v>
      </c>
      <c r="AF321" s="34"/>
    </row>
    <row r="322" spans="7:32" ht="18.5">
      <c r="G322" s="61">
        <v>2015</v>
      </c>
      <c r="H322" s="61">
        <v>11</v>
      </c>
      <c r="I322" s="48">
        <f t="shared" si="45"/>
        <v>14</v>
      </c>
      <c r="J322" s="48">
        <f t="shared" si="45"/>
        <v>318</v>
      </c>
      <c r="K322" s="2">
        <v>22.3</v>
      </c>
      <c r="L322" s="2">
        <v>11</v>
      </c>
      <c r="M322" s="56">
        <f t="shared" si="37"/>
        <v>16.649999999999999</v>
      </c>
      <c r="N322" s="36">
        <v>36.5</v>
      </c>
      <c r="O322" s="57">
        <f t="shared" si="38"/>
        <v>49.508570418449835</v>
      </c>
      <c r="P322" s="58">
        <f t="shared" si="39"/>
        <v>44.755747658278651</v>
      </c>
      <c r="Q322" s="34">
        <v>26.628063900000001</v>
      </c>
      <c r="R322" s="11">
        <f t="shared" si="40"/>
        <v>5.3801803399470751</v>
      </c>
      <c r="S322" s="35">
        <f t="shared" si="41"/>
        <v>9.1129886102189754</v>
      </c>
      <c r="AF322" s="34"/>
    </row>
    <row r="323" spans="7:32" ht="18.5">
      <c r="G323" s="61">
        <v>2015</v>
      </c>
      <c r="H323" s="61">
        <v>11</v>
      </c>
      <c r="I323" s="48">
        <f t="shared" si="45"/>
        <v>15</v>
      </c>
      <c r="J323" s="48">
        <f t="shared" si="45"/>
        <v>319</v>
      </c>
      <c r="K323" s="2">
        <v>18.7</v>
      </c>
      <c r="L323" s="2">
        <v>9.4</v>
      </c>
      <c r="M323" s="56">
        <f t="shared" si="37"/>
        <v>14.05</v>
      </c>
      <c r="N323" s="36">
        <v>51.5</v>
      </c>
      <c r="O323" s="57">
        <f t="shared" si="38"/>
        <v>27.066414684684187</v>
      </c>
      <c r="P323" s="58">
        <f t="shared" si="39"/>
        <v>20.137412525405033</v>
      </c>
      <c r="Q323" s="34">
        <v>13.2066354</v>
      </c>
      <c r="R323" s="11">
        <f t="shared" si="40"/>
        <v>2.4670027943788497</v>
      </c>
      <c r="S323" s="35">
        <f t="shared" si="41"/>
        <v>3.3325815922341353</v>
      </c>
      <c r="AF323" s="34"/>
    </row>
    <row r="324" spans="7:32" ht="18.5">
      <c r="G324" s="61">
        <v>2015</v>
      </c>
      <c r="H324" s="61">
        <v>11</v>
      </c>
      <c r="I324" s="48">
        <f t="shared" si="45"/>
        <v>16</v>
      </c>
      <c r="J324" s="48">
        <f t="shared" si="45"/>
        <v>320</v>
      </c>
      <c r="K324" s="2">
        <v>16.2</v>
      </c>
      <c r="L324" s="2">
        <v>11.5</v>
      </c>
      <c r="M324" s="56">
        <f t="shared" si="37"/>
        <v>13.85</v>
      </c>
      <c r="N324" s="36">
        <v>74.5</v>
      </c>
      <c r="O324" s="57">
        <f t="shared" si="38"/>
        <v>82.068990326084943</v>
      </c>
      <c r="P324" s="58">
        <f t="shared" si="39"/>
        <v>30.857940362607934</v>
      </c>
      <c r="Q324" s="34">
        <v>28.467412999999997</v>
      </c>
      <c r="R324" s="11">
        <f t="shared" si="40"/>
        <v>5.2843275898042483</v>
      </c>
      <c r="S324" s="35">
        <f t="shared" si="41"/>
        <v>4.9033615926120335</v>
      </c>
      <c r="AF324" s="34"/>
    </row>
    <row r="325" spans="7:32" ht="18.5">
      <c r="G325" s="61">
        <v>2015</v>
      </c>
      <c r="H325" s="61">
        <v>11</v>
      </c>
      <c r="I325" s="48">
        <f t="shared" si="45"/>
        <v>17</v>
      </c>
      <c r="J325" s="48">
        <f t="shared" si="45"/>
        <v>321</v>
      </c>
      <c r="K325" s="2">
        <v>16.2</v>
      </c>
      <c r="L325" s="2">
        <v>9.6</v>
      </c>
      <c r="M325" s="56">
        <f t="shared" si="37"/>
        <v>12.899999999999999</v>
      </c>
      <c r="N325" s="36">
        <v>54</v>
      </c>
      <c r="O325" s="57">
        <f t="shared" si="38"/>
        <v>73.11736211261362</v>
      </c>
      <c r="P325" s="58">
        <f t="shared" si="39"/>
        <v>38.605967195459996</v>
      </c>
      <c r="Q325" s="34">
        <v>30.054704699999995</v>
      </c>
      <c r="R325" s="11">
        <f t="shared" si="40"/>
        <v>5.4115148821108487</v>
      </c>
      <c r="S325" s="35">
        <f t="shared" si="41"/>
        <v>5.8330886313492663</v>
      </c>
      <c r="AF325" s="34"/>
    </row>
    <row r="326" spans="7:32" ht="18.5">
      <c r="G326" s="61">
        <v>2015</v>
      </c>
      <c r="H326" s="61">
        <v>11</v>
      </c>
      <c r="I326" s="48">
        <f t="shared" ref="I326:J341" si="46">I325+1</f>
        <v>18</v>
      </c>
      <c r="J326" s="48">
        <f t="shared" si="46"/>
        <v>322</v>
      </c>
      <c r="K326" s="2">
        <v>18.100000000000001</v>
      </c>
      <c r="L326" s="2">
        <v>7.2</v>
      </c>
      <c r="M326" s="56">
        <f t="shared" ref="M326:M369" si="47">(K326+L326)/2</f>
        <v>12.65</v>
      </c>
      <c r="N326" s="36">
        <v>26.5</v>
      </c>
      <c r="O326" s="57">
        <f t="shared" ref="O326:O369" si="48">((Q326)/(0.16*(K326-(L326))^0.5))</f>
        <v>47.964333429804093</v>
      </c>
      <c r="P326" s="58">
        <f t="shared" ref="P326:P369" si="49">0.16*((K326-L326)^1/2)*O326</f>
        <v>41.824898750789181</v>
      </c>
      <c r="Q326" s="34">
        <v>25.336793099999998</v>
      </c>
      <c r="R326" s="11">
        <f t="shared" ref="R326:R369" si="50">0.0023*0.408*O326*(K326-L326)^0.5*(M326+17.8)</f>
        <v>4.5248788771341752</v>
      </c>
      <c r="S326" s="35">
        <f t="shared" ref="S326:S369" si="51">0.31*(IF(N326&gt;50,1,(1+(50-N326)/70)))*(P326+2.09)*((M326/(M326+15)))</f>
        <v>8.31921867976701</v>
      </c>
      <c r="AF326" s="34"/>
    </row>
    <row r="327" spans="7:32" ht="18.5">
      <c r="G327" s="61">
        <v>2015</v>
      </c>
      <c r="H327" s="61">
        <v>11</v>
      </c>
      <c r="I327" s="48">
        <f t="shared" si="46"/>
        <v>19</v>
      </c>
      <c r="J327" s="48">
        <f t="shared" si="46"/>
        <v>323</v>
      </c>
      <c r="K327" s="2">
        <v>18.8</v>
      </c>
      <c r="L327" s="2">
        <v>6.7</v>
      </c>
      <c r="M327" s="56">
        <f t="shared" si="47"/>
        <v>12.75</v>
      </c>
      <c r="N327" s="36">
        <v>35</v>
      </c>
      <c r="O327" s="57">
        <f t="shared" si="48"/>
        <v>50.93362904260313</v>
      </c>
      <c r="P327" s="58">
        <f t="shared" si="49"/>
        <v>49.303752913239833</v>
      </c>
      <c r="Q327" s="34">
        <v>28.347664799999997</v>
      </c>
      <c r="R327" s="11">
        <f t="shared" si="50"/>
        <v>5.0792141012885992</v>
      </c>
      <c r="S327" s="35">
        <f t="shared" si="51"/>
        <v>8.8887380762493375</v>
      </c>
      <c r="AF327" s="34"/>
    </row>
    <row r="328" spans="7:32" ht="18.5">
      <c r="G328" s="61">
        <v>2015</v>
      </c>
      <c r="H328" s="61">
        <v>11</v>
      </c>
      <c r="I328" s="48">
        <f t="shared" si="46"/>
        <v>20</v>
      </c>
      <c r="J328" s="48">
        <f t="shared" si="46"/>
        <v>324</v>
      </c>
      <c r="K328" s="2">
        <v>19.899999999999999</v>
      </c>
      <c r="L328" s="2">
        <v>7.8</v>
      </c>
      <c r="M328" s="56">
        <f t="shared" si="47"/>
        <v>13.85</v>
      </c>
      <c r="N328" s="36">
        <v>47</v>
      </c>
      <c r="O328" s="57">
        <f t="shared" si="48"/>
        <v>49.787125872023445</v>
      </c>
      <c r="P328" s="58">
        <f t="shared" si="49"/>
        <v>48.193937844118686</v>
      </c>
      <c r="Q328" s="34">
        <v>27.709565999999995</v>
      </c>
      <c r="R328" s="11">
        <f t="shared" si="50"/>
        <v>5.1436505352734985</v>
      </c>
      <c r="S328" s="35">
        <f t="shared" si="51"/>
        <v>7.8040447441256831</v>
      </c>
      <c r="AF328" s="34"/>
    </row>
    <row r="329" spans="7:32" ht="18.5">
      <c r="G329" s="61">
        <v>2015</v>
      </c>
      <c r="H329" s="61">
        <v>11</v>
      </c>
      <c r="I329" s="48">
        <f t="shared" si="46"/>
        <v>21</v>
      </c>
      <c r="J329" s="48">
        <f t="shared" si="46"/>
        <v>325</v>
      </c>
      <c r="K329" s="2">
        <v>17.600000000000001</v>
      </c>
      <c r="L329" s="2">
        <v>7.5</v>
      </c>
      <c r="M329" s="56">
        <f t="shared" si="47"/>
        <v>12.55</v>
      </c>
      <c r="N329" s="36">
        <v>39.5</v>
      </c>
      <c r="O329" s="57">
        <f t="shared" si="48"/>
        <v>58.803835032783006</v>
      </c>
      <c r="P329" s="58">
        <f t="shared" si="49"/>
        <v>47.513498706488676</v>
      </c>
      <c r="Q329" s="34">
        <v>29.901041799999998</v>
      </c>
      <c r="R329" s="11">
        <f t="shared" si="50"/>
        <v>5.3224676682649488</v>
      </c>
      <c r="S329" s="35">
        <f t="shared" si="51"/>
        <v>8.0555271678850566</v>
      </c>
      <c r="AF329" s="34"/>
    </row>
    <row r="330" spans="7:32" ht="18.5">
      <c r="G330" s="61">
        <v>2015</v>
      </c>
      <c r="H330" s="61">
        <v>11</v>
      </c>
      <c r="I330" s="48">
        <f t="shared" si="46"/>
        <v>22</v>
      </c>
      <c r="J330" s="48">
        <f t="shared" si="46"/>
        <v>326</v>
      </c>
      <c r="K330" s="2">
        <v>17.2</v>
      </c>
      <c r="L330" s="2">
        <v>9.8000000000000007</v>
      </c>
      <c r="M330" s="56">
        <f t="shared" si="47"/>
        <v>13.5</v>
      </c>
      <c r="N330" s="36">
        <v>29.5</v>
      </c>
      <c r="O330" s="57">
        <f t="shared" si="48"/>
        <v>40.325339475076632</v>
      </c>
      <c r="P330" s="58">
        <f t="shared" si="49"/>
        <v>23.872600969245362</v>
      </c>
      <c r="Q330" s="34">
        <v>17.5514853</v>
      </c>
      <c r="R330" s="11">
        <f t="shared" si="50"/>
        <v>3.2220051382048496</v>
      </c>
      <c r="S330" s="35">
        <f t="shared" si="51"/>
        <v>4.928892429871885</v>
      </c>
      <c r="AF330" s="34"/>
    </row>
    <row r="331" spans="7:32" ht="18.5">
      <c r="G331" s="61">
        <v>2015</v>
      </c>
      <c r="H331" s="61">
        <v>11</v>
      </c>
      <c r="I331" s="48">
        <f t="shared" si="46"/>
        <v>23</v>
      </c>
      <c r="J331" s="48">
        <f t="shared" si="46"/>
        <v>327</v>
      </c>
      <c r="K331" s="2">
        <v>20.6</v>
      </c>
      <c r="L331" s="2">
        <v>8.9</v>
      </c>
      <c r="M331" s="56">
        <f t="shared" si="47"/>
        <v>14.75</v>
      </c>
      <c r="N331" s="36">
        <v>21</v>
      </c>
      <c r="O331" s="57">
        <f t="shared" si="48"/>
        <v>55.256530293299939</v>
      </c>
      <c r="P331" s="58">
        <f t="shared" si="49"/>
        <v>51.720112354528744</v>
      </c>
      <c r="Q331" s="34">
        <v>30.241026199999997</v>
      </c>
      <c r="R331" s="11">
        <f t="shared" si="50"/>
        <v>5.7731857874806485</v>
      </c>
      <c r="S331" s="35">
        <f t="shared" si="51"/>
        <v>11.696819752877401</v>
      </c>
      <c r="AF331" s="34"/>
    </row>
    <row r="332" spans="7:32" ht="18.5">
      <c r="G332" s="61">
        <v>2015</v>
      </c>
      <c r="H332" s="61">
        <v>11</v>
      </c>
      <c r="I332" s="48">
        <f t="shared" si="46"/>
        <v>24</v>
      </c>
      <c r="J332" s="48">
        <f t="shared" si="46"/>
        <v>328</v>
      </c>
      <c r="K332" s="2">
        <v>23.2</v>
      </c>
      <c r="L332" s="2">
        <v>9.3000000000000007</v>
      </c>
      <c r="M332" s="56">
        <f t="shared" si="47"/>
        <v>16.25</v>
      </c>
      <c r="N332" s="36">
        <v>23.5</v>
      </c>
      <c r="O332" s="57">
        <f t="shared" si="48"/>
        <v>50.551578974773633</v>
      </c>
      <c r="P332" s="58">
        <f t="shared" si="49"/>
        <v>56.213355819948276</v>
      </c>
      <c r="Q332" s="34">
        <v>30.155192700000001</v>
      </c>
      <c r="R332" s="11">
        <f t="shared" si="50"/>
        <v>6.0220899865662734</v>
      </c>
      <c r="S332" s="35">
        <f t="shared" si="51"/>
        <v>12.956504892342162</v>
      </c>
      <c r="AF332" s="34"/>
    </row>
    <row r="333" spans="7:32" ht="18.5">
      <c r="G333" s="61">
        <v>2015</v>
      </c>
      <c r="H333" s="61">
        <v>11</v>
      </c>
      <c r="I333" s="48">
        <f t="shared" si="46"/>
        <v>25</v>
      </c>
      <c r="J333" s="48">
        <f t="shared" si="46"/>
        <v>329</v>
      </c>
      <c r="K333" s="2">
        <v>19</v>
      </c>
      <c r="L333" s="2">
        <v>8.6999999999999993</v>
      </c>
      <c r="M333" s="56">
        <f t="shared" si="47"/>
        <v>13.85</v>
      </c>
      <c r="N333" s="36">
        <v>42</v>
      </c>
      <c r="O333" s="57">
        <f t="shared" si="48"/>
        <v>58.606834661907058</v>
      </c>
      <c r="P333" s="58">
        <f t="shared" si="49"/>
        <v>48.292031761411423</v>
      </c>
      <c r="Q333" s="34">
        <v>30.094481199999997</v>
      </c>
      <c r="R333" s="11">
        <f t="shared" si="50"/>
        <v>5.5863557853326986</v>
      </c>
      <c r="S333" s="35">
        <f t="shared" si="51"/>
        <v>8.3548352377689294</v>
      </c>
      <c r="AF333" s="34"/>
    </row>
    <row r="334" spans="7:32" ht="18.5">
      <c r="G334" s="61">
        <v>2015</v>
      </c>
      <c r="H334" s="61">
        <v>11</v>
      </c>
      <c r="I334" s="48">
        <f t="shared" si="46"/>
        <v>26</v>
      </c>
      <c r="J334" s="48">
        <f t="shared" si="46"/>
        <v>330</v>
      </c>
      <c r="K334" s="2">
        <v>15.9</v>
      </c>
      <c r="L334" s="2">
        <v>10.7</v>
      </c>
      <c r="M334" s="56">
        <f t="shared" si="47"/>
        <v>13.3</v>
      </c>
      <c r="N334" s="36">
        <v>57</v>
      </c>
      <c r="O334" s="57">
        <f t="shared" si="48"/>
        <v>75.204071934846709</v>
      </c>
      <c r="P334" s="58">
        <f t="shared" si="49"/>
        <v>31.284893924896238</v>
      </c>
      <c r="Q334" s="34">
        <v>27.4386671</v>
      </c>
      <c r="R334" s="11">
        <f t="shared" si="50"/>
        <v>5.0048540370406505</v>
      </c>
      <c r="S334" s="35">
        <f t="shared" si="51"/>
        <v>4.8623564541465445</v>
      </c>
    </row>
    <row r="335" spans="7:32" ht="18.5">
      <c r="G335" s="61">
        <v>2015</v>
      </c>
      <c r="H335" s="61">
        <v>11</v>
      </c>
      <c r="I335" s="48">
        <f t="shared" si="46"/>
        <v>27</v>
      </c>
      <c r="J335" s="48">
        <f t="shared" si="46"/>
        <v>331</v>
      </c>
      <c r="K335" s="2">
        <v>17.899999999999999</v>
      </c>
      <c r="L335" s="2">
        <v>11.4</v>
      </c>
      <c r="M335" s="56">
        <f t="shared" si="47"/>
        <v>14.649999999999999</v>
      </c>
      <c r="N335" s="36">
        <v>59.5</v>
      </c>
      <c r="O335" s="57">
        <f t="shared" si="48"/>
        <v>68.368997769213266</v>
      </c>
      <c r="P335" s="58">
        <f t="shared" si="49"/>
        <v>35.551878839990891</v>
      </c>
      <c r="Q335" s="34">
        <v>27.889188300000001</v>
      </c>
      <c r="R335" s="11">
        <f t="shared" si="50"/>
        <v>5.3078494003647751</v>
      </c>
      <c r="S335" s="35">
        <f t="shared" si="51"/>
        <v>5.7656186425571212</v>
      </c>
    </row>
    <row r="336" spans="7:32" ht="18.5">
      <c r="G336" s="61">
        <v>2015</v>
      </c>
      <c r="H336" s="61">
        <v>11</v>
      </c>
      <c r="I336" s="48">
        <f t="shared" si="46"/>
        <v>28</v>
      </c>
      <c r="J336" s="48">
        <f t="shared" si="46"/>
        <v>332</v>
      </c>
      <c r="K336" s="2">
        <v>19.5</v>
      </c>
      <c r="L336" s="2">
        <v>10.7</v>
      </c>
      <c r="M336" s="56">
        <f t="shared" si="47"/>
        <v>15.1</v>
      </c>
      <c r="N336" s="36">
        <v>75</v>
      </c>
      <c r="O336" s="57">
        <f t="shared" si="48"/>
        <v>56.14962669716482</v>
      </c>
      <c r="P336" s="58">
        <f t="shared" si="49"/>
        <v>39.529337194804036</v>
      </c>
      <c r="Q336" s="34">
        <v>26.650673699999999</v>
      </c>
      <c r="R336" s="11">
        <f t="shared" si="50"/>
        <v>5.1424740211414495</v>
      </c>
      <c r="S336" s="35">
        <f t="shared" si="51"/>
        <v>6.4724291497965991</v>
      </c>
    </row>
    <row r="337" spans="7:19" ht="18.5">
      <c r="G337" s="61">
        <v>2015</v>
      </c>
      <c r="H337" s="61">
        <v>11</v>
      </c>
      <c r="I337" s="48">
        <f t="shared" si="46"/>
        <v>29</v>
      </c>
      <c r="J337" s="48">
        <f t="shared" si="46"/>
        <v>333</v>
      </c>
      <c r="K337" s="2">
        <v>17.399999999999999</v>
      </c>
      <c r="L337" s="2">
        <v>9.5</v>
      </c>
      <c r="M337" s="56">
        <f t="shared" si="47"/>
        <v>13.45</v>
      </c>
      <c r="N337" s="36">
        <v>85</v>
      </c>
      <c r="O337" s="57">
        <f t="shared" si="48"/>
        <v>68.633648370865586</v>
      </c>
      <c r="P337" s="58">
        <f t="shared" si="49"/>
        <v>43.376465770387043</v>
      </c>
      <c r="Q337" s="34">
        <v>30.865307899999998</v>
      </c>
      <c r="R337" s="53">
        <f t="shared" si="50"/>
        <v>5.6570322135468727</v>
      </c>
      <c r="S337" s="52">
        <f t="shared" si="51"/>
        <v>6.6633542716916967</v>
      </c>
    </row>
    <row r="338" spans="7:19" ht="18.5">
      <c r="G338" s="61">
        <v>2015</v>
      </c>
      <c r="H338" s="62">
        <v>11</v>
      </c>
      <c r="I338" s="62">
        <f t="shared" si="46"/>
        <v>30</v>
      </c>
      <c r="J338" s="48">
        <f t="shared" si="46"/>
        <v>334</v>
      </c>
      <c r="K338" s="2">
        <v>12.9</v>
      </c>
      <c r="L338" s="2">
        <v>9.4</v>
      </c>
      <c r="M338" s="56">
        <f t="shared" si="47"/>
        <v>11.15</v>
      </c>
      <c r="N338" s="36">
        <v>63</v>
      </c>
      <c r="O338" s="57">
        <f t="shared" si="48"/>
        <v>101.37367603211725</v>
      </c>
      <c r="P338" s="58">
        <f t="shared" si="49"/>
        <v>28.38462928899283</v>
      </c>
      <c r="Q338" s="34">
        <v>30.344445099999998</v>
      </c>
      <c r="R338" s="51">
        <f t="shared" si="50"/>
        <v>5.1522364363079243</v>
      </c>
      <c r="S338" s="50">
        <f t="shared" si="51"/>
        <v>4.0281283417745213</v>
      </c>
    </row>
    <row r="339" spans="7:19" ht="18.5">
      <c r="G339" s="61">
        <v>2015</v>
      </c>
      <c r="H339" s="61">
        <v>12</v>
      </c>
      <c r="I339" s="48">
        <v>1</v>
      </c>
      <c r="J339" s="48">
        <f t="shared" si="46"/>
        <v>335</v>
      </c>
      <c r="K339" s="2">
        <v>15.1</v>
      </c>
      <c r="L339" s="2">
        <v>6.9</v>
      </c>
      <c r="M339" s="56">
        <f t="shared" si="47"/>
        <v>11</v>
      </c>
      <c r="N339" s="36">
        <v>67</v>
      </c>
      <c r="O339" s="57">
        <f t="shared" si="48"/>
        <v>64.580120705071351</v>
      </c>
      <c r="P339" s="58">
        <f t="shared" si="49"/>
        <v>42.364559182526804</v>
      </c>
      <c r="Q339" s="34">
        <v>29.588691599999997</v>
      </c>
      <c r="R339" s="11">
        <f t="shared" si="50"/>
        <v>4.997885075539199</v>
      </c>
      <c r="S339" s="35">
        <f t="shared" si="51"/>
        <v>5.8303864158621694</v>
      </c>
    </row>
    <row r="340" spans="7:19" ht="18.5">
      <c r="G340" s="61">
        <v>2015</v>
      </c>
      <c r="H340" s="61">
        <v>12</v>
      </c>
      <c r="I340" s="48">
        <f t="shared" ref="I340:J355" si="52">I339+1</f>
        <v>2</v>
      </c>
      <c r="J340" s="48">
        <f t="shared" si="46"/>
        <v>336</v>
      </c>
      <c r="K340" s="2">
        <v>13.5</v>
      </c>
      <c r="L340" s="2">
        <v>5.5</v>
      </c>
      <c r="M340" s="56">
        <f t="shared" si="47"/>
        <v>9.5</v>
      </c>
      <c r="N340" s="36">
        <v>58.5</v>
      </c>
      <c r="O340" s="57">
        <f t="shared" si="48"/>
        <v>65.119630761753484</v>
      </c>
      <c r="P340" s="58">
        <f t="shared" si="49"/>
        <v>41.676563687522233</v>
      </c>
      <c r="Q340" s="34">
        <v>29.469780799999999</v>
      </c>
      <c r="R340" s="11">
        <f t="shared" si="50"/>
        <v>4.7185392179015988</v>
      </c>
      <c r="S340" s="35">
        <f t="shared" si="51"/>
        <v>5.2609195942756317</v>
      </c>
    </row>
    <row r="341" spans="7:19" ht="18.5">
      <c r="G341" s="61">
        <v>2015</v>
      </c>
      <c r="H341" s="61">
        <v>12</v>
      </c>
      <c r="I341" s="48">
        <f t="shared" si="52"/>
        <v>3</v>
      </c>
      <c r="J341" s="48">
        <f t="shared" si="46"/>
        <v>337</v>
      </c>
      <c r="K341" s="2">
        <v>9.6999999999999993</v>
      </c>
      <c r="L341" s="2">
        <v>3.9</v>
      </c>
      <c r="M341" s="56">
        <f t="shared" si="47"/>
        <v>6.8</v>
      </c>
      <c r="N341" s="36">
        <v>33.5</v>
      </c>
      <c r="O341" s="57">
        <f t="shared" si="48"/>
        <v>75.568558449280104</v>
      </c>
      <c r="P341" s="58">
        <f t="shared" si="49"/>
        <v>35.063811120465964</v>
      </c>
      <c r="Q341" s="34">
        <v>29.118910199999998</v>
      </c>
      <c r="R341" s="11">
        <f t="shared" si="50"/>
        <v>4.2012472447458</v>
      </c>
      <c r="S341" s="35">
        <f t="shared" si="51"/>
        <v>4.4395152210537372</v>
      </c>
    </row>
    <row r="342" spans="7:19" ht="18.5">
      <c r="G342" s="61">
        <v>2015</v>
      </c>
      <c r="H342" s="61">
        <v>12</v>
      </c>
      <c r="I342" s="48">
        <f t="shared" si="52"/>
        <v>4</v>
      </c>
      <c r="J342" s="48">
        <f t="shared" si="52"/>
        <v>338</v>
      </c>
      <c r="K342" s="2">
        <v>9.1</v>
      </c>
      <c r="L342" s="2">
        <v>0.7</v>
      </c>
      <c r="M342" s="56">
        <f t="shared" si="47"/>
        <v>4.8999999999999995</v>
      </c>
      <c r="N342" s="36">
        <v>28.5</v>
      </c>
      <c r="O342" s="57">
        <f t="shared" si="48"/>
        <v>64.277093073294893</v>
      </c>
      <c r="P342" s="58">
        <f t="shared" si="49"/>
        <v>43.194206545254168</v>
      </c>
      <c r="Q342" s="34">
        <v>29.806834299999998</v>
      </c>
      <c r="R342" s="11">
        <f t="shared" si="50"/>
        <v>3.9683477879476494</v>
      </c>
      <c r="S342" s="35">
        <f t="shared" si="51"/>
        <v>4.5182942867301206</v>
      </c>
    </row>
    <row r="343" spans="7:19" ht="18.5">
      <c r="G343" s="61">
        <v>2015</v>
      </c>
      <c r="H343" s="61">
        <v>12</v>
      </c>
      <c r="I343" s="48">
        <f t="shared" si="52"/>
        <v>5</v>
      </c>
      <c r="J343" s="48">
        <f t="shared" si="52"/>
        <v>339</v>
      </c>
      <c r="K343" s="2">
        <v>9.5</v>
      </c>
      <c r="L343" s="2">
        <v>2.1</v>
      </c>
      <c r="M343" s="56">
        <f t="shared" si="47"/>
        <v>5.8</v>
      </c>
      <c r="N343" s="36">
        <v>23.5</v>
      </c>
      <c r="O343" s="57">
        <f t="shared" si="48"/>
        <v>60.696278398338706</v>
      </c>
      <c r="P343" s="58">
        <f t="shared" si="49"/>
        <v>35.932196811816517</v>
      </c>
      <c r="Q343" s="34">
        <v>26.417876500000002</v>
      </c>
      <c r="R343" s="11">
        <f t="shared" si="50"/>
        <v>3.6566039578709999</v>
      </c>
      <c r="S343" s="35">
        <f t="shared" si="51"/>
        <v>4.5309871581235219</v>
      </c>
    </row>
    <row r="344" spans="7:19" ht="18.5">
      <c r="G344" s="61">
        <v>2015</v>
      </c>
      <c r="H344" s="61">
        <v>12</v>
      </c>
      <c r="I344" s="48">
        <f t="shared" si="52"/>
        <v>6</v>
      </c>
      <c r="J344" s="48">
        <f t="shared" si="52"/>
        <v>340</v>
      </c>
      <c r="K344" s="2">
        <v>15</v>
      </c>
      <c r="L344" s="2">
        <v>3.9</v>
      </c>
      <c r="M344" s="56">
        <f t="shared" si="47"/>
        <v>9.4499999999999993</v>
      </c>
      <c r="N344" s="36">
        <v>29.5</v>
      </c>
      <c r="O344" s="57">
        <f t="shared" si="48"/>
        <v>51.11114896657336</v>
      </c>
      <c r="P344" s="58">
        <f t="shared" si="49"/>
        <v>45.386700282317143</v>
      </c>
      <c r="Q344" s="34">
        <v>27.245646399999998</v>
      </c>
      <c r="R344" s="11">
        <f t="shared" si="50"/>
        <v>4.3544332647059996</v>
      </c>
      <c r="S344" s="35">
        <f t="shared" si="51"/>
        <v>7.354373888210838</v>
      </c>
    </row>
    <row r="345" spans="7:19" ht="18.5">
      <c r="G345" s="61">
        <v>2015</v>
      </c>
      <c r="H345" s="61">
        <v>12</v>
      </c>
      <c r="I345" s="48">
        <f t="shared" si="52"/>
        <v>7</v>
      </c>
      <c r="J345" s="48">
        <f t="shared" si="52"/>
        <v>341</v>
      </c>
      <c r="K345" s="2">
        <v>15.2</v>
      </c>
      <c r="L345" s="2">
        <v>5.2</v>
      </c>
      <c r="M345" s="56">
        <f t="shared" si="47"/>
        <v>10.199999999999999</v>
      </c>
      <c r="N345" s="36">
        <v>31</v>
      </c>
      <c r="O345" s="57">
        <f t="shared" si="48"/>
        <v>56.612054621246529</v>
      </c>
      <c r="P345" s="58">
        <f t="shared" si="49"/>
        <v>45.289643696997224</v>
      </c>
      <c r="Q345" s="34">
        <v>28.643685699999999</v>
      </c>
      <c r="R345" s="11">
        <f t="shared" si="50"/>
        <v>4.7038660656539992</v>
      </c>
      <c r="S345" s="35">
        <f t="shared" si="51"/>
        <v>7.558664722177757</v>
      </c>
    </row>
    <row r="346" spans="7:19" ht="18.5">
      <c r="G346" s="61">
        <v>2015</v>
      </c>
      <c r="H346" s="61">
        <v>12</v>
      </c>
      <c r="I346" s="48">
        <f t="shared" si="52"/>
        <v>8</v>
      </c>
      <c r="J346" s="48">
        <f t="shared" si="52"/>
        <v>342</v>
      </c>
      <c r="K346" s="2">
        <v>18.2</v>
      </c>
      <c r="L346" s="2">
        <v>4.8</v>
      </c>
      <c r="M346" s="56">
        <f t="shared" si="47"/>
        <v>11.5</v>
      </c>
      <c r="N346" s="36">
        <v>37</v>
      </c>
      <c r="O346" s="57">
        <f t="shared" si="48"/>
        <v>49.971246271861041</v>
      </c>
      <c r="P346" s="58">
        <f t="shared" si="49"/>
        <v>53.569176003435025</v>
      </c>
      <c r="Q346" s="34">
        <v>29.267967399999996</v>
      </c>
      <c r="R346" s="11">
        <f t="shared" si="50"/>
        <v>5.0295392238692989</v>
      </c>
      <c r="S346" s="35">
        <f t="shared" si="51"/>
        <v>8.8783136838471197</v>
      </c>
    </row>
    <row r="347" spans="7:19" ht="18.5">
      <c r="G347" s="61">
        <v>2015</v>
      </c>
      <c r="H347" s="61">
        <v>12</v>
      </c>
      <c r="I347" s="48">
        <f t="shared" si="52"/>
        <v>9</v>
      </c>
      <c r="J347" s="48">
        <f t="shared" si="52"/>
        <v>343</v>
      </c>
      <c r="K347" s="2">
        <v>18</v>
      </c>
      <c r="L347" s="2">
        <v>6.1</v>
      </c>
      <c r="M347" s="56">
        <f t="shared" si="47"/>
        <v>12.05</v>
      </c>
      <c r="N347" s="36">
        <v>36.5</v>
      </c>
      <c r="O347" s="57">
        <f t="shared" si="48"/>
        <v>52.051697188690319</v>
      </c>
      <c r="P347" s="58">
        <f t="shared" si="49"/>
        <v>49.553215723633187</v>
      </c>
      <c r="Q347" s="34">
        <v>28.729519199999999</v>
      </c>
      <c r="R347" s="11">
        <f t="shared" si="50"/>
        <v>5.0296841087237993</v>
      </c>
      <c r="S347" s="35">
        <f t="shared" si="51"/>
        <v>8.507132241893455</v>
      </c>
    </row>
    <row r="348" spans="7:19" ht="18.5">
      <c r="G348" s="61">
        <v>2015</v>
      </c>
      <c r="H348" s="61">
        <v>12</v>
      </c>
      <c r="I348" s="48">
        <f t="shared" si="52"/>
        <v>10</v>
      </c>
      <c r="J348" s="48">
        <f t="shared" si="52"/>
        <v>344</v>
      </c>
      <c r="K348" s="2">
        <v>13.9</v>
      </c>
      <c r="L348" s="2">
        <v>7</v>
      </c>
      <c r="M348" s="56">
        <f t="shared" si="47"/>
        <v>10.45</v>
      </c>
      <c r="N348" s="36">
        <v>45</v>
      </c>
      <c r="O348" s="57">
        <f t="shared" si="48"/>
        <v>66.679484748253785</v>
      </c>
      <c r="P348" s="58">
        <f t="shared" si="49"/>
        <v>36.807075581036095</v>
      </c>
      <c r="Q348" s="34">
        <v>28.024428400000001</v>
      </c>
      <c r="R348" s="11">
        <f t="shared" si="50"/>
        <v>4.643262449989499</v>
      </c>
      <c r="S348" s="35">
        <f t="shared" si="51"/>
        <v>5.3048165735938708</v>
      </c>
    </row>
    <row r="349" spans="7:19" ht="18.5">
      <c r="G349" s="61">
        <v>2015</v>
      </c>
      <c r="H349" s="61">
        <v>12</v>
      </c>
      <c r="I349" s="48">
        <f t="shared" si="52"/>
        <v>11</v>
      </c>
      <c r="J349" s="48">
        <f t="shared" si="52"/>
        <v>345</v>
      </c>
      <c r="K349" s="2">
        <v>14</v>
      </c>
      <c r="L349" s="2">
        <v>5.4</v>
      </c>
      <c r="M349" s="56">
        <f t="shared" si="47"/>
        <v>9.6999999999999993</v>
      </c>
      <c r="N349" s="36">
        <v>48</v>
      </c>
      <c r="O349" s="57">
        <f t="shared" si="48"/>
        <v>61.784319408527047</v>
      </c>
      <c r="P349" s="58">
        <f t="shared" si="49"/>
        <v>42.507611753066605</v>
      </c>
      <c r="Q349" s="34">
        <v>28.989950599999997</v>
      </c>
      <c r="R349" s="11">
        <f t="shared" si="50"/>
        <v>4.6757166573974995</v>
      </c>
      <c r="S349" s="35">
        <f t="shared" si="51"/>
        <v>5.5844773481700001</v>
      </c>
    </row>
    <row r="350" spans="7:19" ht="18.5">
      <c r="G350" s="61">
        <v>2015</v>
      </c>
      <c r="H350" s="61">
        <v>12</v>
      </c>
      <c r="I350" s="48">
        <f t="shared" si="52"/>
        <v>12</v>
      </c>
      <c r="J350" s="48">
        <f t="shared" si="52"/>
        <v>346</v>
      </c>
      <c r="K350" s="2">
        <v>12.3</v>
      </c>
      <c r="L350" s="2">
        <v>4.2</v>
      </c>
      <c r="M350" s="56">
        <f t="shared" si="47"/>
        <v>8.25</v>
      </c>
      <c r="N350" s="36">
        <v>41.5</v>
      </c>
      <c r="O350" s="57">
        <f t="shared" si="48"/>
        <v>61.812703674488986</v>
      </c>
      <c r="P350" s="58">
        <f t="shared" si="49"/>
        <v>40.054631981068873</v>
      </c>
      <c r="Q350" s="34">
        <v>28.147526199999998</v>
      </c>
      <c r="R350" s="11">
        <f t="shared" si="50"/>
        <v>4.3004705322961492</v>
      </c>
      <c r="S350" s="35">
        <f t="shared" si="51"/>
        <v>5.1988413879504245</v>
      </c>
    </row>
    <row r="351" spans="7:19" ht="18.5">
      <c r="G351" s="61">
        <v>2015</v>
      </c>
      <c r="H351" s="61">
        <v>12</v>
      </c>
      <c r="I351" s="48">
        <f t="shared" si="52"/>
        <v>13</v>
      </c>
      <c r="J351" s="48">
        <f t="shared" si="52"/>
        <v>347</v>
      </c>
      <c r="K351" s="2">
        <v>12.5</v>
      </c>
      <c r="L351" s="2">
        <v>5.5</v>
      </c>
      <c r="M351" s="56">
        <f t="shared" si="47"/>
        <v>9</v>
      </c>
      <c r="N351" s="36">
        <v>40.5</v>
      </c>
      <c r="O351" s="57">
        <f t="shared" si="48"/>
        <v>64.828638384377868</v>
      </c>
      <c r="P351" s="58">
        <f t="shared" si="49"/>
        <v>36.304037495251606</v>
      </c>
      <c r="Q351" s="34">
        <v>27.443272799999999</v>
      </c>
      <c r="R351" s="11">
        <f t="shared" si="50"/>
        <v>4.3135885052495997</v>
      </c>
      <c r="S351" s="35">
        <f t="shared" si="51"/>
        <v>5.069041361091835</v>
      </c>
    </row>
    <row r="352" spans="7:19" ht="18.5">
      <c r="G352" s="61">
        <v>2015</v>
      </c>
      <c r="H352" s="61">
        <v>12</v>
      </c>
      <c r="I352" s="48">
        <f t="shared" si="52"/>
        <v>14</v>
      </c>
      <c r="J352" s="48">
        <f t="shared" si="52"/>
        <v>348</v>
      </c>
      <c r="K352" s="2">
        <v>16.3</v>
      </c>
      <c r="L352" s="2">
        <v>7.4</v>
      </c>
      <c r="M352" s="56">
        <f t="shared" si="47"/>
        <v>11.850000000000001</v>
      </c>
      <c r="N352" s="36">
        <v>38</v>
      </c>
      <c r="O352" s="57">
        <f t="shared" si="48"/>
        <v>58.121846942986267</v>
      </c>
      <c r="P352" s="58">
        <f t="shared" si="49"/>
        <v>41.382755023406226</v>
      </c>
      <c r="Q352" s="34">
        <v>27.743061999999998</v>
      </c>
      <c r="R352" s="11">
        <f t="shared" si="50"/>
        <v>4.8244421883794999</v>
      </c>
      <c r="S352" s="35">
        <f t="shared" si="51"/>
        <v>6.967367692171103</v>
      </c>
    </row>
    <row r="353" spans="7:19" ht="18.5">
      <c r="G353" s="61">
        <v>2015</v>
      </c>
      <c r="H353" s="61">
        <v>12</v>
      </c>
      <c r="I353" s="48">
        <f t="shared" si="52"/>
        <v>15</v>
      </c>
      <c r="J353" s="48">
        <f t="shared" si="52"/>
        <v>349</v>
      </c>
      <c r="K353" s="2">
        <v>16.899999999999999</v>
      </c>
      <c r="L353" s="2">
        <v>6.3</v>
      </c>
      <c r="M353" s="56">
        <f t="shared" si="47"/>
        <v>11.6</v>
      </c>
      <c r="N353" s="36">
        <v>57</v>
      </c>
      <c r="O353" s="57">
        <f t="shared" si="48"/>
        <v>50.193627061395951</v>
      </c>
      <c r="P353" s="58">
        <f t="shared" si="49"/>
        <v>42.56419574806376</v>
      </c>
      <c r="Q353" s="34">
        <v>26.1469776</v>
      </c>
      <c r="R353" s="11">
        <f t="shared" si="50"/>
        <v>4.5085494945455986</v>
      </c>
      <c r="S353" s="35">
        <f t="shared" si="51"/>
        <v>6.0367100718059117</v>
      </c>
    </row>
    <row r="354" spans="7:19" ht="18.5">
      <c r="G354" s="61">
        <v>2015</v>
      </c>
      <c r="H354" s="61">
        <v>12</v>
      </c>
      <c r="I354" s="48">
        <f t="shared" si="52"/>
        <v>16</v>
      </c>
      <c r="J354" s="48">
        <f t="shared" si="52"/>
        <v>350</v>
      </c>
      <c r="K354" s="2">
        <v>11.2</v>
      </c>
      <c r="L354" s="2">
        <v>4.7</v>
      </c>
      <c r="M354" s="56">
        <f t="shared" si="47"/>
        <v>7.9499999999999993</v>
      </c>
      <c r="N354" s="36">
        <v>84.5</v>
      </c>
      <c r="O354" s="57">
        <f t="shared" si="48"/>
        <v>64.026202808148824</v>
      </c>
      <c r="P354" s="58">
        <f t="shared" si="49"/>
        <v>33.293625460237379</v>
      </c>
      <c r="Q354" s="34">
        <v>26.117668599999998</v>
      </c>
      <c r="R354" s="11">
        <f t="shared" si="50"/>
        <v>3.94438825322925</v>
      </c>
      <c r="S354" s="35">
        <f t="shared" si="51"/>
        <v>3.7996925902725502</v>
      </c>
    </row>
    <row r="355" spans="7:19" ht="18.5">
      <c r="G355" s="61">
        <v>2015</v>
      </c>
      <c r="H355" s="61">
        <v>12</v>
      </c>
      <c r="I355" s="48">
        <f t="shared" si="52"/>
        <v>17</v>
      </c>
      <c r="J355" s="48">
        <f t="shared" si="52"/>
        <v>351</v>
      </c>
      <c r="K355" s="2">
        <v>8.6</v>
      </c>
      <c r="L355" s="2">
        <v>6.7</v>
      </c>
      <c r="M355" s="56">
        <f t="shared" si="47"/>
        <v>7.65</v>
      </c>
      <c r="N355" s="36">
        <v>80</v>
      </c>
      <c r="O355" s="57">
        <f t="shared" si="48"/>
        <v>124.91812907937472</v>
      </c>
      <c r="P355" s="58">
        <f t="shared" si="49"/>
        <v>18.987555620064953</v>
      </c>
      <c r="Q355" s="34">
        <v>27.5500413</v>
      </c>
      <c r="R355" s="11">
        <f t="shared" si="50"/>
        <v>4.1122362521135249</v>
      </c>
      <c r="S355" s="35">
        <f t="shared" si="51"/>
        <v>2.2068619493591188</v>
      </c>
    </row>
    <row r="356" spans="7:19" ht="18.5">
      <c r="G356" s="61">
        <v>2015</v>
      </c>
      <c r="H356" s="61">
        <v>12</v>
      </c>
      <c r="I356" s="48">
        <f t="shared" ref="I356:J369" si="53">I355+1</f>
        <v>18</v>
      </c>
      <c r="J356" s="48">
        <f t="shared" si="53"/>
        <v>352</v>
      </c>
      <c r="K356" s="2">
        <v>10.199999999999999</v>
      </c>
      <c r="L356" s="2">
        <v>5.9</v>
      </c>
      <c r="M356" s="56">
        <f t="shared" si="47"/>
        <v>8.0500000000000007</v>
      </c>
      <c r="N356" s="36">
        <v>80</v>
      </c>
      <c r="O356" s="57">
        <f t="shared" si="48"/>
        <v>77.709538490383466</v>
      </c>
      <c r="P356" s="58">
        <f t="shared" si="49"/>
        <v>26.732081240691905</v>
      </c>
      <c r="Q356" s="34">
        <v>25.782708599999996</v>
      </c>
      <c r="R356" s="11">
        <f t="shared" si="50"/>
        <v>3.9089228965231495</v>
      </c>
      <c r="S356" s="35">
        <f t="shared" si="51"/>
        <v>3.1204123095942147</v>
      </c>
    </row>
    <row r="357" spans="7:19" ht="18.5">
      <c r="G357" s="61">
        <v>2015</v>
      </c>
      <c r="H357" s="61">
        <v>12</v>
      </c>
      <c r="I357" s="48">
        <f t="shared" si="53"/>
        <v>19</v>
      </c>
      <c r="J357" s="48">
        <f t="shared" si="53"/>
        <v>353</v>
      </c>
      <c r="K357" s="2">
        <v>10.3</v>
      </c>
      <c r="L357" s="2">
        <v>7.1</v>
      </c>
      <c r="M357" s="56">
        <f t="shared" si="47"/>
        <v>8.6999999999999993</v>
      </c>
      <c r="N357" s="36">
        <v>65</v>
      </c>
      <c r="O357" s="57">
        <f t="shared" si="48"/>
        <v>95.366453436127685</v>
      </c>
      <c r="P357" s="58">
        <f t="shared" si="49"/>
        <v>24.4138120796487</v>
      </c>
      <c r="Q357" s="34">
        <v>27.295471699999997</v>
      </c>
      <c r="R357" s="11">
        <f t="shared" si="50"/>
        <v>4.242330450293248</v>
      </c>
      <c r="S357" s="35">
        <f t="shared" si="51"/>
        <v>3.0160667164055921</v>
      </c>
    </row>
    <row r="358" spans="7:19" ht="18.5">
      <c r="G358" s="61">
        <v>2015</v>
      </c>
      <c r="H358" s="61">
        <v>12</v>
      </c>
      <c r="I358" s="48">
        <f t="shared" si="53"/>
        <v>20</v>
      </c>
      <c r="J358" s="48">
        <f t="shared" si="53"/>
        <v>354</v>
      </c>
      <c r="K358" s="2">
        <v>14.5</v>
      </c>
      <c r="L358" s="2">
        <v>6.8</v>
      </c>
      <c r="M358" s="56">
        <f t="shared" si="47"/>
        <v>10.65</v>
      </c>
      <c r="N358" s="36">
        <v>53.5</v>
      </c>
      <c r="O358" s="57">
        <f t="shared" si="48"/>
        <v>60.417844215979926</v>
      </c>
      <c r="P358" s="58">
        <f t="shared" si="49"/>
        <v>37.217392037043631</v>
      </c>
      <c r="Q358" s="34">
        <v>26.824434199999995</v>
      </c>
      <c r="R358" s="11">
        <f t="shared" si="50"/>
        <v>4.4759049722863491</v>
      </c>
      <c r="S358" s="35">
        <f t="shared" si="51"/>
        <v>5.0593900510838035</v>
      </c>
    </row>
    <row r="359" spans="7:19" ht="18.5">
      <c r="G359" s="61">
        <v>2015</v>
      </c>
      <c r="H359" s="61">
        <v>12</v>
      </c>
      <c r="I359" s="48">
        <f t="shared" si="53"/>
        <v>21</v>
      </c>
      <c r="J359" s="48">
        <f t="shared" si="53"/>
        <v>355</v>
      </c>
      <c r="K359" s="2">
        <v>14.4</v>
      </c>
      <c r="L359" s="2">
        <v>6.7</v>
      </c>
      <c r="M359" s="56">
        <f t="shared" si="47"/>
        <v>10.55</v>
      </c>
      <c r="N359" s="36">
        <v>44.5</v>
      </c>
      <c r="O359" s="57">
        <f t="shared" si="48"/>
        <v>61.154371177748736</v>
      </c>
      <c r="P359" s="58">
        <f t="shared" si="49"/>
        <v>37.671092645493218</v>
      </c>
      <c r="Q359" s="34">
        <v>27.151438899999999</v>
      </c>
      <c r="R359" s="11">
        <f t="shared" si="50"/>
        <v>4.5145444123599745</v>
      </c>
      <c r="S359" s="35">
        <f t="shared" si="51"/>
        <v>5.4894706955716872</v>
      </c>
    </row>
    <row r="360" spans="7:19" ht="18.5">
      <c r="G360" s="61">
        <v>2015</v>
      </c>
      <c r="H360" s="61">
        <v>12</v>
      </c>
      <c r="I360" s="48">
        <f t="shared" si="53"/>
        <v>22</v>
      </c>
      <c r="J360" s="48">
        <f t="shared" si="53"/>
        <v>356</v>
      </c>
      <c r="K360" s="2">
        <v>14.2</v>
      </c>
      <c r="L360" s="2">
        <v>5.8</v>
      </c>
      <c r="M360" s="56">
        <f t="shared" si="47"/>
        <v>10</v>
      </c>
      <c r="N360" s="36">
        <v>46</v>
      </c>
      <c r="O360" s="57">
        <f t="shared" si="48"/>
        <v>58.296232764574384</v>
      </c>
      <c r="P360" s="58">
        <f t="shared" si="49"/>
        <v>39.17506841779398</v>
      </c>
      <c r="Q360" s="34">
        <v>27.033365499999999</v>
      </c>
      <c r="R360" s="11">
        <f t="shared" si="50"/>
        <v>4.4077091446784999</v>
      </c>
      <c r="S360" s="35">
        <f t="shared" si="51"/>
        <v>5.4092609685953947</v>
      </c>
    </row>
    <row r="361" spans="7:19" ht="18.5">
      <c r="G361" s="61">
        <v>2015</v>
      </c>
      <c r="H361" s="61">
        <v>12</v>
      </c>
      <c r="I361" s="48">
        <f t="shared" si="53"/>
        <v>23</v>
      </c>
      <c r="J361" s="48">
        <f t="shared" si="53"/>
        <v>357</v>
      </c>
      <c r="K361" s="2">
        <v>14.1</v>
      </c>
      <c r="L361" s="2">
        <v>3.8</v>
      </c>
      <c r="M361" s="56">
        <f t="shared" si="47"/>
        <v>8.9499999999999993</v>
      </c>
      <c r="N361" s="36">
        <v>39.5</v>
      </c>
      <c r="O361" s="57">
        <f t="shared" si="48"/>
        <v>51.524373675300616</v>
      </c>
      <c r="P361" s="58">
        <f t="shared" si="49"/>
        <v>42.45608390844771</v>
      </c>
      <c r="Q361" s="34">
        <v>26.457652999999997</v>
      </c>
      <c r="R361" s="11">
        <f t="shared" si="50"/>
        <v>4.1509081071037484</v>
      </c>
      <c r="S361" s="35">
        <f t="shared" si="51"/>
        <v>5.9345334561413932</v>
      </c>
    </row>
    <row r="362" spans="7:19" ht="18.5">
      <c r="G362" s="61">
        <v>2015</v>
      </c>
      <c r="H362" s="61">
        <v>12</v>
      </c>
      <c r="I362" s="48">
        <f t="shared" si="53"/>
        <v>24</v>
      </c>
      <c r="J362" s="48">
        <f t="shared" si="53"/>
        <v>358</v>
      </c>
      <c r="K362" s="2">
        <v>14.7</v>
      </c>
      <c r="L362" s="2">
        <v>6.6</v>
      </c>
      <c r="M362" s="56">
        <f t="shared" si="47"/>
        <v>10.649999999999999</v>
      </c>
      <c r="N362" s="36">
        <v>44.5</v>
      </c>
      <c r="O362" s="57">
        <f t="shared" si="48"/>
        <v>57.963776509680564</v>
      </c>
      <c r="P362" s="58">
        <f t="shared" si="49"/>
        <v>37.560527178273006</v>
      </c>
      <c r="Q362" s="34">
        <v>26.394847999999996</v>
      </c>
      <c r="R362" s="11">
        <f t="shared" si="50"/>
        <v>4.4042245411439991</v>
      </c>
      <c r="S362" s="35">
        <f t="shared" si="51"/>
        <v>5.5045498572373486</v>
      </c>
    </row>
    <row r="363" spans="7:19" ht="18.5">
      <c r="G363" s="61">
        <v>2015</v>
      </c>
      <c r="H363" s="61">
        <v>12</v>
      </c>
      <c r="I363" s="48">
        <f t="shared" si="53"/>
        <v>25</v>
      </c>
      <c r="J363" s="48">
        <f t="shared" si="53"/>
        <v>359</v>
      </c>
      <c r="K363" s="2">
        <v>16.7</v>
      </c>
      <c r="L363" s="2">
        <v>5.6</v>
      </c>
      <c r="M363" s="56">
        <f t="shared" si="47"/>
        <v>11.149999999999999</v>
      </c>
      <c r="N363" s="36">
        <v>51.5</v>
      </c>
      <c r="O363" s="57">
        <f t="shared" si="48"/>
        <v>48.869459466471923</v>
      </c>
      <c r="P363" s="58">
        <f t="shared" si="49"/>
        <v>43.396080006227066</v>
      </c>
      <c r="Q363" s="34">
        <v>26.050676599999996</v>
      </c>
      <c r="R363" s="11">
        <f t="shared" si="50"/>
        <v>4.4231899685980496</v>
      </c>
      <c r="S363" s="35">
        <f t="shared" si="51"/>
        <v>6.0123378792169735</v>
      </c>
    </row>
    <row r="364" spans="7:19" ht="18.5">
      <c r="G364" s="61">
        <v>2015</v>
      </c>
      <c r="H364" s="61">
        <v>12</v>
      </c>
      <c r="I364" s="48">
        <f t="shared" si="53"/>
        <v>26</v>
      </c>
      <c r="J364" s="48">
        <f t="shared" si="53"/>
        <v>360</v>
      </c>
      <c r="K364" s="2">
        <v>16.399999999999999</v>
      </c>
      <c r="L364" s="2">
        <v>6.2</v>
      </c>
      <c r="M364" s="56">
        <f t="shared" si="47"/>
        <v>11.299999999999999</v>
      </c>
      <c r="N364" s="36">
        <v>43.5</v>
      </c>
      <c r="O364" s="57">
        <f t="shared" si="48"/>
        <v>51.627201792370634</v>
      </c>
      <c r="P364" s="58">
        <f t="shared" si="49"/>
        <v>42.127796662574433</v>
      </c>
      <c r="Q364" s="34">
        <v>26.3814496</v>
      </c>
      <c r="R364" s="11">
        <f t="shared" si="50"/>
        <v>4.5025615754063999</v>
      </c>
      <c r="S364" s="35">
        <f t="shared" si="51"/>
        <v>6.4364275071908548</v>
      </c>
    </row>
    <row r="365" spans="7:19" ht="18.5">
      <c r="G365" s="61">
        <v>2015</v>
      </c>
      <c r="H365" s="61">
        <v>12</v>
      </c>
      <c r="I365" s="48">
        <f t="shared" si="53"/>
        <v>27</v>
      </c>
      <c r="J365" s="48">
        <f t="shared" si="53"/>
        <v>361</v>
      </c>
      <c r="K365" s="2">
        <v>15.7</v>
      </c>
      <c r="L365" s="2">
        <v>6.6</v>
      </c>
      <c r="M365" s="56">
        <f t="shared" si="47"/>
        <v>11.149999999999999</v>
      </c>
      <c r="N365" s="36">
        <v>42</v>
      </c>
      <c r="O365" s="57">
        <f t="shared" si="48"/>
        <v>55.525151784904388</v>
      </c>
      <c r="P365" s="58">
        <f t="shared" si="49"/>
        <v>40.422310499410393</v>
      </c>
      <c r="Q365" s="34">
        <v>26.7997309</v>
      </c>
      <c r="R365" s="11">
        <f t="shared" si="50"/>
        <v>4.5503732090400746</v>
      </c>
      <c r="S365" s="35">
        <f t="shared" si="51"/>
        <v>6.2614676300543763</v>
      </c>
    </row>
    <row r="366" spans="7:19" ht="18.5">
      <c r="G366" s="61">
        <v>2015</v>
      </c>
      <c r="H366" s="61">
        <v>12</v>
      </c>
      <c r="I366" s="48">
        <f t="shared" si="53"/>
        <v>28</v>
      </c>
      <c r="J366" s="48">
        <f t="shared" si="53"/>
        <v>362</v>
      </c>
      <c r="K366" s="2">
        <v>16</v>
      </c>
      <c r="L366" s="2">
        <v>5.8</v>
      </c>
      <c r="M366" s="56">
        <f t="shared" si="47"/>
        <v>10.9</v>
      </c>
      <c r="N366" s="36">
        <v>46.5</v>
      </c>
      <c r="O366" s="57">
        <f t="shared" si="48"/>
        <v>49.875377302907573</v>
      </c>
      <c r="P366" s="58">
        <f t="shared" si="49"/>
        <v>40.698307879172575</v>
      </c>
      <c r="Q366" s="34">
        <v>25.486269</v>
      </c>
      <c r="R366" s="11">
        <f t="shared" si="50"/>
        <v>4.2899889725594997</v>
      </c>
      <c r="S366" s="35">
        <f t="shared" si="51"/>
        <v>5.8614199590698988</v>
      </c>
    </row>
    <row r="367" spans="7:19" ht="18.5">
      <c r="G367" s="61">
        <v>2015</v>
      </c>
      <c r="H367" s="61">
        <v>12</v>
      </c>
      <c r="I367" s="48">
        <f t="shared" si="53"/>
        <v>29</v>
      </c>
      <c r="J367" s="48">
        <f t="shared" si="53"/>
        <v>363</v>
      </c>
      <c r="K367" s="2">
        <v>10.8</v>
      </c>
      <c r="L367" s="2">
        <v>6.6</v>
      </c>
      <c r="M367" s="56">
        <f t="shared" si="47"/>
        <v>8.6999999999999993</v>
      </c>
      <c r="N367" s="36">
        <v>56.5</v>
      </c>
      <c r="O367" s="57">
        <f t="shared" si="48"/>
        <v>78.644532862116534</v>
      </c>
      <c r="P367" s="58">
        <f t="shared" si="49"/>
        <v>26.42456304167116</v>
      </c>
      <c r="Q367" s="34">
        <v>25.787732999999996</v>
      </c>
      <c r="R367" s="11">
        <f t="shared" si="50"/>
        <v>4.0079939321924991</v>
      </c>
      <c r="S367" s="35">
        <f t="shared" si="51"/>
        <v>3.2448850853749835</v>
      </c>
    </row>
    <row r="368" spans="7:19" ht="18.5">
      <c r="G368" s="61">
        <v>2015</v>
      </c>
      <c r="H368" s="61">
        <v>12</v>
      </c>
      <c r="I368" s="48">
        <f t="shared" si="53"/>
        <v>30</v>
      </c>
      <c r="J368" s="48">
        <f t="shared" si="53"/>
        <v>364</v>
      </c>
      <c r="K368" s="2">
        <v>10.7</v>
      </c>
      <c r="L368" s="2">
        <v>3.7</v>
      </c>
      <c r="M368" s="56">
        <f t="shared" si="47"/>
        <v>7.1999999999999993</v>
      </c>
      <c r="N368" s="36">
        <v>63</v>
      </c>
      <c r="O368" s="57">
        <f t="shared" si="48"/>
        <v>58.999955881034488</v>
      </c>
      <c r="P368" s="58">
        <f t="shared" si="49"/>
        <v>33.039975293379307</v>
      </c>
      <c r="Q368" s="34">
        <v>24.975873699999998</v>
      </c>
      <c r="R368" s="11">
        <f t="shared" si="50"/>
        <v>3.6620874812624993</v>
      </c>
      <c r="S368" s="35">
        <f t="shared" si="51"/>
        <v>3.5319867051721889</v>
      </c>
    </row>
    <row r="369" spans="1:20" ht="18.5">
      <c r="G369" s="61">
        <v>2015</v>
      </c>
      <c r="H369" s="61">
        <v>12</v>
      </c>
      <c r="I369" s="48">
        <f t="shared" si="53"/>
        <v>31</v>
      </c>
      <c r="J369" s="48">
        <f t="shared" si="53"/>
        <v>365</v>
      </c>
      <c r="K369" s="2">
        <v>7.9</v>
      </c>
      <c r="L369" s="2">
        <v>0.4</v>
      </c>
      <c r="M369" s="56">
        <f t="shared" si="47"/>
        <v>4.1500000000000004</v>
      </c>
      <c r="N369" s="36">
        <v>62.5</v>
      </c>
      <c r="O369" s="57">
        <f t="shared" si="48"/>
        <v>55.603317469196519</v>
      </c>
      <c r="P369" s="58">
        <f t="shared" si="49"/>
        <v>33.361990481517907</v>
      </c>
      <c r="Q369" s="34">
        <v>24.364152999999998</v>
      </c>
      <c r="R369" s="51">
        <f t="shared" si="50"/>
        <v>3.1365618737227501</v>
      </c>
      <c r="S369" s="50">
        <f t="shared" si="51"/>
        <v>2.3816702743850025</v>
      </c>
    </row>
    <row r="370" spans="1:20" ht="18.5">
      <c r="A370" s="37"/>
      <c r="B370" s="37"/>
      <c r="C370" s="37"/>
      <c r="D370" s="37"/>
      <c r="E370" s="37"/>
      <c r="F370" s="37"/>
      <c r="G370" s="6"/>
      <c r="H370" s="6"/>
      <c r="I370" s="38"/>
      <c r="J370" s="38"/>
      <c r="K370" s="8"/>
      <c r="L370" s="8"/>
      <c r="M370" s="37"/>
      <c r="N370" s="37"/>
      <c r="O370" s="39"/>
      <c r="P370" s="40"/>
      <c r="Q370" s="40"/>
      <c r="R370" s="36"/>
      <c r="S370" s="38"/>
      <c r="T370" s="2"/>
    </row>
    <row r="371" spans="1:20">
      <c r="R371" s="41">
        <f>SUM(R60:R370)</f>
        <v>1413.9485431162925</v>
      </c>
      <c r="S371" s="42">
        <f>SUM(S60:S370)</f>
        <v>2104.1741807127332</v>
      </c>
    </row>
    <row r="373" spans="1:20" ht="15" customHeight="1">
      <c r="R373" s="150" t="s">
        <v>8</v>
      </c>
      <c r="S373" s="152" t="s">
        <v>34</v>
      </c>
    </row>
    <row r="374" spans="1:20" ht="15" customHeight="1">
      <c r="R374" s="151"/>
      <c r="S374" s="153"/>
    </row>
  </sheetData>
  <mergeCells count="10">
    <mergeCell ref="S3:S4"/>
    <mergeCell ref="R373:R374"/>
    <mergeCell ref="S373:S374"/>
    <mergeCell ref="A2:C2"/>
    <mergeCell ref="E2:J2"/>
    <mergeCell ref="P2:R2"/>
    <mergeCell ref="G3:G4"/>
    <mergeCell ref="P3:P4"/>
    <mergeCell ref="Q3:Q4"/>
    <mergeCell ref="R3:R4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4"/>
  <sheetViews>
    <sheetView topLeftCell="G1" zoomScale="91" zoomScaleNormal="91" workbookViewId="0">
      <selection activeCell="Q12" sqref="Q12"/>
    </sheetView>
  </sheetViews>
  <sheetFormatPr defaultRowHeight="14.5"/>
  <cols>
    <col min="1" max="1" width="18.26953125" customWidth="1"/>
    <col min="2" max="2" width="13" customWidth="1"/>
    <col min="6" max="6" width="10.7265625" customWidth="1"/>
    <col min="7" max="7" width="9.1796875" style="2"/>
    <col min="8" max="8" width="9.1796875" style="2" customWidth="1"/>
    <col min="9" max="12" width="9.1796875" style="2"/>
    <col min="15" max="15" width="30.453125" style="2" bestFit="1" customWidth="1"/>
    <col min="16" max="17" width="19.1796875" customWidth="1"/>
    <col min="18" max="18" width="9.54296875" bestFit="1" customWidth="1"/>
    <col min="19" max="19" width="17.81640625" style="2" customWidth="1"/>
    <col min="20" max="20" width="9.54296875" bestFit="1" customWidth="1"/>
    <col min="21" max="21" width="10.54296875" bestFit="1" customWidth="1"/>
    <col min="22" max="23" width="9.54296875" bestFit="1" customWidth="1"/>
    <col min="32" max="32" width="9.54296875" bestFit="1" customWidth="1"/>
  </cols>
  <sheetData>
    <row r="1" spans="1:23" ht="14.25" customHeight="1"/>
    <row r="2" spans="1:23">
      <c r="A2" s="148"/>
      <c r="B2" s="148"/>
      <c r="C2" s="148"/>
      <c r="E2" s="148"/>
      <c r="F2" s="148"/>
      <c r="G2" s="148"/>
      <c r="H2" s="148"/>
      <c r="I2" s="148"/>
      <c r="J2" s="148"/>
      <c r="O2" s="69"/>
      <c r="P2" s="147"/>
      <c r="Q2" s="147"/>
      <c r="R2" s="147"/>
    </row>
    <row r="3" spans="1:23" ht="15.75" customHeight="1">
      <c r="B3" s="70" t="s">
        <v>52</v>
      </c>
      <c r="G3" s="149" t="s">
        <v>3</v>
      </c>
      <c r="H3" s="59" t="s">
        <v>4</v>
      </c>
      <c r="I3" s="59" t="s">
        <v>5</v>
      </c>
      <c r="J3" s="59" t="s">
        <v>9</v>
      </c>
      <c r="K3" s="31" t="s">
        <v>0</v>
      </c>
      <c r="L3" s="31" t="s">
        <v>1</v>
      </c>
      <c r="M3" s="29" t="s">
        <v>63</v>
      </c>
      <c r="N3" s="29" t="s">
        <v>64</v>
      </c>
      <c r="O3" s="49" t="s">
        <v>7</v>
      </c>
      <c r="P3" s="154" t="s">
        <v>33</v>
      </c>
      <c r="Q3" s="156" t="s">
        <v>53</v>
      </c>
      <c r="R3" s="150" t="s">
        <v>8</v>
      </c>
      <c r="S3" s="152" t="s">
        <v>34</v>
      </c>
    </row>
    <row r="4" spans="1:23" ht="30" customHeight="1">
      <c r="B4" s="26" t="s">
        <v>9</v>
      </c>
      <c r="C4" s="16">
        <v>246</v>
      </c>
      <c r="G4" s="149"/>
      <c r="H4" s="60" t="s">
        <v>6</v>
      </c>
      <c r="I4" s="60" t="s">
        <v>6</v>
      </c>
      <c r="J4" s="60"/>
      <c r="K4" s="30" t="s">
        <v>2</v>
      </c>
      <c r="L4" s="30" t="s">
        <v>2</v>
      </c>
      <c r="M4" s="30" t="s">
        <v>2</v>
      </c>
      <c r="N4" s="30" t="s">
        <v>32</v>
      </c>
      <c r="O4" s="28" t="s">
        <v>31</v>
      </c>
      <c r="P4" s="155"/>
      <c r="Q4" s="157"/>
      <c r="R4" s="151"/>
      <c r="S4" s="153"/>
    </row>
    <row r="5" spans="1:23" ht="18.5">
      <c r="B5" s="27" t="s">
        <v>30</v>
      </c>
      <c r="C5" s="19">
        <v>36.71</v>
      </c>
      <c r="D5" s="18">
        <f>RADIANS(C5)</f>
        <v>0.64071036840711837</v>
      </c>
      <c r="G5" s="61">
        <v>2016</v>
      </c>
      <c r="H5" s="48">
        <v>1</v>
      </c>
      <c r="I5" s="48">
        <v>1</v>
      </c>
      <c r="J5" s="48">
        <v>1</v>
      </c>
      <c r="K5" s="90">
        <v>3.3</v>
      </c>
      <c r="L5" s="90">
        <v>-1.3</v>
      </c>
      <c r="M5" s="56">
        <f>(K5+L5)/2</f>
        <v>0.99999999999999989</v>
      </c>
      <c r="N5" s="36">
        <v>74</v>
      </c>
      <c r="O5" s="57">
        <f>((Q5)/(0.16*(K5-(L5))^0.5))</f>
        <v>31.809859583292589</v>
      </c>
      <c r="P5" s="58">
        <f>0.16*((K5-(L5))^1/2)*O5</f>
        <v>11.706028326651673</v>
      </c>
      <c r="Q5" s="58">
        <v>10.915927699999999</v>
      </c>
      <c r="R5" s="11">
        <f>0.0023*0.408*O5*SQRT(K5-L5)*(M5+17.8)</f>
        <v>1.2036120200574001</v>
      </c>
      <c r="S5" s="35">
        <f>0.31*(IF(N5&gt;50,1,(1+(50-N5)/70)))*(P5+2.09)*((M5/(M5+15)))</f>
        <v>0.26729804882887609</v>
      </c>
    </row>
    <row r="6" spans="1:23" ht="18.5">
      <c r="B6" s="26" t="s">
        <v>29</v>
      </c>
      <c r="C6" s="17"/>
      <c r="D6" s="17">
        <f>TAN(D5)</f>
        <v>0.74564856464473495</v>
      </c>
      <c r="G6" s="61">
        <v>2016</v>
      </c>
      <c r="H6" s="48">
        <v>1</v>
      </c>
      <c r="I6" s="48">
        <f t="shared" ref="I6:J21" si="0">I5+1</f>
        <v>2</v>
      </c>
      <c r="J6" s="48">
        <f>J5+1</f>
        <v>2</v>
      </c>
      <c r="K6" s="90">
        <v>3</v>
      </c>
      <c r="L6" s="90">
        <v>-5</v>
      </c>
      <c r="M6" s="56">
        <f t="shared" ref="M6:M69" si="1">(K6+L6)/2</f>
        <v>-1</v>
      </c>
      <c r="N6" s="36">
        <v>37</v>
      </c>
      <c r="O6" s="57">
        <f t="shared" ref="O6:O69" si="2">((Q6)/(0.16*(K6-(L6))^0.5))</f>
        <v>11.368919396459802</v>
      </c>
      <c r="P6" s="58">
        <f t="shared" ref="P6:P69" si="3">0.16*((K6-L6)^1/2)*O6</f>
        <v>7.2761084137342733</v>
      </c>
      <c r="Q6" s="58">
        <v>5.1449855999999992</v>
      </c>
      <c r="R6" s="11">
        <f t="shared" ref="R6:R69" si="4">0.0023*0.408*O6*(K6-L6)^0.5*(M6+17.8)</f>
        <v>0.50694572113919989</v>
      </c>
      <c r="S6" s="35">
        <f t="shared" ref="S6:S69" si="5">0.31*(IF(N6&gt;50,1,(1+(50-N6)/70)))*(P6+2.09)*((M6/(M6+15)))</f>
        <v>-0.24590813212794166</v>
      </c>
      <c r="U6" s="10"/>
      <c r="V6" s="9"/>
      <c r="W6" s="10"/>
    </row>
    <row r="7" spans="1:23" ht="18.5">
      <c r="B7" s="26" t="s">
        <v>20</v>
      </c>
      <c r="C7" s="15"/>
      <c r="D7" s="17">
        <f>SIN(D5)</f>
        <v>0.59776507412100266</v>
      </c>
      <c r="G7" s="61">
        <v>2016</v>
      </c>
      <c r="H7" s="48">
        <v>1</v>
      </c>
      <c r="I7" s="48">
        <f t="shared" si="0"/>
        <v>3</v>
      </c>
      <c r="J7" s="48">
        <f t="shared" si="0"/>
        <v>3</v>
      </c>
      <c r="K7" s="90">
        <v>2.4</v>
      </c>
      <c r="L7" s="90">
        <v>-4.3</v>
      </c>
      <c r="M7" s="56">
        <f t="shared" si="1"/>
        <v>-0.95</v>
      </c>
      <c r="N7" s="36">
        <v>44.5</v>
      </c>
      <c r="O7" s="57">
        <f t="shared" si="2"/>
        <v>3.7962562350841345</v>
      </c>
      <c r="P7" s="58">
        <f t="shared" si="3"/>
        <v>2.0347933420050959</v>
      </c>
      <c r="Q7" s="58">
        <v>1.5722184999999997</v>
      </c>
      <c r="R7" s="11">
        <f t="shared" si="4"/>
        <v>0.15537488631712496</v>
      </c>
      <c r="S7" s="35">
        <f t="shared" si="5"/>
        <v>-9.3252413585305338E-2</v>
      </c>
    </row>
    <row r="8" spans="1:23" ht="18.5">
      <c r="B8" s="26" t="s">
        <v>21</v>
      </c>
      <c r="C8" s="15"/>
      <c r="D8" s="17">
        <f>COS(D5)</f>
        <v>0.80167132676746777</v>
      </c>
      <c r="G8" s="61">
        <v>2016</v>
      </c>
      <c r="H8" s="48">
        <v>1</v>
      </c>
      <c r="I8" s="48">
        <f t="shared" si="0"/>
        <v>4</v>
      </c>
      <c r="J8" s="48">
        <f t="shared" si="0"/>
        <v>4</v>
      </c>
      <c r="K8" s="90">
        <v>-1.2</v>
      </c>
      <c r="L8" s="90">
        <v>-2.4</v>
      </c>
      <c r="M8" s="56">
        <f t="shared" si="1"/>
        <v>-1.7999999999999998</v>
      </c>
      <c r="N8" s="36">
        <v>81.5</v>
      </c>
      <c r="O8" s="57">
        <f t="shared" si="2"/>
        <v>62.437872000875991</v>
      </c>
      <c r="P8" s="58">
        <f t="shared" si="3"/>
        <v>5.994035712084095</v>
      </c>
      <c r="Q8" s="58">
        <v>10.943561899999999</v>
      </c>
      <c r="R8" s="11">
        <f t="shared" si="4"/>
        <v>1.0269438486959999</v>
      </c>
      <c r="S8" s="35">
        <f t="shared" si="5"/>
        <v>-0.3417342369199185</v>
      </c>
    </row>
    <row r="9" spans="1:23" ht="18.5">
      <c r="B9" s="26" t="s">
        <v>10</v>
      </c>
      <c r="C9" s="18">
        <f>1+0.033*COS(2*3.14/365*C4)</f>
        <v>0.98476594043228627</v>
      </c>
      <c r="D9" s="20"/>
      <c r="E9" t="s">
        <v>19</v>
      </c>
      <c r="G9" s="61">
        <v>2016</v>
      </c>
      <c r="H9" s="48">
        <v>1</v>
      </c>
      <c r="I9" s="48">
        <f t="shared" si="0"/>
        <v>5</v>
      </c>
      <c r="J9" s="48">
        <f t="shared" si="0"/>
        <v>5</v>
      </c>
      <c r="K9" s="90">
        <v>3.4</v>
      </c>
      <c r="L9" s="90">
        <v>-1.4</v>
      </c>
      <c r="M9" s="56">
        <f t="shared" si="1"/>
        <v>1</v>
      </c>
      <c r="N9" s="36">
        <v>89.5</v>
      </c>
      <c r="O9" s="57">
        <f t="shared" si="2"/>
        <v>11.095102594332499</v>
      </c>
      <c r="P9" s="58">
        <f t="shared" si="3"/>
        <v>4.2605193962236791</v>
      </c>
      <c r="Q9" s="58">
        <v>3.8893042999999996</v>
      </c>
      <c r="R9" s="11">
        <f t="shared" si="4"/>
        <v>0.42884247072659992</v>
      </c>
      <c r="S9" s="35">
        <f t="shared" si="5"/>
        <v>0.12304131330183378</v>
      </c>
    </row>
    <row r="10" spans="1:23" ht="18.5">
      <c r="B10" s="25" t="s">
        <v>11</v>
      </c>
      <c r="C10" s="18">
        <f>0.409*SIN(2*3.14/365*C4-1.39)</f>
        <v>0.12049444583065447</v>
      </c>
      <c r="D10" s="21"/>
      <c r="E10" t="s">
        <v>15</v>
      </c>
      <c r="G10" s="61">
        <v>2016</v>
      </c>
      <c r="H10" s="48">
        <v>1</v>
      </c>
      <c r="I10" s="48">
        <f t="shared" si="0"/>
        <v>6</v>
      </c>
      <c r="J10" s="48">
        <f t="shared" si="0"/>
        <v>6</v>
      </c>
      <c r="K10" s="90">
        <v>4.4000000000000004</v>
      </c>
      <c r="L10" s="90">
        <v>1.1000000000000001</v>
      </c>
      <c r="M10" s="56">
        <f t="shared" si="1"/>
        <v>2.75</v>
      </c>
      <c r="N10" s="36">
        <v>94</v>
      </c>
      <c r="O10" s="57">
        <f t="shared" si="2"/>
        <v>16.386168394419943</v>
      </c>
      <c r="P10" s="58">
        <f t="shared" si="3"/>
        <v>4.3259484561268655</v>
      </c>
      <c r="Q10" s="58">
        <v>4.7627125000000001</v>
      </c>
      <c r="R10" s="11">
        <f t="shared" si="4"/>
        <v>0.57402949609687504</v>
      </c>
      <c r="S10" s="35">
        <f t="shared" si="5"/>
        <v>0.30814625683651564</v>
      </c>
    </row>
    <row r="11" spans="1:23" ht="18.5">
      <c r="B11" s="26" t="s">
        <v>22</v>
      </c>
      <c r="C11" s="18">
        <f>TAN(C10)</f>
        <v>0.12108100192618861</v>
      </c>
      <c r="D11" s="21"/>
      <c r="G11" s="61">
        <v>2016</v>
      </c>
      <c r="H11" s="48">
        <v>1</v>
      </c>
      <c r="I11" s="48">
        <f t="shared" si="0"/>
        <v>7</v>
      </c>
      <c r="J11" s="48">
        <f t="shared" si="0"/>
        <v>7</v>
      </c>
      <c r="K11" s="90">
        <v>7.8</v>
      </c>
      <c r="L11" s="90">
        <v>3.9</v>
      </c>
      <c r="M11" s="56">
        <f t="shared" si="1"/>
        <v>5.85</v>
      </c>
      <c r="N11" s="36">
        <v>94</v>
      </c>
      <c r="O11" s="57">
        <f t="shared" si="2"/>
        <v>22.646064370420763</v>
      </c>
      <c r="P11" s="58">
        <f t="shared" si="3"/>
        <v>7.0655720835712783</v>
      </c>
      <c r="Q11" s="58">
        <v>7.155583</v>
      </c>
      <c r="R11" s="11">
        <f t="shared" si="4"/>
        <v>0.99253124007674987</v>
      </c>
      <c r="S11" s="35">
        <f t="shared" si="5"/>
        <v>0.79633716899551621</v>
      </c>
    </row>
    <row r="12" spans="1:23" ht="18.5">
      <c r="B12" s="26" t="s">
        <v>23</v>
      </c>
      <c r="C12" s="18">
        <f>SIN(C10)</f>
        <v>0.12020308272613202</v>
      </c>
      <c r="D12" s="21"/>
      <c r="G12" s="61">
        <v>2016</v>
      </c>
      <c r="H12" s="48">
        <v>1</v>
      </c>
      <c r="I12" s="48">
        <f t="shared" si="0"/>
        <v>8</v>
      </c>
      <c r="J12" s="48">
        <f t="shared" si="0"/>
        <v>8</v>
      </c>
      <c r="K12" s="90">
        <v>10.9</v>
      </c>
      <c r="L12" s="90">
        <v>4.5</v>
      </c>
      <c r="M12" s="56">
        <f t="shared" si="1"/>
        <v>7.7</v>
      </c>
      <c r="N12" s="36">
        <v>80.5</v>
      </c>
      <c r="O12" s="57">
        <f t="shared" si="2"/>
        <v>19.536914305292338</v>
      </c>
      <c r="P12" s="58">
        <f t="shared" si="3"/>
        <v>10.002900124309678</v>
      </c>
      <c r="Q12" s="58">
        <v>7.9079869</v>
      </c>
      <c r="R12" s="11">
        <f t="shared" si="4"/>
        <v>1.1826987507967497</v>
      </c>
      <c r="S12" s="35">
        <f t="shared" si="5"/>
        <v>1.2716190571245465</v>
      </c>
    </row>
    <row r="13" spans="1:23" ht="18.5">
      <c r="B13" s="26" t="s">
        <v>24</v>
      </c>
      <c r="C13" s="18">
        <f>COS(C10)</f>
        <v>0.9927493232952288</v>
      </c>
      <c r="D13" s="21"/>
      <c r="G13" s="61">
        <v>2016</v>
      </c>
      <c r="H13" s="48">
        <v>1</v>
      </c>
      <c r="I13" s="48">
        <f t="shared" si="0"/>
        <v>9</v>
      </c>
      <c r="J13" s="48">
        <f t="shared" si="0"/>
        <v>9</v>
      </c>
      <c r="K13" s="90">
        <v>11.9</v>
      </c>
      <c r="L13" s="90">
        <v>3.5</v>
      </c>
      <c r="M13" s="56">
        <f t="shared" si="1"/>
        <v>7.7</v>
      </c>
      <c r="N13" s="36">
        <v>63</v>
      </c>
      <c r="O13" s="57">
        <f t="shared" si="2"/>
        <v>12.074584074353798</v>
      </c>
      <c r="P13" s="58">
        <f t="shared" si="3"/>
        <v>8.114120497965752</v>
      </c>
      <c r="Q13" s="58">
        <v>5.599275099999999</v>
      </c>
      <c r="R13" s="11">
        <f t="shared" si="4"/>
        <v>0.83741358576824987</v>
      </c>
      <c r="S13" s="35">
        <f t="shared" si="5"/>
        <v>1.0730059748301433</v>
      </c>
    </row>
    <row r="14" spans="1:23" ht="18.5">
      <c r="B14" s="26" t="s">
        <v>12</v>
      </c>
      <c r="C14" s="17">
        <f>1-(TAN(D5)^2*(TAN(C10)^2))</f>
        <v>0.99184882186225698</v>
      </c>
      <c r="D14" s="21"/>
      <c r="G14" s="61">
        <v>2016</v>
      </c>
      <c r="H14" s="48">
        <v>1</v>
      </c>
      <c r="I14" s="48">
        <f t="shared" si="0"/>
        <v>10</v>
      </c>
      <c r="J14" s="48">
        <f t="shared" si="0"/>
        <v>10</v>
      </c>
      <c r="K14" s="90">
        <v>11.2</v>
      </c>
      <c r="L14" s="90">
        <v>1.1000000000000001</v>
      </c>
      <c r="M14" s="56">
        <f t="shared" si="1"/>
        <v>6.1499999999999995</v>
      </c>
      <c r="N14" s="36">
        <v>55</v>
      </c>
      <c r="O14" s="57">
        <f t="shared" si="2"/>
        <v>28.940801382043087</v>
      </c>
      <c r="P14" s="58">
        <f t="shared" si="3"/>
        <v>23.384167516690813</v>
      </c>
      <c r="Q14" s="58">
        <v>14.716048900000001</v>
      </c>
      <c r="R14" s="11">
        <f t="shared" si="4"/>
        <v>2.0671155618240751</v>
      </c>
      <c r="S14" s="35">
        <f t="shared" si="5"/>
        <v>2.2962884335967391</v>
      </c>
      <c r="U14" t="s">
        <v>18</v>
      </c>
    </row>
    <row r="15" spans="1:23" ht="18.5">
      <c r="B15" s="27" t="s">
        <v>14</v>
      </c>
      <c r="C15" s="18">
        <f>ACOS(-1*(-D5*C11))</f>
        <v>1.4931404471766589</v>
      </c>
      <c r="D15" s="21"/>
      <c r="E15" t="s">
        <v>28</v>
      </c>
      <c r="G15" s="61">
        <v>2016</v>
      </c>
      <c r="H15" s="48">
        <v>1</v>
      </c>
      <c r="I15" s="48">
        <f t="shared" si="0"/>
        <v>11</v>
      </c>
      <c r="J15" s="48">
        <f t="shared" si="0"/>
        <v>11</v>
      </c>
      <c r="K15" s="90">
        <v>7.2</v>
      </c>
      <c r="L15" s="90">
        <v>5</v>
      </c>
      <c r="M15" s="56">
        <f t="shared" si="1"/>
        <v>6.1</v>
      </c>
      <c r="N15" s="36">
        <v>72.5</v>
      </c>
      <c r="O15" s="57">
        <f t="shared" si="2"/>
        <v>56.730962481259837</v>
      </c>
      <c r="P15" s="58">
        <f t="shared" si="3"/>
        <v>9.984649396701732</v>
      </c>
      <c r="Q15" s="58">
        <v>13.463298500000001</v>
      </c>
      <c r="R15" s="11">
        <f t="shared" si="4"/>
        <v>1.8871976722897499</v>
      </c>
      <c r="S15" s="35">
        <f t="shared" si="5"/>
        <v>1.0821403795811835</v>
      </c>
    </row>
    <row r="16" spans="1:23" ht="18.5">
      <c r="B16" s="26" t="s">
        <v>25</v>
      </c>
      <c r="C16" s="18">
        <f>SIN(C15)</f>
        <v>0.99698629713221976</v>
      </c>
      <c r="D16" s="21"/>
      <c r="G16" s="61">
        <v>2016</v>
      </c>
      <c r="H16" s="48">
        <v>1</v>
      </c>
      <c r="I16" s="48">
        <f t="shared" si="0"/>
        <v>12</v>
      </c>
      <c r="J16" s="48">
        <f t="shared" si="0"/>
        <v>12</v>
      </c>
      <c r="K16" s="90">
        <v>8.1999999999999993</v>
      </c>
      <c r="L16" s="90">
        <v>4.5999999999999996</v>
      </c>
      <c r="M16" s="56">
        <f t="shared" si="1"/>
        <v>6.3999999999999995</v>
      </c>
      <c r="N16" s="36">
        <v>78.5</v>
      </c>
      <c r="O16" s="57">
        <f t="shared" si="2"/>
        <v>44.649302116463097</v>
      </c>
      <c r="P16" s="58">
        <f t="shared" si="3"/>
        <v>12.858999009541371</v>
      </c>
      <c r="Q16" s="58">
        <v>13.554575099999999</v>
      </c>
      <c r="R16" s="11">
        <f t="shared" si="4"/>
        <v>1.9238415076682993</v>
      </c>
      <c r="S16" s="35">
        <f t="shared" si="5"/>
        <v>1.3859258894827138</v>
      </c>
    </row>
    <row r="17" spans="2:22" ht="18.5">
      <c r="B17" s="26" t="s">
        <v>26</v>
      </c>
      <c r="C17" s="18">
        <f>-1*D7*C12</f>
        <v>-7.1853204655359326E-2</v>
      </c>
      <c r="D17" s="21"/>
      <c r="E17" t="s">
        <v>16</v>
      </c>
      <c r="G17" s="61">
        <v>2016</v>
      </c>
      <c r="H17" s="48">
        <v>1</v>
      </c>
      <c r="I17" s="48">
        <f t="shared" si="0"/>
        <v>13</v>
      </c>
      <c r="J17" s="48">
        <f t="shared" si="0"/>
        <v>13</v>
      </c>
      <c r="K17" s="90">
        <v>8.5</v>
      </c>
      <c r="L17" s="90">
        <v>6.4</v>
      </c>
      <c r="M17" s="56">
        <f t="shared" si="1"/>
        <v>7.45</v>
      </c>
      <c r="N17" s="36">
        <v>85.5</v>
      </c>
      <c r="O17" s="57">
        <f t="shared" si="2"/>
        <v>42.976598577065154</v>
      </c>
      <c r="P17" s="58">
        <f t="shared" si="3"/>
        <v>7.2200685609469453</v>
      </c>
      <c r="Q17" s="58">
        <v>9.9646413000000003</v>
      </c>
      <c r="R17" s="11">
        <f t="shared" si="4"/>
        <v>1.4756761859186251</v>
      </c>
      <c r="S17" s="35">
        <f t="shared" si="5"/>
        <v>0.95775515997803884</v>
      </c>
    </row>
    <row r="18" spans="2:22" ht="18.5">
      <c r="B18" s="26" t="s">
        <v>27</v>
      </c>
      <c r="C18" s="18">
        <f>D8*C13</f>
        <v>0.79585866715359188</v>
      </c>
      <c r="D18" s="21"/>
      <c r="E18" t="s">
        <v>17</v>
      </c>
      <c r="G18" s="61">
        <v>2016</v>
      </c>
      <c r="H18" s="48">
        <v>1</v>
      </c>
      <c r="I18" s="48">
        <f t="shared" si="0"/>
        <v>14</v>
      </c>
      <c r="J18" s="48">
        <f t="shared" si="0"/>
        <v>14</v>
      </c>
      <c r="K18" s="90">
        <v>10.5</v>
      </c>
      <c r="L18" s="90">
        <v>5.8</v>
      </c>
      <c r="M18" s="56">
        <f t="shared" si="1"/>
        <v>8.15</v>
      </c>
      <c r="N18" s="36">
        <v>89</v>
      </c>
      <c r="O18" s="57">
        <f t="shared" si="2"/>
        <v>14.267619733112578</v>
      </c>
      <c r="P18" s="58">
        <f t="shared" si="3"/>
        <v>5.3646250196503296</v>
      </c>
      <c r="Q18" s="58">
        <v>4.9490340000000002</v>
      </c>
      <c r="R18" s="11">
        <f t="shared" si="4"/>
        <v>0.75322689043949997</v>
      </c>
      <c r="S18" s="35">
        <f t="shared" si="5"/>
        <v>0.81356847136702193</v>
      </c>
    </row>
    <row r="19" spans="2:22" ht="18.5">
      <c r="B19" s="26" t="s">
        <v>13</v>
      </c>
      <c r="C19" s="18">
        <v>8.2000000000000003E-2</v>
      </c>
      <c r="D19" s="22"/>
      <c r="G19" s="61">
        <v>2016</v>
      </c>
      <c r="H19" s="48">
        <v>1</v>
      </c>
      <c r="I19" s="48">
        <f t="shared" si="0"/>
        <v>15</v>
      </c>
      <c r="J19" s="48">
        <f t="shared" si="0"/>
        <v>15</v>
      </c>
      <c r="K19" s="90">
        <v>12.8</v>
      </c>
      <c r="L19" s="90">
        <v>3.9</v>
      </c>
      <c r="M19" s="56">
        <f t="shared" si="1"/>
        <v>8.35</v>
      </c>
      <c r="N19" s="36">
        <v>63.5</v>
      </c>
      <c r="O19" s="57">
        <f t="shared" si="2"/>
        <v>37.775691798969262</v>
      </c>
      <c r="P19" s="58">
        <f t="shared" si="3"/>
        <v>26.896292560866119</v>
      </c>
      <c r="Q19" s="58">
        <v>18.031315499999998</v>
      </c>
      <c r="R19" s="11">
        <f t="shared" si="4"/>
        <v>2.7654583504061243</v>
      </c>
      <c r="S19" s="35">
        <f t="shared" si="5"/>
        <v>3.2133198412763142</v>
      </c>
    </row>
    <row r="20" spans="2:22" ht="18.5">
      <c r="G20" s="61">
        <v>2016</v>
      </c>
      <c r="H20" s="48">
        <v>1</v>
      </c>
      <c r="I20" s="48">
        <f t="shared" si="0"/>
        <v>16</v>
      </c>
      <c r="J20" s="48">
        <f t="shared" si="0"/>
        <v>16</v>
      </c>
      <c r="K20" s="90">
        <v>10.9</v>
      </c>
      <c r="L20" s="90">
        <v>3.6</v>
      </c>
      <c r="M20" s="56">
        <f t="shared" si="1"/>
        <v>7.25</v>
      </c>
      <c r="N20" s="36">
        <v>58.5</v>
      </c>
      <c r="O20" s="57">
        <f t="shared" si="2"/>
        <v>12.380960473243038</v>
      </c>
      <c r="P20" s="58">
        <f t="shared" si="3"/>
        <v>7.230480916373935</v>
      </c>
      <c r="Q20" s="58">
        <v>5.3522420999999998</v>
      </c>
      <c r="R20" s="11">
        <f t="shared" si="4"/>
        <v>0.78634204290832499</v>
      </c>
      <c r="S20" s="35">
        <f t="shared" si="5"/>
        <v>0.94147329705844585</v>
      </c>
    </row>
    <row r="21" spans="2:22" ht="18.5">
      <c r="B21" s="12" t="s">
        <v>7</v>
      </c>
      <c r="C21" s="23">
        <f>(24*60/3.14)*C19*C9*((C15*C17+(C18*C16)))</f>
        <v>25.410517233804871</v>
      </c>
      <c r="G21" s="61">
        <v>2016</v>
      </c>
      <c r="H21" s="48">
        <v>1</v>
      </c>
      <c r="I21" s="48">
        <f t="shared" si="0"/>
        <v>17</v>
      </c>
      <c r="J21" s="48">
        <f t="shared" si="0"/>
        <v>17</v>
      </c>
      <c r="K21" s="90">
        <v>11.3</v>
      </c>
      <c r="L21" s="90">
        <v>5.5</v>
      </c>
      <c r="M21" s="56">
        <f t="shared" si="1"/>
        <v>8.4</v>
      </c>
      <c r="N21" s="36">
        <v>54</v>
      </c>
      <c r="O21" s="57">
        <f t="shared" si="2"/>
        <v>46.134786395184975</v>
      </c>
      <c r="P21" s="58">
        <f t="shared" si="3"/>
        <v>21.406540887365832</v>
      </c>
      <c r="Q21" s="58">
        <v>17.777164599999999</v>
      </c>
      <c r="R21" s="11">
        <f t="shared" si="4"/>
        <v>2.7316924439297998</v>
      </c>
      <c r="S21" s="35">
        <f t="shared" si="5"/>
        <v>2.6147432679786595</v>
      </c>
    </row>
    <row r="22" spans="2:22" ht="18.5">
      <c r="B22" s="24"/>
      <c r="G22" s="61">
        <v>2016</v>
      </c>
      <c r="H22" s="48">
        <v>1</v>
      </c>
      <c r="I22" s="48">
        <f t="shared" ref="I22:J37" si="6">I21+1</f>
        <v>18</v>
      </c>
      <c r="J22" s="48">
        <f t="shared" si="6"/>
        <v>18</v>
      </c>
      <c r="K22" s="90">
        <v>9.3000000000000007</v>
      </c>
      <c r="L22" s="90">
        <v>5.2</v>
      </c>
      <c r="M22" s="56">
        <f t="shared" si="1"/>
        <v>7.25</v>
      </c>
      <c r="N22" s="36">
        <v>76.5</v>
      </c>
      <c r="O22" s="57">
        <f t="shared" si="2"/>
        <v>11.073132781187578</v>
      </c>
      <c r="P22" s="58">
        <f t="shared" si="3"/>
        <v>3.6319875522295262</v>
      </c>
      <c r="Q22" s="58">
        <v>3.5874215999999999</v>
      </c>
      <c r="R22" s="11">
        <f t="shared" si="4"/>
        <v>0.52705770348419989</v>
      </c>
      <c r="S22" s="35">
        <f t="shared" si="5"/>
        <v>0.57798503477015106</v>
      </c>
    </row>
    <row r="23" spans="2:22" ht="18.5">
      <c r="C23" s="13"/>
      <c r="G23" s="61">
        <v>2016</v>
      </c>
      <c r="H23" s="48">
        <v>1</v>
      </c>
      <c r="I23" s="48">
        <f t="shared" si="6"/>
        <v>19</v>
      </c>
      <c r="J23" s="48">
        <f t="shared" si="6"/>
        <v>19</v>
      </c>
      <c r="K23" s="90">
        <v>7.8</v>
      </c>
      <c r="L23" s="90">
        <v>3.8</v>
      </c>
      <c r="M23" s="56">
        <f t="shared" si="1"/>
        <v>5.8</v>
      </c>
      <c r="N23" s="36">
        <v>81</v>
      </c>
      <c r="O23" s="57">
        <f t="shared" si="2"/>
        <v>33.632077500000001</v>
      </c>
      <c r="P23" s="58">
        <f t="shared" si="3"/>
        <v>10.762264800000001</v>
      </c>
      <c r="Q23" s="58">
        <v>10.762264800000001</v>
      </c>
      <c r="R23" s="11">
        <f t="shared" si="4"/>
        <v>1.4896481200272</v>
      </c>
      <c r="S23" s="35">
        <f t="shared" si="5"/>
        <v>1.1109794283846155</v>
      </c>
    </row>
    <row r="24" spans="2:22" ht="18.5">
      <c r="B24" s="14"/>
      <c r="C24" s="14"/>
      <c r="D24" s="14"/>
      <c r="E24" s="14"/>
      <c r="G24" s="61">
        <v>2016</v>
      </c>
      <c r="H24" s="48">
        <v>1</v>
      </c>
      <c r="I24" s="48">
        <f t="shared" si="6"/>
        <v>20</v>
      </c>
      <c r="J24" s="48">
        <f t="shared" si="6"/>
        <v>20</v>
      </c>
      <c r="K24" s="90">
        <v>6.6</v>
      </c>
      <c r="L24" s="90">
        <v>2.1</v>
      </c>
      <c r="M24" s="56">
        <f t="shared" si="1"/>
        <v>4.3499999999999996</v>
      </c>
      <c r="N24" s="36">
        <v>77.5</v>
      </c>
      <c r="O24" s="57">
        <f t="shared" si="2"/>
        <v>60.747728598010717</v>
      </c>
      <c r="P24" s="58">
        <f t="shared" si="3"/>
        <v>21.869182295283856</v>
      </c>
      <c r="Q24" s="58">
        <v>20.6184628</v>
      </c>
      <c r="R24" s="11">
        <f t="shared" si="4"/>
        <v>2.6785393477322996</v>
      </c>
      <c r="S24" s="35">
        <f t="shared" si="5"/>
        <v>1.6697135568573784</v>
      </c>
    </row>
    <row r="25" spans="2:22" ht="18.5">
      <c r="G25" s="61">
        <v>2016</v>
      </c>
      <c r="H25" s="48">
        <v>1</v>
      </c>
      <c r="I25" s="48">
        <f t="shared" si="6"/>
        <v>21</v>
      </c>
      <c r="J25" s="48">
        <f t="shared" si="6"/>
        <v>21</v>
      </c>
      <c r="K25" s="90">
        <v>9.5</v>
      </c>
      <c r="L25" s="90">
        <v>4.8</v>
      </c>
      <c r="M25" s="56">
        <f t="shared" si="1"/>
        <v>7.15</v>
      </c>
      <c r="N25" s="36">
        <v>74</v>
      </c>
      <c r="O25" s="57">
        <f t="shared" si="2"/>
        <v>53.393730226269184</v>
      </c>
      <c r="P25" s="58">
        <f t="shared" si="3"/>
        <v>20.076042565077213</v>
      </c>
      <c r="Q25" s="58">
        <v>18.520775799999999</v>
      </c>
      <c r="R25" s="11">
        <f t="shared" si="4"/>
        <v>2.7101775341716499</v>
      </c>
      <c r="S25" s="35">
        <f t="shared" si="5"/>
        <v>2.2181053429116768</v>
      </c>
      <c r="U25" s="14"/>
      <c r="V25" s="14"/>
    </row>
    <row r="26" spans="2:22" ht="18.5">
      <c r="G26" s="61">
        <v>2016</v>
      </c>
      <c r="H26" s="48">
        <v>1</v>
      </c>
      <c r="I26" s="48">
        <f t="shared" si="6"/>
        <v>22</v>
      </c>
      <c r="J26" s="48">
        <f t="shared" si="6"/>
        <v>22</v>
      </c>
      <c r="K26" s="90">
        <v>10.7</v>
      </c>
      <c r="L26" s="90">
        <v>6.3</v>
      </c>
      <c r="M26" s="56">
        <f t="shared" si="1"/>
        <v>8.5</v>
      </c>
      <c r="N26" s="36">
        <v>68.5</v>
      </c>
      <c r="O26" s="57">
        <f t="shared" si="2"/>
        <v>30.658448027588928</v>
      </c>
      <c r="P26" s="58">
        <f t="shared" si="3"/>
        <v>10.791773705711302</v>
      </c>
      <c r="Q26" s="58">
        <v>10.289552499999999</v>
      </c>
      <c r="R26" s="11">
        <f t="shared" si="4"/>
        <v>1.5871583283487496</v>
      </c>
      <c r="S26" s="35">
        <f t="shared" si="5"/>
        <v>1.4444031367893311</v>
      </c>
    </row>
    <row r="27" spans="2:22" ht="18.5">
      <c r="G27" s="61">
        <v>2016</v>
      </c>
      <c r="H27" s="48">
        <v>1</v>
      </c>
      <c r="I27" s="48">
        <f t="shared" si="6"/>
        <v>23</v>
      </c>
      <c r="J27" s="48">
        <f t="shared" si="6"/>
        <v>23</v>
      </c>
      <c r="K27" s="90">
        <v>9.3000000000000007</v>
      </c>
      <c r="L27" s="90">
        <v>6.1</v>
      </c>
      <c r="M27" s="56">
        <f t="shared" si="1"/>
        <v>7.7</v>
      </c>
      <c r="N27" s="36">
        <v>77.5</v>
      </c>
      <c r="O27" s="57">
        <f t="shared" si="2"/>
        <v>78.345872593229956</v>
      </c>
      <c r="P27" s="58">
        <f t="shared" si="3"/>
        <v>20.056543383866877</v>
      </c>
      <c r="Q27" s="58">
        <v>22.423897199999995</v>
      </c>
      <c r="R27" s="11">
        <f t="shared" si="4"/>
        <v>3.353662005488999</v>
      </c>
      <c r="S27" s="35">
        <f t="shared" si="5"/>
        <v>2.328801720585473</v>
      </c>
    </row>
    <row r="28" spans="2:22" ht="18.5">
      <c r="G28" s="61">
        <v>2016</v>
      </c>
      <c r="H28" s="48">
        <v>1</v>
      </c>
      <c r="I28" s="48">
        <f t="shared" si="6"/>
        <v>24</v>
      </c>
      <c r="J28" s="48">
        <f t="shared" si="6"/>
        <v>24</v>
      </c>
      <c r="K28" s="90">
        <v>6.6</v>
      </c>
      <c r="L28" s="90">
        <v>0.6</v>
      </c>
      <c r="M28" s="56">
        <f t="shared" si="1"/>
        <v>3.5999999999999996</v>
      </c>
      <c r="N28" s="36">
        <v>82</v>
      </c>
      <c r="O28" s="57">
        <f t="shared" si="2"/>
        <v>57.857804790793466</v>
      </c>
      <c r="P28" s="58">
        <f t="shared" si="3"/>
        <v>27.771746299580862</v>
      </c>
      <c r="Q28" s="58">
        <v>22.6755359</v>
      </c>
      <c r="R28" s="11">
        <f t="shared" si="4"/>
        <v>2.8460291863448997</v>
      </c>
      <c r="S28" s="35">
        <f t="shared" si="5"/>
        <v>1.7917047779748512</v>
      </c>
    </row>
    <row r="29" spans="2:22" ht="18.5">
      <c r="G29" s="61">
        <v>2016</v>
      </c>
      <c r="H29" s="48">
        <v>1</v>
      </c>
      <c r="I29" s="48">
        <f t="shared" si="6"/>
        <v>25</v>
      </c>
      <c r="J29" s="48">
        <f t="shared" si="6"/>
        <v>25</v>
      </c>
      <c r="K29" s="90">
        <v>2.9</v>
      </c>
      <c r="L29" s="90">
        <v>-3</v>
      </c>
      <c r="M29" s="56">
        <f t="shared" si="1"/>
        <v>-5.0000000000000044E-2</v>
      </c>
      <c r="N29" s="36">
        <v>51</v>
      </c>
      <c r="O29" s="57">
        <f t="shared" si="2"/>
        <v>44.664792386796059</v>
      </c>
      <c r="P29" s="58">
        <f t="shared" si="3"/>
        <v>21.081782006567742</v>
      </c>
      <c r="Q29" s="58">
        <v>17.358464599999998</v>
      </c>
      <c r="R29" s="11">
        <f t="shared" si="4"/>
        <v>1.8070812591022494</v>
      </c>
      <c r="S29" s="35">
        <f t="shared" si="5"/>
        <v>-2.4024255592093667E-2</v>
      </c>
    </row>
    <row r="30" spans="2:22" ht="18.5">
      <c r="G30" s="61">
        <v>2016</v>
      </c>
      <c r="H30" s="48">
        <v>1</v>
      </c>
      <c r="I30" s="48">
        <f t="shared" si="6"/>
        <v>26</v>
      </c>
      <c r="J30" s="48">
        <f t="shared" si="6"/>
        <v>26</v>
      </c>
      <c r="K30" s="90">
        <v>2.6</v>
      </c>
      <c r="L30" s="90">
        <v>-5.9</v>
      </c>
      <c r="M30" s="56">
        <f t="shared" si="1"/>
        <v>-1.6500000000000001</v>
      </c>
      <c r="N30" s="36">
        <v>28.5</v>
      </c>
      <c r="O30" s="57">
        <f t="shared" si="2"/>
        <v>52.537194702431599</v>
      </c>
      <c r="P30" s="58">
        <f t="shared" si="3"/>
        <v>35.72529239765349</v>
      </c>
      <c r="Q30" s="58">
        <v>24.507348400000001</v>
      </c>
      <c r="R30" s="11">
        <f t="shared" si="4"/>
        <v>2.3213299136109002</v>
      </c>
      <c r="S30" s="35">
        <f t="shared" si="5"/>
        <v>-1.8938906031226093</v>
      </c>
    </row>
    <row r="31" spans="2:22" ht="18.5">
      <c r="G31" s="61">
        <v>2016</v>
      </c>
      <c r="H31" s="48">
        <v>1</v>
      </c>
      <c r="I31" s="48">
        <f t="shared" si="6"/>
        <v>27</v>
      </c>
      <c r="J31" s="48">
        <f t="shared" si="6"/>
        <v>27</v>
      </c>
      <c r="K31" s="90">
        <v>4.2</v>
      </c>
      <c r="L31" s="90">
        <v>-3.9</v>
      </c>
      <c r="M31" s="56">
        <f t="shared" si="1"/>
        <v>0.15000000000000013</v>
      </c>
      <c r="N31" s="36">
        <v>28</v>
      </c>
      <c r="O31" s="57">
        <f t="shared" si="2"/>
        <v>50.807493632541551</v>
      </c>
      <c r="P31" s="58">
        <f t="shared" si="3"/>
        <v>32.923255873886923</v>
      </c>
      <c r="Q31" s="58">
        <v>23.1361059</v>
      </c>
      <c r="R31" s="11">
        <f t="shared" si="4"/>
        <v>2.435694036807825</v>
      </c>
      <c r="S31" s="35">
        <f t="shared" si="5"/>
        <v>0.14124159229466138</v>
      </c>
    </row>
    <row r="32" spans="2:22" ht="18.5">
      <c r="G32" s="61">
        <v>2016</v>
      </c>
      <c r="H32" s="48">
        <v>1</v>
      </c>
      <c r="I32" s="48">
        <f t="shared" si="6"/>
        <v>28</v>
      </c>
      <c r="J32" s="48">
        <f t="shared" si="6"/>
        <v>28</v>
      </c>
      <c r="K32" s="90">
        <v>6.5</v>
      </c>
      <c r="L32" s="90">
        <v>-3.7</v>
      </c>
      <c r="M32" s="56">
        <f t="shared" si="1"/>
        <v>1.4</v>
      </c>
      <c r="N32" s="36">
        <v>36.5</v>
      </c>
      <c r="O32" s="57">
        <f t="shared" si="2"/>
        <v>44.468319395533051</v>
      </c>
      <c r="P32" s="58">
        <f t="shared" si="3"/>
        <v>36.286148626754965</v>
      </c>
      <c r="Q32" s="58">
        <v>22.723267700000001</v>
      </c>
      <c r="R32" s="11">
        <f t="shared" si="4"/>
        <v>2.5588217291615996</v>
      </c>
      <c r="S32" s="35">
        <f t="shared" si="5"/>
        <v>1.2114226917116493</v>
      </c>
    </row>
    <row r="33" spans="7:19" ht="18.5">
      <c r="G33" s="61">
        <v>2016</v>
      </c>
      <c r="H33" s="48">
        <v>1</v>
      </c>
      <c r="I33" s="48">
        <f t="shared" si="6"/>
        <v>29</v>
      </c>
      <c r="J33" s="48">
        <f t="shared" si="6"/>
        <v>29</v>
      </c>
      <c r="K33" s="90">
        <v>13.5</v>
      </c>
      <c r="L33" s="90">
        <v>0.6</v>
      </c>
      <c r="M33" s="56">
        <f t="shared" si="1"/>
        <v>7.05</v>
      </c>
      <c r="N33" s="36">
        <v>47</v>
      </c>
      <c r="O33" s="57">
        <f t="shared" si="2"/>
        <v>46.207700940356503</v>
      </c>
      <c r="P33" s="58">
        <f t="shared" si="3"/>
        <v>47.686347370447912</v>
      </c>
      <c r="Q33" s="58">
        <v>26.553954000000001</v>
      </c>
      <c r="R33" s="11">
        <f t="shared" si="4"/>
        <v>3.8701126642185004</v>
      </c>
      <c r="S33" s="35">
        <f t="shared" si="5"/>
        <v>5.1450554739244021</v>
      </c>
    </row>
    <row r="34" spans="7:19" ht="18.5">
      <c r="G34" s="61">
        <v>2016</v>
      </c>
      <c r="H34" s="48">
        <v>1</v>
      </c>
      <c r="I34" s="48">
        <f t="shared" si="6"/>
        <v>30</v>
      </c>
      <c r="J34" s="48">
        <f t="shared" si="6"/>
        <v>30</v>
      </c>
      <c r="K34" s="90">
        <v>14.6</v>
      </c>
      <c r="L34" s="90">
        <v>3.2</v>
      </c>
      <c r="M34" s="56">
        <f t="shared" si="1"/>
        <v>8.9</v>
      </c>
      <c r="N34" s="36">
        <v>60</v>
      </c>
      <c r="O34" s="57">
        <f t="shared" si="2"/>
        <v>46.834811120044705</v>
      </c>
      <c r="P34" s="58">
        <f t="shared" si="3"/>
        <v>42.713347741480767</v>
      </c>
      <c r="Q34" s="58">
        <v>25.301203599999997</v>
      </c>
      <c r="R34" s="11">
        <f t="shared" si="4"/>
        <v>3.9620546283437998</v>
      </c>
      <c r="S34" s="35">
        <f t="shared" si="5"/>
        <v>5.1720684694035741</v>
      </c>
    </row>
    <row r="35" spans="7:19" ht="18.5">
      <c r="G35" s="61">
        <v>2016</v>
      </c>
      <c r="H35" s="62">
        <v>1</v>
      </c>
      <c r="I35" s="62">
        <f t="shared" si="6"/>
        <v>31</v>
      </c>
      <c r="J35" s="48">
        <f t="shared" si="6"/>
        <v>31</v>
      </c>
      <c r="K35" s="90">
        <v>11.3</v>
      </c>
      <c r="L35" s="90">
        <v>6.8</v>
      </c>
      <c r="M35" s="56">
        <f t="shared" si="1"/>
        <v>9.0500000000000007</v>
      </c>
      <c r="N35" s="36">
        <v>73.5</v>
      </c>
      <c r="O35" s="57">
        <f t="shared" si="2"/>
        <v>79.203718516677696</v>
      </c>
      <c r="P35" s="58">
        <f t="shared" si="3"/>
        <v>28.513338666003978</v>
      </c>
      <c r="Q35" s="58">
        <v>26.882633499999997</v>
      </c>
      <c r="R35" s="51">
        <f t="shared" si="4"/>
        <v>4.2333494310708746</v>
      </c>
      <c r="S35" s="50">
        <f t="shared" si="5"/>
        <v>3.5699653483357245</v>
      </c>
    </row>
    <row r="36" spans="7:19" ht="18.5">
      <c r="G36" s="61">
        <v>2016</v>
      </c>
      <c r="H36" s="48">
        <v>2</v>
      </c>
      <c r="I36" s="48">
        <v>1</v>
      </c>
      <c r="J36" s="48">
        <f t="shared" si="6"/>
        <v>32</v>
      </c>
      <c r="K36" s="90">
        <v>11</v>
      </c>
      <c r="L36" s="90">
        <v>5</v>
      </c>
      <c r="M36" s="56">
        <f t="shared" si="1"/>
        <v>8</v>
      </c>
      <c r="N36" s="36">
        <v>77</v>
      </c>
      <c r="O36" s="57">
        <f t="shared" si="2"/>
        <v>70.335954613650486</v>
      </c>
      <c r="P36" s="58">
        <f t="shared" si="3"/>
        <v>33.761258214552235</v>
      </c>
      <c r="Q36" s="58">
        <v>27.565951899999998</v>
      </c>
      <c r="R36" s="11">
        <f t="shared" si="4"/>
        <v>4.1711971436523001</v>
      </c>
      <c r="S36" s="35">
        <f t="shared" si="5"/>
        <v>3.8657008857430228</v>
      </c>
    </row>
    <row r="37" spans="7:19" ht="18.5">
      <c r="G37" s="61">
        <v>2016</v>
      </c>
      <c r="H37" s="48">
        <v>2</v>
      </c>
      <c r="I37" s="48">
        <f t="shared" ref="I37:J52" si="7">I36+1</f>
        <v>2</v>
      </c>
      <c r="J37" s="48">
        <f t="shared" si="6"/>
        <v>33</v>
      </c>
      <c r="K37" s="90">
        <v>15.2</v>
      </c>
      <c r="L37" s="90">
        <v>6.2</v>
      </c>
      <c r="M37" s="56">
        <f t="shared" si="1"/>
        <v>10.7</v>
      </c>
      <c r="N37" s="36">
        <v>57</v>
      </c>
      <c r="O37" s="57">
        <f t="shared" si="2"/>
        <v>58.439180208333333</v>
      </c>
      <c r="P37" s="58">
        <f t="shared" si="3"/>
        <v>42.076209749999997</v>
      </c>
      <c r="Q37" s="58">
        <v>28.0508065</v>
      </c>
      <c r="R37" s="11">
        <f t="shared" si="4"/>
        <v>4.6887624334912497</v>
      </c>
      <c r="S37" s="35">
        <f t="shared" si="5"/>
        <v>5.7003625580058346</v>
      </c>
    </row>
    <row r="38" spans="7:19" ht="18.5">
      <c r="G38" s="61">
        <v>2016</v>
      </c>
      <c r="H38" s="48">
        <v>2</v>
      </c>
      <c r="I38" s="48">
        <f t="shared" si="7"/>
        <v>3</v>
      </c>
      <c r="J38" s="48">
        <f t="shared" si="7"/>
        <v>34</v>
      </c>
      <c r="K38" s="90">
        <v>14.1</v>
      </c>
      <c r="L38" s="90">
        <v>3.1</v>
      </c>
      <c r="M38" s="56">
        <f t="shared" si="1"/>
        <v>8.6</v>
      </c>
      <c r="N38" s="36">
        <v>28.5</v>
      </c>
      <c r="O38" s="57">
        <f t="shared" si="2"/>
        <v>38.946692809697765</v>
      </c>
      <c r="P38" s="58">
        <f t="shared" si="3"/>
        <v>34.273089672534034</v>
      </c>
      <c r="Q38" s="58">
        <v>20.6674507</v>
      </c>
      <c r="R38" s="11">
        <f t="shared" si="4"/>
        <v>3.2000653965852002</v>
      </c>
      <c r="S38" s="35">
        <f t="shared" si="5"/>
        <v>5.3694768351260764</v>
      </c>
    </row>
    <row r="39" spans="7:19" ht="18.5">
      <c r="G39" s="61">
        <v>2016</v>
      </c>
      <c r="H39" s="48">
        <v>2</v>
      </c>
      <c r="I39" s="48">
        <f t="shared" si="7"/>
        <v>4</v>
      </c>
      <c r="J39" s="48">
        <f t="shared" si="7"/>
        <v>35</v>
      </c>
      <c r="K39" s="90">
        <v>14.2</v>
      </c>
      <c r="L39" s="90">
        <v>3.7</v>
      </c>
      <c r="M39" s="56">
        <f t="shared" si="1"/>
        <v>8.9499999999999993</v>
      </c>
      <c r="N39" s="36">
        <v>41</v>
      </c>
      <c r="O39" s="57">
        <f t="shared" si="2"/>
        <v>41.438809620322616</v>
      </c>
      <c r="P39" s="58">
        <f t="shared" si="3"/>
        <v>34.808600081070999</v>
      </c>
      <c r="Q39" s="58">
        <v>21.484334399999998</v>
      </c>
      <c r="R39" s="11">
        <f t="shared" si="4"/>
        <v>3.3706503685979987</v>
      </c>
      <c r="S39" s="35">
        <f t="shared" si="5"/>
        <v>4.8241205535756553</v>
      </c>
    </row>
    <row r="40" spans="7:19" ht="18.5">
      <c r="G40" s="61">
        <v>2016</v>
      </c>
      <c r="H40" s="48">
        <v>2</v>
      </c>
      <c r="I40" s="48">
        <f t="shared" si="7"/>
        <v>5</v>
      </c>
      <c r="J40" s="48">
        <f t="shared" si="7"/>
        <v>36</v>
      </c>
      <c r="K40" s="90">
        <v>14.2</v>
      </c>
      <c r="L40" s="90">
        <v>6.6</v>
      </c>
      <c r="M40" s="56">
        <f t="shared" si="1"/>
        <v>10.399999999999999</v>
      </c>
      <c r="N40" s="36">
        <v>39</v>
      </c>
      <c r="O40" s="57">
        <f t="shared" si="2"/>
        <v>41.511228915106116</v>
      </c>
      <c r="P40" s="58">
        <f t="shared" si="3"/>
        <v>25.238827180384519</v>
      </c>
      <c r="Q40" s="58">
        <v>18.310169699999999</v>
      </c>
      <c r="R40" s="11">
        <f t="shared" si="4"/>
        <v>3.0283738971920995</v>
      </c>
      <c r="S40" s="35">
        <f t="shared" si="5"/>
        <v>4.0139253347549682</v>
      </c>
    </row>
    <row r="41" spans="7:19" ht="18.5">
      <c r="G41" s="61">
        <v>2016</v>
      </c>
      <c r="H41" s="48">
        <v>2</v>
      </c>
      <c r="I41" s="48">
        <f t="shared" si="7"/>
        <v>6</v>
      </c>
      <c r="J41" s="48">
        <f t="shared" si="7"/>
        <v>37</v>
      </c>
      <c r="K41" s="90">
        <v>10.5</v>
      </c>
      <c r="L41" s="90">
        <v>5</v>
      </c>
      <c r="M41" s="56">
        <f t="shared" si="1"/>
        <v>7.75</v>
      </c>
      <c r="N41" s="36">
        <v>67.5</v>
      </c>
      <c r="O41" s="57">
        <f t="shared" si="2"/>
        <v>75.935092588339728</v>
      </c>
      <c r="P41" s="58">
        <f t="shared" si="3"/>
        <v>33.41144073886948</v>
      </c>
      <c r="Q41" s="58">
        <v>28.493372399999998</v>
      </c>
      <c r="R41" s="11">
        <f t="shared" si="4"/>
        <v>4.2697532241692997</v>
      </c>
      <c r="S41" s="35">
        <f t="shared" si="5"/>
        <v>3.7491081923135785</v>
      </c>
    </row>
    <row r="42" spans="7:19" ht="18.5">
      <c r="G42" s="61">
        <v>2016</v>
      </c>
      <c r="H42" s="48">
        <v>2</v>
      </c>
      <c r="I42" s="48">
        <f t="shared" si="7"/>
        <v>7</v>
      </c>
      <c r="J42" s="48">
        <f t="shared" si="7"/>
        <v>38</v>
      </c>
      <c r="K42" s="90">
        <v>11.1</v>
      </c>
      <c r="L42" s="90">
        <v>3.7</v>
      </c>
      <c r="M42" s="56">
        <f t="shared" si="1"/>
        <v>7.4</v>
      </c>
      <c r="N42" s="36">
        <v>64.5</v>
      </c>
      <c r="O42" s="57">
        <f t="shared" si="2"/>
        <v>57.708361119548933</v>
      </c>
      <c r="P42" s="58">
        <f t="shared" si="3"/>
        <v>34.163349782772968</v>
      </c>
      <c r="Q42" s="58">
        <v>25.117394299999997</v>
      </c>
      <c r="R42" s="11">
        <f t="shared" si="4"/>
        <v>3.7123006427513991</v>
      </c>
      <c r="S42" s="35">
        <f t="shared" si="5"/>
        <v>3.7127314465036259</v>
      </c>
    </row>
    <row r="43" spans="7:19" ht="18.5">
      <c r="G43" s="61">
        <v>2016</v>
      </c>
      <c r="H43" s="48">
        <v>2</v>
      </c>
      <c r="I43" s="48">
        <f t="shared" si="7"/>
        <v>8</v>
      </c>
      <c r="J43" s="48">
        <f t="shared" si="7"/>
        <v>39</v>
      </c>
      <c r="K43" s="90">
        <v>11.8</v>
      </c>
      <c r="L43" s="90">
        <v>2.5</v>
      </c>
      <c r="M43" s="56">
        <f t="shared" si="1"/>
        <v>7.15</v>
      </c>
      <c r="N43" s="36">
        <v>43</v>
      </c>
      <c r="O43" s="57">
        <f t="shared" si="2"/>
        <v>58.950242724254458</v>
      </c>
      <c r="P43" s="58">
        <f t="shared" si="3"/>
        <v>43.858980586845327</v>
      </c>
      <c r="Q43" s="58">
        <v>28.7638526</v>
      </c>
      <c r="R43" s="11">
        <f t="shared" si="4"/>
        <v>4.2090648877000501</v>
      </c>
      <c r="S43" s="35">
        <f t="shared" si="5"/>
        <v>5.057810700578643</v>
      </c>
    </row>
    <row r="44" spans="7:19" ht="18.5">
      <c r="G44" s="61">
        <v>2016</v>
      </c>
      <c r="H44" s="48">
        <v>2</v>
      </c>
      <c r="I44" s="48">
        <f t="shared" si="7"/>
        <v>9</v>
      </c>
      <c r="J44" s="48">
        <f t="shared" si="7"/>
        <v>40</v>
      </c>
      <c r="K44" s="90">
        <v>12.3</v>
      </c>
      <c r="L44" s="90">
        <v>1.6</v>
      </c>
      <c r="M44" s="56">
        <f t="shared" si="1"/>
        <v>6.95</v>
      </c>
      <c r="N44" s="36">
        <v>53.5</v>
      </c>
      <c r="O44" s="57">
        <f t="shared" si="2"/>
        <v>39.39289999368971</v>
      </c>
      <c r="P44" s="58">
        <f t="shared" si="3"/>
        <v>33.720322394598398</v>
      </c>
      <c r="Q44" s="58">
        <v>20.617206700000001</v>
      </c>
      <c r="R44" s="11">
        <f t="shared" si="4"/>
        <v>2.9927679530636246</v>
      </c>
      <c r="S44" s="35">
        <f t="shared" si="5"/>
        <v>3.5149585238798293</v>
      </c>
    </row>
    <row r="45" spans="7:19" ht="18.5">
      <c r="G45" s="61">
        <v>2016</v>
      </c>
      <c r="H45" s="48">
        <v>2</v>
      </c>
      <c r="I45" s="48">
        <f t="shared" si="7"/>
        <v>10</v>
      </c>
      <c r="J45" s="48">
        <f t="shared" si="7"/>
        <v>41</v>
      </c>
      <c r="K45" s="90">
        <v>11.4</v>
      </c>
      <c r="L45" s="90">
        <v>4.3</v>
      </c>
      <c r="M45" s="56">
        <f t="shared" si="1"/>
        <v>7.85</v>
      </c>
      <c r="N45" s="36">
        <v>57</v>
      </c>
      <c r="O45" s="57">
        <f t="shared" si="2"/>
        <v>50.213570390942046</v>
      </c>
      <c r="P45" s="58">
        <f t="shared" si="3"/>
        <v>28.521307982055085</v>
      </c>
      <c r="Q45" s="58">
        <v>21.4077123</v>
      </c>
      <c r="R45" s="11">
        <f t="shared" si="4"/>
        <v>3.2205173672031742</v>
      </c>
      <c r="S45" s="35">
        <f t="shared" si="5"/>
        <v>3.2600708085046408</v>
      </c>
    </row>
    <row r="46" spans="7:19" ht="18.5">
      <c r="G46" s="61">
        <v>2016</v>
      </c>
      <c r="H46" s="48">
        <v>2</v>
      </c>
      <c r="I46" s="48">
        <f t="shared" si="7"/>
        <v>11</v>
      </c>
      <c r="J46" s="48">
        <f t="shared" si="7"/>
        <v>42</v>
      </c>
      <c r="K46" s="90">
        <v>10.7</v>
      </c>
      <c r="L46" s="90">
        <v>4.3</v>
      </c>
      <c r="M46" s="56">
        <f t="shared" si="1"/>
        <v>7.5</v>
      </c>
      <c r="N46" s="36">
        <v>68</v>
      </c>
      <c r="O46" s="57">
        <f t="shared" si="2"/>
        <v>63.952439610562756</v>
      </c>
      <c r="P46" s="58">
        <f t="shared" si="3"/>
        <v>32.74364908060813</v>
      </c>
      <c r="Q46" s="58">
        <v>25.886127499999997</v>
      </c>
      <c r="R46" s="11">
        <f t="shared" si="4"/>
        <v>3.8411000860237494</v>
      </c>
      <c r="S46" s="35">
        <f t="shared" si="5"/>
        <v>3.5994770716628395</v>
      </c>
    </row>
    <row r="47" spans="7:19" ht="18.5">
      <c r="G47" s="61">
        <v>2016</v>
      </c>
      <c r="H47" s="48">
        <v>2</v>
      </c>
      <c r="I47" s="48">
        <f t="shared" si="7"/>
        <v>12</v>
      </c>
      <c r="J47" s="48">
        <f t="shared" si="7"/>
        <v>43</v>
      </c>
      <c r="K47" s="90">
        <v>11</v>
      </c>
      <c r="L47" s="90">
        <v>6.8</v>
      </c>
      <c r="M47" s="56">
        <f t="shared" si="1"/>
        <v>8.9</v>
      </c>
      <c r="N47" s="36">
        <v>82</v>
      </c>
      <c r="O47" s="57">
        <f t="shared" si="2"/>
        <v>63.482571777447411</v>
      </c>
      <c r="P47" s="58">
        <f t="shared" si="3"/>
        <v>21.330144117222332</v>
      </c>
      <c r="Q47" s="58">
        <v>20.8160892</v>
      </c>
      <c r="R47" s="11">
        <f t="shared" si="4"/>
        <v>3.2597058963185996</v>
      </c>
      <c r="S47" s="35">
        <f t="shared" si="5"/>
        <v>2.7036057581345783</v>
      </c>
    </row>
    <row r="48" spans="7:19" ht="18.5">
      <c r="G48" s="61">
        <v>2016</v>
      </c>
      <c r="H48" s="48">
        <v>2</v>
      </c>
      <c r="I48" s="48">
        <f t="shared" si="7"/>
        <v>13</v>
      </c>
      <c r="J48" s="48">
        <f t="shared" si="7"/>
        <v>44</v>
      </c>
      <c r="K48" s="90">
        <v>15.6</v>
      </c>
      <c r="L48" s="90">
        <v>8.4</v>
      </c>
      <c r="M48" s="56">
        <f t="shared" si="1"/>
        <v>12</v>
      </c>
      <c r="N48" s="36">
        <v>71.5</v>
      </c>
      <c r="O48" s="57">
        <f t="shared" si="2"/>
        <v>49.80415542100566</v>
      </c>
      <c r="P48" s="58">
        <f t="shared" si="3"/>
        <v>28.687193522499257</v>
      </c>
      <c r="Q48" s="58">
        <v>21.3821716</v>
      </c>
      <c r="R48" s="11">
        <f t="shared" si="4"/>
        <v>3.7371118057331998</v>
      </c>
      <c r="S48" s="35">
        <f t="shared" si="5"/>
        <v>4.2404133297665636</v>
      </c>
    </row>
    <row r="49" spans="7:19" ht="18.5">
      <c r="G49" s="61">
        <v>2016</v>
      </c>
      <c r="H49" s="48">
        <v>2</v>
      </c>
      <c r="I49" s="48">
        <f t="shared" si="7"/>
        <v>14</v>
      </c>
      <c r="J49" s="48">
        <f t="shared" si="7"/>
        <v>45</v>
      </c>
      <c r="K49" s="90">
        <v>17.7</v>
      </c>
      <c r="L49" s="90">
        <v>8.8000000000000007</v>
      </c>
      <c r="M49" s="56">
        <f t="shared" si="1"/>
        <v>13.25</v>
      </c>
      <c r="N49" s="36">
        <v>60</v>
      </c>
      <c r="O49" s="57">
        <f t="shared" si="2"/>
        <v>53.038597576330588</v>
      </c>
      <c r="P49" s="58">
        <f t="shared" si="3"/>
        <v>37.763481474347373</v>
      </c>
      <c r="Q49" s="58">
        <v>25.316695499999998</v>
      </c>
      <c r="R49" s="11">
        <f t="shared" si="4"/>
        <v>4.6103791132878751</v>
      </c>
      <c r="S49" s="35">
        <f t="shared" si="5"/>
        <v>5.7946256692347564</v>
      </c>
    </row>
    <row r="50" spans="7:19" ht="18.5">
      <c r="G50" s="61">
        <v>2016</v>
      </c>
      <c r="H50" s="48">
        <v>2</v>
      </c>
      <c r="I50" s="48">
        <f t="shared" si="7"/>
        <v>15</v>
      </c>
      <c r="J50" s="48">
        <f t="shared" si="7"/>
        <v>46</v>
      </c>
      <c r="K50" s="90">
        <v>19.399999999999999</v>
      </c>
      <c r="L50" s="90">
        <v>9.1999999999999993</v>
      </c>
      <c r="M50" s="56">
        <f t="shared" si="1"/>
        <v>14.299999999999999</v>
      </c>
      <c r="N50" s="36">
        <v>57</v>
      </c>
      <c r="O50" s="57">
        <f t="shared" si="2"/>
        <v>48.15878595331678</v>
      </c>
      <c r="P50" s="58">
        <f t="shared" si="3"/>
        <v>39.297569337906488</v>
      </c>
      <c r="Q50" s="58">
        <v>24.609092499999999</v>
      </c>
      <c r="R50" s="11">
        <f t="shared" si="4"/>
        <v>4.6330677131512505</v>
      </c>
      <c r="S50" s="35">
        <f t="shared" si="5"/>
        <v>6.2618121117726773</v>
      </c>
    </row>
    <row r="51" spans="7:19" ht="18.5">
      <c r="G51" s="61">
        <v>2016</v>
      </c>
      <c r="H51" s="48">
        <v>2</v>
      </c>
      <c r="I51" s="48">
        <f t="shared" si="7"/>
        <v>16</v>
      </c>
      <c r="J51" s="48">
        <f t="shared" si="7"/>
        <v>47</v>
      </c>
      <c r="K51" s="90">
        <v>25</v>
      </c>
      <c r="L51" s="90">
        <v>9.4</v>
      </c>
      <c r="M51" s="56">
        <f t="shared" si="1"/>
        <v>17.2</v>
      </c>
      <c r="N51" s="36">
        <v>47</v>
      </c>
      <c r="O51" s="57">
        <f t="shared" si="2"/>
        <v>34.774098551244407</v>
      </c>
      <c r="P51" s="58">
        <f t="shared" si="3"/>
        <v>43.398074991953017</v>
      </c>
      <c r="Q51" s="58">
        <v>21.975469499999999</v>
      </c>
      <c r="R51" s="11">
        <f t="shared" si="4"/>
        <v>4.5110145016124994</v>
      </c>
      <c r="S51" s="35">
        <f t="shared" si="5"/>
        <v>7.8551891559750748</v>
      </c>
    </row>
    <row r="52" spans="7:19" ht="18.5">
      <c r="G52" s="61">
        <v>2016</v>
      </c>
      <c r="H52" s="48">
        <v>2</v>
      </c>
      <c r="I52" s="48">
        <f t="shared" si="7"/>
        <v>17</v>
      </c>
      <c r="J52" s="48">
        <f t="shared" si="7"/>
        <v>48</v>
      </c>
      <c r="K52" s="90">
        <v>24.5</v>
      </c>
      <c r="L52" s="90">
        <v>14.2</v>
      </c>
      <c r="M52" s="56">
        <f t="shared" si="1"/>
        <v>19.350000000000001</v>
      </c>
      <c r="N52" s="36">
        <v>31.5</v>
      </c>
      <c r="O52" s="57">
        <f t="shared" si="2"/>
        <v>51.350696011226567</v>
      </c>
      <c r="P52" s="58">
        <f t="shared" si="3"/>
        <v>42.312973513250697</v>
      </c>
      <c r="Q52" s="58">
        <v>26.368469899999997</v>
      </c>
      <c r="R52" s="11">
        <f t="shared" si="4"/>
        <v>5.7452874720440246</v>
      </c>
      <c r="S52" s="35">
        <f t="shared" si="5"/>
        <v>9.8033206241639572</v>
      </c>
    </row>
    <row r="53" spans="7:19" ht="18.5">
      <c r="G53" s="61">
        <v>2016</v>
      </c>
      <c r="H53" s="48">
        <v>2</v>
      </c>
      <c r="I53" s="48">
        <f t="shared" ref="I53:J64" si="8">I52+1</f>
        <v>18</v>
      </c>
      <c r="J53" s="48">
        <f t="shared" si="8"/>
        <v>49</v>
      </c>
      <c r="K53" s="90">
        <v>25.1</v>
      </c>
      <c r="L53" s="90">
        <v>12.2</v>
      </c>
      <c r="M53" s="56">
        <f t="shared" si="1"/>
        <v>18.649999999999999</v>
      </c>
      <c r="N53" s="36">
        <v>33</v>
      </c>
      <c r="O53" s="57">
        <f t="shared" si="2"/>
        <v>46.582929038500353</v>
      </c>
      <c r="P53" s="58">
        <f t="shared" si="3"/>
        <v>48.073582767732375</v>
      </c>
      <c r="Q53" s="58">
        <v>26.769584500000001</v>
      </c>
      <c r="R53" s="11">
        <f t="shared" si="4"/>
        <v>5.7227816972216257</v>
      </c>
      <c r="S53" s="35">
        <f t="shared" si="5"/>
        <v>10.711868214023815</v>
      </c>
    </row>
    <row r="54" spans="7:19" ht="18.5">
      <c r="G54" s="61">
        <v>2016</v>
      </c>
      <c r="H54" s="48">
        <v>2</v>
      </c>
      <c r="I54" s="48">
        <f t="shared" si="8"/>
        <v>19</v>
      </c>
      <c r="J54" s="48">
        <f t="shared" si="8"/>
        <v>50</v>
      </c>
      <c r="K54" s="90">
        <v>23.9</v>
      </c>
      <c r="L54" s="90">
        <v>12.4</v>
      </c>
      <c r="M54" s="56">
        <f t="shared" si="1"/>
        <v>18.149999999999999</v>
      </c>
      <c r="N54" s="36">
        <v>36</v>
      </c>
      <c r="O54" s="57">
        <f t="shared" si="2"/>
        <v>56.660188269536512</v>
      </c>
      <c r="P54" s="58">
        <f t="shared" si="3"/>
        <v>52.127373207973584</v>
      </c>
      <c r="Q54" s="58">
        <v>30.743047499999999</v>
      </c>
      <c r="R54" s="11">
        <f t="shared" si="4"/>
        <v>6.4820716504706253</v>
      </c>
      <c r="S54" s="35">
        <f t="shared" si="5"/>
        <v>11.042680555824917</v>
      </c>
    </row>
    <row r="55" spans="7:19" ht="18.5">
      <c r="G55" s="61">
        <v>2016</v>
      </c>
      <c r="H55" s="48">
        <v>2</v>
      </c>
      <c r="I55" s="48">
        <f t="shared" si="8"/>
        <v>20</v>
      </c>
      <c r="J55" s="48">
        <f t="shared" si="8"/>
        <v>51</v>
      </c>
      <c r="K55" s="90">
        <v>20.6</v>
      </c>
      <c r="L55" s="90">
        <v>10.4</v>
      </c>
      <c r="M55" s="56">
        <f t="shared" si="1"/>
        <v>15.5</v>
      </c>
      <c r="N55" s="36">
        <v>61.5</v>
      </c>
      <c r="O55" s="57">
        <f t="shared" si="2"/>
        <v>51.873833771476505</v>
      </c>
      <c r="P55" s="58">
        <f t="shared" si="3"/>
        <v>42.329048357524833</v>
      </c>
      <c r="Q55" s="58">
        <v>26.507478299999999</v>
      </c>
      <c r="R55" s="11">
        <f t="shared" si="4"/>
        <v>5.1770297956423494</v>
      </c>
      <c r="S55" s="35">
        <f t="shared" si="5"/>
        <v>6.9978205691116981</v>
      </c>
    </row>
    <row r="56" spans="7:19" ht="18.5">
      <c r="G56" s="61">
        <v>2016</v>
      </c>
      <c r="H56" s="48">
        <v>2</v>
      </c>
      <c r="I56" s="48">
        <f t="shared" si="8"/>
        <v>21</v>
      </c>
      <c r="J56" s="48">
        <f t="shared" si="8"/>
        <v>52</v>
      </c>
      <c r="K56" s="90">
        <v>13.4</v>
      </c>
      <c r="L56" s="90">
        <v>8.9</v>
      </c>
      <c r="M56" s="56">
        <f t="shared" si="1"/>
        <v>11.15</v>
      </c>
      <c r="N56" s="36">
        <v>78.5</v>
      </c>
      <c r="O56" s="57">
        <f t="shared" si="2"/>
        <v>84.102370743602833</v>
      </c>
      <c r="P56" s="58">
        <f t="shared" si="3"/>
        <v>30.27685346769702</v>
      </c>
      <c r="Q56" s="58">
        <v>28.545291199999998</v>
      </c>
      <c r="R56" s="11">
        <f t="shared" si="4"/>
        <v>4.8467549471076001</v>
      </c>
      <c r="S56" s="35">
        <f t="shared" si="5"/>
        <v>4.278242027192916</v>
      </c>
    </row>
    <row r="57" spans="7:19" ht="18.5">
      <c r="G57" s="61">
        <v>2016</v>
      </c>
      <c r="H57" s="48">
        <v>2</v>
      </c>
      <c r="I57" s="48">
        <f t="shared" si="8"/>
        <v>22</v>
      </c>
      <c r="J57" s="48">
        <f t="shared" si="8"/>
        <v>53</v>
      </c>
      <c r="K57" s="90">
        <v>15.8</v>
      </c>
      <c r="L57" s="90">
        <v>6.9</v>
      </c>
      <c r="M57" s="56">
        <f t="shared" si="1"/>
        <v>11.350000000000001</v>
      </c>
      <c r="N57" s="36">
        <v>72.5</v>
      </c>
      <c r="O57" s="57">
        <f t="shared" si="2"/>
        <v>46.688702465852508</v>
      </c>
      <c r="P57" s="58">
        <f t="shared" si="3"/>
        <v>33.242356155686991</v>
      </c>
      <c r="Q57" s="58">
        <v>22.285726199999999</v>
      </c>
      <c r="R57" s="11">
        <f t="shared" si="4"/>
        <v>3.8100736083514501</v>
      </c>
      <c r="S57" s="35">
        <f t="shared" si="5"/>
        <v>4.7179087337299697</v>
      </c>
    </row>
    <row r="58" spans="7:19" ht="18.5">
      <c r="G58" s="61">
        <v>2016</v>
      </c>
      <c r="H58" s="48">
        <v>2</v>
      </c>
      <c r="I58" s="48">
        <f t="shared" si="8"/>
        <v>23</v>
      </c>
      <c r="J58" s="48">
        <f t="shared" si="8"/>
        <v>54</v>
      </c>
      <c r="K58" s="90">
        <v>13.6</v>
      </c>
      <c r="L58" s="90">
        <v>10</v>
      </c>
      <c r="M58" s="56">
        <f t="shared" si="1"/>
        <v>11.8</v>
      </c>
      <c r="N58" s="36">
        <v>66.5</v>
      </c>
      <c r="O58" s="57">
        <f t="shared" si="2"/>
        <v>94.221019803112981</v>
      </c>
      <c r="P58" s="58">
        <f t="shared" si="3"/>
        <v>27.135653703296537</v>
      </c>
      <c r="Q58" s="58">
        <v>28.603490499999996</v>
      </c>
      <c r="R58" s="11">
        <f t="shared" si="4"/>
        <v>4.9656803647619991</v>
      </c>
      <c r="S58" s="35">
        <f t="shared" si="5"/>
        <v>3.9890836286066693</v>
      </c>
    </row>
    <row r="59" spans="7:19" ht="18.5">
      <c r="G59" s="61">
        <v>2016</v>
      </c>
      <c r="H59" s="48">
        <v>2</v>
      </c>
      <c r="I59" s="48">
        <f t="shared" si="8"/>
        <v>24</v>
      </c>
      <c r="J59" s="48">
        <f t="shared" si="8"/>
        <v>55</v>
      </c>
      <c r="K59" s="90">
        <v>17.5</v>
      </c>
      <c r="L59" s="90">
        <v>7.9</v>
      </c>
      <c r="M59" s="56">
        <f t="shared" si="1"/>
        <v>12.7</v>
      </c>
      <c r="N59" s="36">
        <v>68.5</v>
      </c>
      <c r="O59" s="57">
        <f t="shared" si="2"/>
        <v>57.455957264289935</v>
      </c>
      <c r="P59" s="58">
        <f t="shared" si="3"/>
        <v>44.12617517897467</v>
      </c>
      <c r="Q59" s="58">
        <v>28.483323599999999</v>
      </c>
      <c r="R59" s="11">
        <f t="shared" si="4"/>
        <v>5.0951681338769994</v>
      </c>
      <c r="S59" s="35">
        <f t="shared" si="5"/>
        <v>6.5687033097336913</v>
      </c>
    </row>
    <row r="60" spans="7:19" ht="18.5">
      <c r="G60" s="61">
        <v>2016</v>
      </c>
      <c r="H60" s="48">
        <v>2</v>
      </c>
      <c r="I60" s="48">
        <f t="shared" si="8"/>
        <v>25</v>
      </c>
      <c r="J60" s="48">
        <f t="shared" si="8"/>
        <v>56</v>
      </c>
      <c r="K60" s="90">
        <v>18.5</v>
      </c>
      <c r="L60" s="90">
        <v>7.4</v>
      </c>
      <c r="M60" s="56">
        <f t="shared" si="1"/>
        <v>12.95</v>
      </c>
      <c r="N60" s="36">
        <v>62</v>
      </c>
      <c r="O60" s="57">
        <f t="shared" si="2"/>
        <v>43.026457297146571</v>
      </c>
      <c r="P60" s="58">
        <f t="shared" si="3"/>
        <v>38.207494079866159</v>
      </c>
      <c r="Q60" s="58">
        <v>22.935967299999998</v>
      </c>
      <c r="R60" s="11">
        <f t="shared" si="4"/>
        <v>4.136473032595875</v>
      </c>
      <c r="S60" s="35">
        <f t="shared" si="5"/>
        <v>5.7879889081797025</v>
      </c>
    </row>
    <row r="61" spans="7:19" ht="18.5">
      <c r="G61" s="61">
        <v>2016</v>
      </c>
      <c r="H61" s="48">
        <v>2</v>
      </c>
      <c r="I61" s="48">
        <f t="shared" si="8"/>
        <v>26</v>
      </c>
      <c r="J61" s="48">
        <f t="shared" si="8"/>
        <v>57</v>
      </c>
      <c r="K61" s="90">
        <v>20.100000000000001</v>
      </c>
      <c r="L61" s="90">
        <v>10.5</v>
      </c>
      <c r="M61" s="56">
        <f t="shared" si="1"/>
        <v>15.3</v>
      </c>
      <c r="N61" s="36">
        <v>55</v>
      </c>
      <c r="O61" s="57">
        <f t="shared" si="2"/>
        <v>57.064066216917809</v>
      </c>
      <c r="P61" s="58">
        <f t="shared" si="3"/>
        <v>43.825202854592881</v>
      </c>
      <c r="Q61" s="58">
        <v>28.289046799999998</v>
      </c>
      <c r="R61" s="11">
        <f t="shared" si="4"/>
        <v>5.4917950888541984</v>
      </c>
      <c r="S61" s="35">
        <f t="shared" si="5"/>
        <v>7.1873203676347863</v>
      </c>
    </row>
    <row r="62" spans="7:19" ht="18.5">
      <c r="G62" s="61">
        <v>2016</v>
      </c>
      <c r="H62" s="48">
        <v>2</v>
      </c>
      <c r="I62" s="48">
        <f t="shared" si="8"/>
        <v>27</v>
      </c>
      <c r="J62" s="48">
        <f t="shared" si="8"/>
        <v>58</v>
      </c>
      <c r="K62" s="90">
        <v>16.600000000000001</v>
      </c>
      <c r="L62" s="90">
        <v>12.6</v>
      </c>
      <c r="M62" s="56">
        <f t="shared" si="1"/>
        <v>14.600000000000001</v>
      </c>
      <c r="N62" s="36">
        <v>57.5</v>
      </c>
      <c r="O62" s="57">
        <f t="shared" si="2"/>
        <v>79.89188531249998</v>
      </c>
      <c r="P62" s="58">
        <f t="shared" si="3"/>
        <v>25.565403300000007</v>
      </c>
      <c r="Q62" s="58">
        <v>25.5654033</v>
      </c>
      <c r="R62" s="11">
        <f t="shared" si="4"/>
        <v>4.8580913274858002</v>
      </c>
      <c r="S62" s="35">
        <f t="shared" si="5"/>
        <v>4.2286606532364877</v>
      </c>
    </row>
    <row r="63" spans="7:19" ht="18.5">
      <c r="G63" s="61">
        <v>2016</v>
      </c>
      <c r="H63" s="62">
        <v>2</v>
      </c>
      <c r="I63" s="62">
        <f t="shared" si="8"/>
        <v>28</v>
      </c>
      <c r="J63" s="62">
        <f t="shared" si="8"/>
        <v>59</v>
      </c>
      <c r="K63" s="90">
        <v>20.9</v>
      </c>
      <c r="L63" s="90">
        <v>9.1</v>
      </c>
      <c r="M63" s="56">
        <f t="shared" si="1"/>
        <v>15</v>
      </c>
      <c r="N63" s="36">
        <v>59.5</v>
      </c>
      <c r="O63" s="57">
        <f t="shared" si="2"/>
        <v>40.865332084582555</v>
      </c>
      <c r="P63" s="58">
        <f t="shared" si="3"/>
        <v>38.57687348784593</v>
      </c>
      <c r="Q63" s="58">
        <v>22.460324099999998</v>
      </c>
      <c r="R63" s="51">
        <f t="shared" si="4"/>
        <v>4.3207374677651984</v>
      </c>
      <c r="S63" s="50">
        <f t="shared" si="5"/>
        <v>6.3033653906161193</v>
      </c>
    </row>
    <row r="64" spans="7:19" ht="18.5">
      <c r="G64" s="61">
        <v>2016</v>
      </c>
      <c r="H64" s="48">
        <v>3</v>
      </c>
      <c r="I64" s="48">
        <v>1</v>
      </c>
      <c r="J64" s="48">
        <f t="shared" si="8"/>
        <v>60</v>
      </c>
      <c r="K64" s="90">
        <v>14.6</v>
      </c>
      <c r="L64" s="90">
        <v>12</v>
      </c>
      <c r="M64" s="56">
        <f t="shared" si="1"/>
        <v>13.3</v>
      </c>
      <c r="N64" s="36">
        <v>70.5</v>
      </c>
      <c r="O64" s="57">
        <f t="shared" si="2"/>
        <v>80.34899678216189</v>
      </c>
      <c r="P64" s="58">
        <f t="shared" si="3"/>
        <v>16.712591330689669</v>
      </c>
      <c r="Q64" s="58">
        <v>20.729418299999999</v>
      </c>
      <c r="R64" s="11">
        <f t="shared" si="4"/>
        <v>3.7810769920474492</v>
      </c>
      <c r="S64" s="35">
        <f t="shared" si="5"/>
        <v>2.739331592100124</v>
      </c>
    </row>
    <row r="65" spans="7:19" ht="18.5">
      <c r="G65" s="61">
        <v>2016</v>
      </c>
      <c r="H65" s="48">
        <v>3</v>
      </c>
      <c r="I65" s="48">
        <f t="shared" ref="I65:J80" si="9">I64+1</f>
        <v>2</v>
      </c>
      <c r="J65" s="48">
        <f>J64+1</f>
        <v>61</v>
      </c>
      <c r="K65" s="90">
        <v>22.9</v>
      </c>
      <c r="L65" s="90">
        <v>11.6</v>
      </c>
      <c r="M65" s="56">
        <f t="shared" si="1"/>
        <v>17.25</v>
      </c>
      <c r="N65" s="36">
        <v>40</v>
      </c>
      <c r="O65" s="57">
        <f t="shared" si="2"/>
        <v>52.746241132010731</v>
      </c>
      <c r="P65" s="58">
        <f t="shared" si="3"/>
        <v>47.682601983337698</v>
      </c>
      <c r="Q65" s="58">
        <v>28.369437199999997</v>
      </c>
      <c r="R65" s="11">
        <f t="shared" si="4"/>
        <v>5.8318555586888978</v>
      </c>
      <c r="S65" s="35">
        <f t="shared" si="5"/>
        <v>9.4319907545833281</v>
      </c>
    </row>
    <row r="66" spans="7:19" ht="18.5">
      <c r="G66" s="61">
        <v>2016</v>
      </c>
      <c r="H66" s="48">
        <v>3</v>
      </c>
      <c r="I66" s="48">
        <f t="shared" si="9"/>
        <v>3</v>
      </c>
      <c r="J66" s="48">
        <f>J65+1</f>
        <v>62</v>
      </c>
      <c r="K66" s="90">
        <v>20.8</v>
      </c>
      <c r="L66" s="90">
        <v>12.3</v>
      </c>
      <c r="M66" s="56">
        <f t="shared" si="1"/>
        <v>16.55</v>
      </c>
      <c r="N66" s="36">
        <v>28.5</v>
      </c>
      <c r="O66" s="57">
        <f t="shared" si="2"/>
        <v>57.44067817573481</v>
      </c>
      <c r="P66" s="58">
        <f t="shared" si="3"/>
        <v>39.059661159499676</v>
      </c>
      <c r="Q66" s="58">
        <v>26.7947065</v>
      </c>
      <c r="R66" s="11">
        <f t="shared" si="4"/>
        <v>5.3981352569328749</v>
      </c>
      <c r="S66" s="35">
        <f t="shared" si="5"/>
        <v>8.746809054544439</v>
      </c>
    </row>
    <row r="67" spans="7:19" ht="18.5">
      <c r="G67" s="61">
        <v>2016</v>
      </c>
      <c r="H67" s="48">
        <v>3</v>
      </c>
      <c r="I67" s="48">
        <f t="shared" si="9"/>
        <v>4</v>
      </c>
      <c r="J67" s="48">
        <f>J66+1</f>
        <v>63</v>
      </c>
      <c r="K67" s="90">
        <v>17.100000000000001</v>
      </c>
      <c r="L67" s="90">
        <v>10.7</v>
      </c>
      <c r="M67" s="56">
        <f t="shared" si="1"/>
        <v>13.9</v>
      </c>
      <c r="N67" s="36">
        <v>60</v>
      </c>
      <c r="O67" s="57">
        <f t="shared" si="2"/>
        <v>72.190486178432081</v>
      </c>
      <c r="P67" s="58">
        <f t="shared" si="3"/>
        <v>36.961528923357243</v>
      </c>
      <c r="Q67" s="58">
        <v>29.220654299999996</v>
      </c>
      <c r="R67" s="11">
        <f t="shared" si="4"/>
        <v>5.4327186577831492</v>
      </c>
      <c r="S67" s="35">
        <f t="shared" si="5"/>
        <v>5.8225964751123307</v>
      </c>
    </row>
    <row r="68" spans="7:19" ht="18.5">
      <c r="G68" s="61">
        <v>2016</v>
      </c>
      <c r="H68" s="48">
        <v>3</v>
      </c>
      <c r="I68" s="48">
        <f t="shared" si="9"/>
        <v>5</v>
      </c>
      <c r="J68" s="48">
        <f t="shared" si="9"/>
        <v>64</v>
      </c>
      <c r="K68" s="90">
        <v>15.8</v>
      </c>
      <c r="L68" s="90">
        <v>6.9</v>
      </c>
      <c r="M68" s="56">
        <f t="shared" si="1"/>
        <v>11.350000000000001</v>
      </c>
      <c r="N68" s="36">
        <v>74.5</v>
      </c>
      <c r="O68" s="57">
        <f t="shared" si="2"/>
        <v>57.813957291960193</v>
      </c>
      <c r="P68" s="58">
        <f t="shared" si="3"/>
        <v>41.163537591875659</v>
      </c>
      <c r="Q68" s="58">
        <v>27.596098300000001</v>
      </c>
      <c r="R68" s="11">
        <f t="shared" si="4"/>
        <v>4.7179600468349259</v>
      </c>
      <c r="S68" s="35">
        <f t="shared" si="5"/>
        <v>5.7756194313857501</v>
      </c>
    </row>
    <row r="69" spans="7:19" ht="18.5">
      <c r="G69" s="61">
        <v>2016</v>
      </c>
      <c r="H69" s="48">
        <v>3</v>
      </c>
      <c r="I69" s="48">
        <f t="shared" si="9"/>
        <v>6</v>
      </c>
      <c r="J69" s="48">
        <f t="shared" si="9"/>
        <v>65</v>
      </c>
      <c r="K69" s="90">
        <v>17.399999999999999</v>
      </c>
      <c r="L69" s="90">
        <v>7.6</v>
      </c>
      <c r="M69" s="56">
        <f t="shared" si="1"/>
        <v>12.5</v>
      </c>
      <c r="N69" s="36">
        <v>65.5</v>
      </c>
      <c r="O69" s="57">
        <f t="shared" si="2"/>
        <v>53.776216401471117</v>
      </c>
      <c r="P69" s="58">
        <f t="shared" si="3"/>
        <v>42.160553658753351</v>
      </c>
      <c r="Q69" s="58">
        <v>26.935389699999995</v>
      </c>
      <c r="R69" s="11">
        <f t="shared" si="4"/>
        <v>4.7866746358921484</v>
      </c>
      <c r="S69" s="35">
        <f t="shared" si="5"/>
        <v>6.2353052882788802</v>
      </c>
    </row>
    <row r="70" spans="7:19" ht="18.5">
      <c r="G70" s="61">
        <v>2016</v>
      </c>
      <c r="H70" s="48">
        <v>3</v>
      </c>
      <c r="I70" s="48">
        <f t="shared" si="9"/>
        <v>7</v>
      </c>
      <c r="J70" s="48">
        <f t="shared" si="9"/>
        <v>66</v>
      </c>
      <c r="K70" s="90">
        <v>16.600000000000001</v>
      </c>
      <c r="L70" s="90">
        <v>4.9000000000000004</v>
      </c>
      <c r="M70" s="56">
        <f t="shared" ref="M70:M133" si="10">(K70+L70)/2</f>
        <v>10.75</v>
      </c>
      <c r="N70" s="36">
        <v>63.5</v>
      </c>
      <c r="O70" s="57">
        <f t="shared" ref="O70:O133" si="11">((Q70)/(0.16*(K70-(L70))^0.5))</f>
        <v>52.291959987779258</v>
      </c>
      <c r="P70" s="58">
        <f t="shared" ref="P70:P133" si="12">0.16*((K70-L70)^1/2)*O70</f>
        <v>48.945274548561386</v>
      </c>
      <c r="Q70" s="58">
        <v>28.618563699999999</v>
      </c>
      <c r="R70" s="11">
        <f t="shared" ref="R70:R133" si="13">0.0023*0.408*O70*(K70-L70)^0.5*(M70+17.8)</f>
        <v>4.7920568626692743</v>
      </c>
      <c r="S70" s="35">
        <f t="shared" ref="S70:S133" si="14">0.31*(IF(N70&gt;50,1,(1+(50-N70)/70)))*(P70+2.09)*((M70/(M70+15)))</f>
        <v>6.6048564051681868</v>
      </c>
    </row>
    <row r="71" spans="7:19" ht="18.5">
      <c r="G71" s="61">
        <v>2016</v>
      </c>
      <c r="H71" s="48">
        <v>3</v>
      </c>
      <c r="I71" s="48">
        <f t="shared" si="9"/>
        <v>8</v>
      </c>
      <c r="J71" s="48">
        <f t="shared" si="9"/>
        <v>67</v>
      </c>
      <c r="K71" s="90">
        <v>17.600000000000001</v>
      </c>
      <c r="L71" s="90">
        <v>7.6</v>
      </c>
      <c r="M71" s="56">
        <f t="shared" si="10"/>
        <v>12.600000000000001</v>
      </c>
      <c r="N71" s="36">
        <v>54.5</v>
      </c>
      <c r="O71" s="57">
        <f t="shared" si="11"/>
        <v>59.879964806732815</v>
      </c>
      <c r="P71" s="58">
        <f t="shared" si="12"/>
        <v>47.903971845386259</v>
      </c>
      <c r="Q71" s="58">
        <v>30.297131999999998</v>
      </c>
      <c r="R71" s="11">
        <f t="shared" si="13"/>
        <v>5.4018574470719987</v>
      </c>
      <c r="S71" s="35">
        <f t="shared" si="14"/>
        <v>7.075233841597055</v>
      </c>
    </row>
    <row r="72" spans="7:19" ht="18.5">
      <c r="G72" s="61">
        <v>2016</v>
      </c>
      <c r="H72" s="48">
        <v>3</v>
      </c>
      <c r="I72" s="48">
        <f t="shared" si="9"/>
        <v>9</v>
      </c>
      <c r="J72" s="48">
        <f t="shared" si="9"/>
        <v>68</v>
      </c>
      <c r="K72" s="90">
        <v>19.7</v>
      </c>
      <c r="L72" s="90">
        <v>9.5</v>
      </c>
      <c r="M72" s="56">
        <f t="shared" si="10"/>
        <v>14.6</v>
      </c>
      <c r="N72" s="36">
        <v>39</v>
      </c>
      <c r="O72" s="57">
        <f t="shared" si="11"/>
        <v>57.471806134437976</v>
      </c>
      <c r="P72" s="58">
        <f t="shared" si="12"/>
        <v>46.896993805701385</v>
      </c>
      <c r="Q72" s="58">
        <v>29.368036699999998</v>
      </c>
      <c r="R72" s="11">
        <f t="shared" si="13"/>
        <v>5.5806905419541986</v>
      </c>
      <c r="S72" s="35">
        <f t="shared" si="14"/>
        <v>8.667435256338301</v>
      </c>
    </row>
    <row r="73" spans="7:19" ht="18.5">
      <c r="G73" s="61">
        <v>2016</v>
      </c>
      <c r="H73" s="48">
        <v>3</v>
      </c>
      <c r="I73" s="48">
        <f t="shared" si="9"/>
        <v>10</v>
      </c>
      <c r="J73" s="48">
        <f t="shared" si="9"/>
        <v>69</v>
      </c>
      <c r="K73" s="90">
        <v>22.2</v>
      </c>
      <c r="L73" s="90">
        <v>11.8</v>
      </c>
      <c r="M73" s="56">
        <f t="shared" si="10"/>
        <v>17</v>
      </c>
      <c r="N73" s="36">
        <v>38.5</v>
      </c>
      <c r="O73" s="57">
        <f t="shared" si="11"/>
        <v>52.477020560932452</v>
      </c>
      <c r="P73" s="58">
        <f t="shared" si="12"/>
        <v>43.66088110669579</v>
      </c>
      <c r="Q73" s="58">
        <v>27.077328999999999</v>
      </c>
      <c r="R73" s="11">
        <f t="shared" si="13"/>
        <v>5.5265370035579986</v>
      </c>
      <c r="S73" s="35">
        <f t="shared" si="14"/>
        <v>8.7724250847015064</v>
      </c>
    </row>
    <row r="74" spans="7:19" ht="18.5">
      <c r="G74" s="61">
        <v>2016</v>
      </c>
      <c r="H74" s="48">
        <v>3</v>
      </c>
      <c r="I74" s="48">
        <f t="shared" si="9"/>
        <v>11</v>
      </c>
      <c r="J74" s="48">
        <f t="shared" si="9"/>
        <v>70</v>
      </c>
      <c r="K74" s="90">
        <v>22.5</v>
      </c>
      <c r="L74" s="90">
        <v>12.6</v>
      </c>
      <c r="M74" s="56">
        <f t="shared" si="10"/>
        <v>17.55</v>
      </c>
      <c r="N74" s="36">
        <v>44</v>
      </c>
      <c r="O74" s="57">
        <f t="shared" si="11"/>
        <v>61.033287217540476</v>
      </c>
      <c r="P74" s="58">
        <f t="shared" si="12"/>
        <v>48.338363476292059</v>
      </c>
      <c r="Q74" s="58">
        <v>30.725880799999999</v>
      </c>
      <c r="R74" s="11">
        <f t="shared" si="13"/>
        <v>6.3703277330321999</v>
      </c>
      <c r="S74" s="35">
        <f t="shared" si="14"/>
        <v>9.1512042455344691</v>
      </c>
    </row>
    <row r="75" spans="7:19" ht="18.5">
      <c r="G75" s="61">
        <v>2016</v>
      </c>
      <c r="H75" s="48">
        <v>3</v>
      </c>
      <c r="I75" s="48">
        <f t="shared" si="9"/>
        <v>12</v>
      </c>
      <c r="J75" s="48">
        <f t="shared" si="9"/>
        <v>71</v>
      </c>
      <c r="K75" s="90">
        <v>19.600000000000001</v>
      </c>
      <c r="L75" s="90">
        <v>7.7</v>
      </c>
      <c r="M75" s="56">
        <f t="shared" si="10"/>
        <v>13.65</v>
      </c>
      <c r="N75" s="36">
        <v>61.5</v>
      </c>
      <c r="O75" s="57">
        <f t="shared" si="11"/>
        <v>44.773744774846676</v>
      </c>
      <c r="P75" s="58">
        <f t="shared" si="12"/>
        <v>42.624605025654041</v>
      </c>
      <c r="Q75" s="58">
        <v>24.7125114</v>
      </c>
      <c r="R75" s="11">
        <f t="shared" si="13"/>
        <v>4.5583277559034503</v>
      </c>
      <c r="S75" s="35">
        <f t="shared" si="14"/>
        <v>6.604183286773301</v>
      </c>
    </row>
    <row r="76" spans="7:19" ht="18.5">
      <c r="G76" s="61">
        <v>2016</v>
      </c>
      <c r="H76" s="48">
        <v>3</v>
      </c>
      <c r="I76" s="48">
        <f t="shared" si="9"/>
        <v>13</v>
      </c>
      <c r="J76" s="48">
        <f t="shared" si="9"/>
        <v>72</v>
      </c>
      <c r="K76" s="90">
        <v>20.5</v>
      </c>
      <c r="L76" s="90">
        <v>7.8</v>
      </c>
      <c r="M76" s="56">
        <f t="shared" si="10"/>
        <v>14.15</v>
      </c>
      <c r="N76" s="36">
        <v>55.5</v>
      </c>
      <c r="O76" s="57">
        <f t="shared" si="11"/>
        <v>53.641552409241044</v>
      </c>
      <c r="P76" s="58">
        <f t="shared" si="12"/>
        <v>54.499817247788904</v>
      </c>
      <c r="Q76" s="58">
        <v>30.586034999999999</v>
      </c>
      <c r="R76" s="11">
        <f t="shared" si="13"/>
        <v>5.7314176940362493</v>
      </c>
      <c r="S76" s="35">
        <f t="shared" si="14"/>
        <v>8.5156512301003797</v>
      </c>
    </row>
    <row r="77" spans="7:19" ht="18.5">
      <c r="G77" s="61">
        <v>2016</v>
      </c>
      <c r="H77" s="48">
        <v>3</v>
      </c>
      <c r="I77" s="48">
        <f t="shared" si="9"/>
        <v>14</v>
      </c>
      <c r="J77" s="48">
        <f t="shared" si="9"/>
        <v>73</v>
      </c>
      <c r="K77" s="90">
        <v>21.6</v>
      </c>
      <c r="L77" s="90">
        <v>11.3</v>
      </c>
      <c r="M77" s="56">
        <f t="shared" si="10"/>
        <v>16.450000000000003</v>
      </c>
      <c r="N77" s="36">
        <v>42.5</v>
      </c>
      <c r="O77" s="57">
        <f t="shared" si="11"/>
        <v>59.802193608069281</v>
      </c>
      <c r="P77" s="58">
        <f t="shared" si="12"/>
        <v>49.277007533049094</v>
      </c>
      <c r="Q77" s="58">
        <v>30.708295399999997</v>
      </c>
      <c r="R77" s="11">
        <f t="shared" si="13"/>
        <v>6.1685672238442484</v>
      </c>
      <c r="S77" s="35">
        <f t="shared" si="14"/>
        <v>9.2213578268888252</v>
      </c>
    </row>
    <row r="78" spans="7:19" ht="18.5">
      <c r="G78" s="61">
        <v>2016</v>
      </c>
      <c r="H78" s="48">
        <v>3</v>
      </c>
      <c r="I78" s="48">
        <f t="shared" si="9"/>
        <v>15</v>
      </c>
      <c r="J78" s="48">
        <f t="shared" si="9"/>
        <v>74</v>
      </c>
      <c r="K78" s="90">
        <v>16</v>
      </c>
      <c r="L78" s="90">
        <v>9</v>
      </c>
      <c r="M78" s="56">
        <f t="shared" si="10"/>
        <v>12.5</v>
      </c>
      <c r="N78" s="36">
        <v>62</v>
      </c>
      <c r="O78" s="57">
        <f t="shared" si="11"/>
        <v>71.701795471724409</v>
      </c>
      <c r="P78" s="58">
        <f t="shared" si="12"/>
        <v>40.153005464165673</v>
      </c>
      <c r="Q78" s="58">
        <v>30.352819099999998</v>
      </c>
      <c r="R78" s="11">
        <f t="shared" si="13"/>
        <v>5.3939843058514487</v>
      </c>
      <c r="S78" s="35">
        <f t="shared" si="14"/>
        <v>5.9524234972233456</v>
      </c>
    </row>
    <row r="79" spans="7:19" ht="18.5">
      <c r="G79" s="61">
        <v>2016</v>
      </c>
      <c r="H79" s="48">
        <v>3</v>
      </c>
      <c r="I79" s="48">
        <f t="shared" si="9"/>
        <v>16</v>
      </c>
      <c r="J79" s="48">
        <f t="shared" si="9"/>
        <v>75</v>
      </c>
      <c r="K79" s="90">
        <v>14.3</v>
      </c>
      <c r="L79" s="90">
        <v>8.9</v>
      </c>
      <c r="M79" s="56">
        <f t="shared" si="10"/>
        <v>11.600000000000001</v>
      </c>
      <c r="N79" s="36">
        <v>78</v>
      </c>
      <c r="O79" s="57">
        <f t="shared" si="11"/>
        <v>80.94351926153216</v>
      </c>
      <c r="P79" s="58">
        <f t="shared" si="12"/>
        <v>34.967600320981894</v>
      </c>
      <c r="Q79" s="58">
        <v>30.095318599999999</v>
      </c>
      <c r="R79" s="11">
        <f t="shared" si="13"/>
        <v>5.1893658815165997</v>
      </c>
      <c r="S79" s="35">
        <f t="shared" si="14"/>
        <v>5.0097417576786043</v>
      </c>
    </row>
    <row r="80" spans="7:19" ht="18.5">
      <c r="G80" s="61">
        <v>2016</v>
      </c>
      <c r="H80" s="48">
        <v>3</v>
      </c>
      <c r="I80" s="48">
        <f t="shared" si="9"/>
        <v>17</v>
      </c>
      <c r="J80" s="48">
        <f t="shared" si="9"/>
        <v>76</v>
      </c>
      <c r="K80" s="90">
        <v>13.7</v>
      </c>
      <c r="L80" s="90">
        <v>8.1999999999999993</v>
      </c>
      <c r="M80" s="56">
        <f t="shared" si="10"/>
        <v>10.95</v>
      </c>
      <c r="N80" s="36">
        <v>74.5</v>
      </c>
      <c r="O80" s="57">
        <f t="shared" si="11"/>
        <v>58.895111413406795</v>
      </c>
      <c r="P80" s="58">
        <f t="shared" si="12"/>
        <v>25.91384902189899</v>
      </c>
      <c r="Q80" s="58">
        <v>22.099404699999997</v>
      </c>
      <c r="R80" s="11">
        <f t="shared" si="13"/>
        <v>3.7263739962581246</v>
      </c>
      <c r="S80" s="35">
        <f t="shared" si="14"/>
        <v>3.6631624471998507</v>
      </c>
    </row>
    <row r="81" spans="7:19" ht="18.5">
      <c r="G81" s="61">
        <v>2016</v>
      </c>
      <c r="H81" s="48">
        <v>3</v>
      </c>
      <c r="I81" s="48">
        <f t="shared" ref="I81:J96" si="15">I80+1</f>
        <v>18</v>
      </c>
      <c r="J81" s="48">
        <f t="shared" si="15"/>
        <v>77</v>
      </c>
      <c r="K81" s="90">
        <v>15.1</v>
      </c>
      <c r="L81" s="90">
        <v>4.7</v>
      </c>
      <c r="M81" s="56">
        <f t="shared" si="10"/>
        <v>9.9</v>
      </c>
      <c r="N81" s="36">
        <v>47.5</v>
      </c>
      <c r="O81" s="57">
        <f t="shared" si="11"/>
        <v>58.841289499534483</v>
      </c>
      <c r="P81" s="58">
        <f t="shared" si="12"/>
        <v>48.95595286361268</v>
      </c>
      <c r="Q81" s="58">
        <v>30.361193099999998</v>
      </c>
      <c r="R81" s="11">
        <f t="shared" si="13"/>
        <v>4.9324946116225501</v>
      </c>
      <c r="S81" s="35">
        <f t="shared" si="14"/>
        <v>6.5162662805714193</v>
      </c>
    </row>
    <row r="82" spans="7:19" ht="18.5">
      <c r="G82" s="61">
        <v>2016</v>
      </c>
      <c r="H82" s="48">
        <v>3</v>
      </c>
      <c r="I82" s="48">
        <f t="shared" si="15"/>
        <v>19</v>
      </c>
      <c r="J82" s="48">
        <f t="shared" si="15"/>
        <v>78</v>
      </c>
      <c r="K82" s="90">
        <v>15.4</v>
      </c>
      <c r="L82" s="90">
        <v>3.3</v>
      </c>
      <c r="M82" s="56">
        <f t="shared" si="10"/>
        <v>9.35</v>
      </c>
      <c r="N82" s="36">
        <v>47</v>
      </c>
      <c r="O82" s="57">
        <f t="shared" si="11"/>
        <v>49.305654724273445</v>
      </c>
      <c r="P82" s="58">
        <f t="shared" si="12"/>
        <v>47.727873773096697</v>
      </c>
      <c r="Q82" s="58">
        <v>27.441597999999999</v>
      </c>
      <c r="R82" s="11">
        <f t="shared" si="13"/>
        <v>4.3696559971304998</v>
      </c>
      <c r="S82" s="35">
        <f t="shared" si="14"/>
        <v>6.1842116870556847</v>
      </c>
    </row>
    <row r="83" spans="7:19" ht="18.5">
      <c r="G83" s="61">
        <v>2016</v>
      </c>
      <c r="H83" s="48">
        <v>3</v>
      </c>
      <c r="I83" s="48">
        <f t="shared" si="15"/>
        <v>20</v>
      </c>
      <c r="J83" s="48">
        <f t="shared" si="15"/>
        <v>79</v>
      </c>
      <c r="K83" s="90">
        <v>16.399999999999999</v>
      </c>
      <c r="L83" s="90">
        <v>4</v>
      </c>
      <c r="M83" s="56">
        <f t="shared" si="10"/>
        <v>10.199999999999999</v>
      </c>
      <c r="N83" s="36">
        <v>65</v>
      </c>
      <c r="O83" s="57">
        <f t="shared" si="11"/>
        <v>49.346895577531043</v>
      </c>
      <c r="P83" s="58">
        <f t="shared" si="12"/>
        <v>48.952120412910787</v>
      </c>
      <c r="Q83" s="58">
        <v>27.802936099999997</v>
      </c>
      <c r="R83" s="11">
        <f t="shared" si="13"/>
        <v>4.5657981663419989</v>
      </c>
      <c r="S83" s="35">
        <f t="shared" si="14"/>
        <v>6.4045708232390446</v>
      </c>
    </row>
    <row r="84" spans="7:19" ht="18.5">
      <c r="G84" s="61">
        <v>2016</v>
      </c>
      <c r="H84" s="48">
        <v>3</v>
      </c>
      <c r="I84" s="48">
        <f t="shared" si="15"/>
        <v>21</v>
      </c>
      <c r="J84" s="48">
        <f t="shared" si="15"/>
        <v>80</v>
      </c>
      <c r="K84" s="90">
        <v>18.399999999999999</v>
      </c>
      <c r="L84" s="90">
        <v>9.1</v>
      </c>
      <c r="M84" s="56">
        <f t="shared" si="10"/>
        <v>13.75</v>
      </c>
      <c r="N84" s="36">
        <v>45</v>
      </c>
      <c r="O84" s="57">
        <f t="shared" si="11"/>
        <v>47.856633915567727</v>
      </c>
      <c r="P84" s="58">
        <f t="shared" si="12"/>
        <v>35.605335633182385</v>
      </c>
      <c r="Q84" s="58">
        <v>23.350899000000002</v>
      </c>
      <c r="R84" s="11">
        <f t="shared" si="13"/>
        <v>4.3208678641342502</v>
      </c>
      <c r="S84" s="35">
        <f t="shared" si="14"/>
        <v>5.9879391852089405</v>
      </c>
    </row>
    <row r="85" spans="7:19" ht="18.5">
      <c r="G85" s="61">
        <v>2016</v>
      </c>
      <c r="H85" s="48">
        <v>3</v>
      </c>
      <c r="I85" s="48">
        <f t="shared" si="15"/>
        <v>22</v>
      </c>
      <c r="J85" s="48">
        <f t="shared" si="15"/>
        <v>81</v>
      </c>
      <c r="K85" s="90">
        <v>13.8</v>
      </c>
      <c r="L85" s="90">
        <v>8</v>
      </c>
      <c r="M85" s="56">
        <f t="shared" si="10"/>
        <v>10.9</v>
      </c>
      <c r="N85" s="36">
        <v>50.5</v>
      </c>
      <c r="O85" s="57">
        <f t="shared" si="11"/>
        <v>71.950186441744037</v>
      </c>
      <c r="P85" s="58">
        <f t="shared" si="12"/>
        <v>33.384886508969238</v>
      </c>
      <c r="Q85" s="58">
        <v>27.724639199999999</v>
      </c>
      <c r="R85" s="11">
        <f t="shared" si="13"/>
        <v>4.6667637556595993</v>
      </c>
      <c r="S85" s="35">
        <f t="shared" si="14"/>
        <v>4.6281714870195776</v>
      </c>
    </row>
    <row r="86" spans="7:19" ht="18.5">
      <c r="G86" s="61">
        <v>2016</v>
      </c>
      <c r="H86" s="48">
        <v>3</v>
      </c>
      <c r="I86" s="48">
        <f t="shared" si="15"/>
        <v>23</v>
      </c>
      <c r="J86" s="48">
        <f t="shared" si="15"/>
        <v>82</v>
      </c>
      <c r="K86" s="90">
        <v>18.600000000000001</v>
      </c>
      <c r="L86" s="90">
        <v>7.4</v>
      </c>
      <c r="M86" s="56">
        <f t="shared" si="10"/>
        <v>13</v>
      </c>
      <c r="N86" s="36">
        <v>42</v>
      </c>
      <c r="O86" s="57">
        <f t="shared" si="11"/>
        <v>49.321708419542055</v>
      </c>
      <c r="P86" s="58">
        <f t="shared" si="12"/>
        <v>44.192250743909689</v>
      </c>
      <c r="Q86" s="58">
        <v>26.409921199999999</v>
      </c>
      <c r="R86" s="11">
        <f t="shared" si="13"/>
        <v>4.7707409854103986</v>
      </c>
      <c r="S86" s="35">
        <f t="shared" si="14"/>
        <v>7.4226340300206992</v>
      </c>
    </row>
    <row r="87" spans="7:19" ht="18.5">
      <c r="G87" s="61">
        <v>2016</v>
      </c>
      <c r="H87" s="48">
        <v>3</v>
      </c>
      <c r="I87" s="48">
        <f t="shared" si="15"/>
        <v>24</v>
      </c>
      <c r="J87" s="48">
        <f t="shared" si="15"/>
        <v>83</v>
      </c>
      <c r="K87" s="90">
        <v>20.5</v>
      </c>
      <c r="L87" s="90">
        <v>8.3000000000000007</v>
      </c>
      <c r="M87" s="56">
        <f t="shared" si="10"/>
        <v>14.4</v>
      </c>
      <c r="N87" s="36">
        <v>59</v>
      </c>
      <c r="O87" s="57">
        <f t="shared" si="11"/>
        <v>42.930432533115905</v>
      </c>
      <c r="P87" s="58">
        <f t="shared" si="12"/>
        <v>41.900102152321125</v>
      </c>
      <c r="Q87" s="58">
        <v>23.991928699999999</v>
      </c>
      <c r="R87" s="11">
        <f t="shared" si="13"/>
        <v>4.5309477107811</v>
      </c>
      <c r="S87" s="35">
        <f t="shared" si="14"/>
        <v>6.6793134696585552</v>
      </c>
    </row>
    <row r="88" spans="7:19" ht="18.5">
      <c r="G88" s="61">
        <v>2016</v>
      </c>
      <c r="H88" s="48">
        <v>3</v>
      </c>
      <c r="I88" s="48">
        <f t="shared" si="15"/>
        <v>25</v>
      </c>
      <c r="J88" s="48">
        <f t="shared" si="15"/>
        <v>84</v>
      </c>
      <c r="K88" s="90">
        <v>23.5</v>
      </c>
      <c r="L88" s="90">
        <v>11.5</v>
      </c>
      <c r="M88" s="56">
        <f t="shared" si="10"/>
        <v>17.5</v>
      </c>
      <c r="N88" s="36">
        <v>36</v>
      </c>
      <c r="O88" s="57">
        <f t="shared" si="11"/>
        <v>50.835687232863449</v>
      </c>
      <c r="P88" s="58">
        <f t="shared" si="12"/>
        <v>48.802259743548909</v>
      </c>
      <c r="Q88" s="58">
        <v>28.175997800000001</v>
      </c>
      <c r="R88" s="11">
        <f t="shared" si="13"/>
        <v>5.8334036165240981</v>
      </c>
      <c r="S88" s="35">
        <f t="shared" si="14"/>
        <v>10.194111105553949</v>
      </c>
    </row>
    <row r="89" spans="7:19" ht="18.5">
      <c r="G89" s="61">
        <v>2016</v>
      </c>
      <c r="H89" s="48">
        <v>3</v>
      </c>
      <c r="I89" s="48">
        <f t="shared" si="15"/>
        <v>26</v>
      </c>
      <c r="J89" s="48">
        <f t="shared" si="15"/>
        <v>85</v>
      </c>
      <c r="K89" s="90">
        <v>20.3</v>
      </c>
      <c r="L89" s="90">
        <v>10.7</v>
      </c>
      <c r="M89" s="56">
        <f t="shared" si="10"/>
        <v>15.5</v>
      </c>
      <c r="N89" s="36">
        <v>53.5</v>
      </c>
      <c r="O89" s="57">
        <f t="shared" si="11"/>
        <v>57.289572487711673</v>
      </c>
      <c r="P89" s="58">
        <f t="shared" si="12"/>
        <v>43.998391670562576</v>
      </c>
      <c r="Q89" s="58">
        <v>28.400839699999995</v>
      </c>
      <c r="R89" s="11">
        <f t="shared" si="13"/>
        <v>5.5468117971886484</v>
      </c>
      <c r="S89" s="35">
        <f t="shared" si="14"/>
        <v>7.2608105566246941</v>
      </c>
    </row>
    <row r="90" spans="7:19" ht="18.5">
      <c r="G90" s="61">
        <v>2016</v>
      </c>
      <c r="H90" s="48">
        <v>3</v>
      </c>
      <c r="I90" s="48">
        <f t="shared" si="15"/>
        <v>27</v>
      </c>
      <c r="J90" s="48">
        <f t="shared" si="15"/>
        <v>86</v>
      </c>
      <c r="K90" s="90">
        <v>18.7</v>
      </c>
      <c r="L90" s="90">
        <v>9.6</v>
      </c>
      <c r="M90" s="56">
        <f t="shared" si="10"/>
        <v>14.149999999999999</v>
      </c>
      <c r="N90" s="36">
        <v>59.5</v>
      </c>
      <c r="O90" s="57">
        <f t="shared" si="11"/>
        <v>59.193748452430754</v>
      </c>
      <c r="P90" s="58">
        <f t="shared" si="12"/>
        <v>43.09304887336959</v>
      </c>
      <c r="Q90" s="58">
        <v>28.570413199999997</v>
      </c>
      <c r="R90" s="11">
        <f t="shared" si="13"/>
        <v>5.353716875705099</v>
      </c>
      <c r="S90" s="35">
        <f t="shared" si="14"/>
        <v>6.7991575946152887</v>
      </c>
    </row>
    <row r="91" spans="7:19" ht="18.5">
      <c r="G91" s="61">
        <v>2016</v>
      </c>
      <c r="H91" s="48">
        <v>3</v>
      </c>
      <c r="I91" s="48">
        <f t="shared" si="15"/>
        <v>28</v>
      </c>
      <c r="J91" s="48">
        <f t="shared" si="15"/>
        <v>87</v>
      </c>
      <c r="K91" s="90">
        <v>17.399999999999999</v>
      </c>
      <c r="L91" s="90">
        <v>6.3</v>
      </c>
      <c r="M91" s="56">
        <f t="shared" si="10"/>
        <v>11.85</v>
      </c>
      <c r="N91" s="36">
        <v>57.5</v>
      </c>
      <c r="O91" s="57">
        <f t="shared" si="11"/>
        <v>54.745450759484825</v>
      </c>
      <c r="P91" s="58">
        <f t="shared" si="12"/>
        <v>48.613960274422517</v>
      </c>
      <c r="Q91" s="58">
        <v>29.182971299999998</v>
      </c>
      <c r="R91" s="11">
        <f t="shared" si="13"/>
        <v>5.0748384558989246</v>
      </c>
      <c r="S91" s="35">
        <f t="shared" si="14"/>
        <v>6.9370949001151239</v>
      </c>
    </row>
    <row r="92" spans="7:19" ht="18.5">
      <c r="G92" s="61">
        <v>2016</v>
      </c>
      <c r="H92" s="48">
        <v>3</v>
      </c>
      <c r="I92" s="48">
        <f t="shared" si="15"/>
        <v>29</v>
      </c>
      <c r="J92" s="48">
        <f t="shared" si="15"/>
        <v>88</v>
      </c>
      <c r="K92" s="90">
        <v>12.1</v>
      </c>
      <c r="L92" s="90">
        <v>7.2</v>
      </c>
      <c r="M92" s="56">
        <f t="shared" si="10"/>
        <v>9.65</v>
      </c>
      <c r="N92" s="36">
        <v>74.5</v>
      </c>
      <c r="O92" s="57">
        <f t="shared" si="11"/>
        <v>85.322920713123565</v>
      </c>
      <c r="P92" s="58">
        <f t="shared" si="12"/>
        <v>33.446584919544435</v>
      </c>
      <c r="Q92" s="58">
        <v>30.219253799999997</v>
      </c>
      <c r="R92" s="11">
        <f t="shared" si="13"/>
        <v>4.8651261010906497</v>
      </c>
      <c r="S92" s="35">
        <f t="shared" si="14"/>
        <v>4.3126853463211843</v>
      </c>
    </row>
    <row r="93" spans="7:19" ht="18.5">
      <c r="G93" s="61">
        <v>2016</v>
      </c>
      <c r="H93" s="48">
        <v>3</v>
      </c>
      <c r="I93" s="48">
        <f t="shared" si="15"/>
        <v>30</v>
      </c>
      <c r="J93" s="48">
        <f t="shared" si="15"/>
        <v>89</v>
      </c>
      <c r="K93" s="90">
        <v>16.399999999999999</v>
      </c>
      <c r="L93" s="90">
        <v>5.4</v>
      </c>
      <c r="M93" s="56">
        <f t="shared" si="10"/>
        <v>10.899999999999999</v>
      </c>
      <c r="N93" s="36">
        <v>52</v>
      </c>
      <c r="O93" s="57">
        <f t="shared" si="11"/>
        <v>55.045805876472613</v>
      </c>
      <c r="P93" s="58">
        <f t="shared" si="12"/>
        <v>48.440309171295894</v>
      </c>
      <c r="Q93" s="58">
        <v>29.210605499999996</v>
      </c>
      <c r="R93" s="11">
        <f t="shared" si="13"/>
        <v>4.9168897760902492</v>
      </c>
      <c r="S93" s="35">
        <f t="shared" si="14"/>
        <v>6.5923519185254378</v>
      </c>
    </row>
    <row r="94" spans="7:19" ht="18.5">
      <c r="G94" s="61">
        <v>2016</v>
      </c>
      <c r="H94" s="62">
        <v>3</v>
      </c>
      <c r="I94" s="62">
        <f t="shared" si="15"/>
        <v>31</v>
      </c>
      <c r="J94" s="48">
        <f t="shared" si="15"/>
        <v>90</v>
      </c>
      <c r="K94" s="90">
        <v>19</v>
      </c>
      <c r="L94" s="90">
        <v>5.4</v>
      </c>
      <c r="M94" s="56">
        <f t="shared" si="10"/>
        <v>12.2</v>
      </c>
      <c r="N94" s="36">
        <v>43</v>
      </c>
      <c r="O94" s="57">
        <f t="shared" si="11"/>
        <v>49.469044971547135</v>
      </c>
      <c r="P94" s="58">
        <f t="shared" si="12"/>
        <v>53.822320929043286</v>
      </c>
      <c r="Q94" s="58">
        <v>29.189251799999997</v>
      </c>
      <c r="R94" s="51">
        <f t="shared" si="13"/>
        <v>5.1358488542099989</v>
      </c>
      <c r="S94" s="50">
        <f t="shared" si="14"/>
        <v>8.551707262095805</v>
      </c>
    </row>
    <row r="95" spans="7:19" ht="18.5">
      <c r="G95" s="61">
        <v>2016</v>
      </c>
      <c r="H95" s="61">
        <v>4</v>
      </c>
      <c r="I95" s="48">
        <v>1</v>
      </c>
      <c r="J95" s="48">
        <f t="shared" si="15"/>
        <v>91</v>
      </c>
      <c r="K95" s="90">
        <v>20.7</v>
      </c>
      <c r="L95" s="90">
        <v>8.6999999999999993</v>
      </c>
      <c r="M95" s="56">
        <f t="shared" si="10"/>
        <v>14.7</v>
      </c>
      <c r="N95" s="36">
        <v>39.5</v>
      </c>
      <c r="O95" s="57">
        <f t="shared" si="11"/>
        <v>51.619820191934274</v>
      </c>
      <c r="P95" s="58">
        <f t="shared" si="12"/>
        <v>49.555027384256903</v>
      </c>
      <c r="Q95" s="58">
        <v>28.6106084</v>
      </c>
      <c r="R95" s="11">
        <f t="shared" si="13"/>
        <v>5.4535395936449991</v>
      </c>
      <c r="S95" s="35">
        <f t="shared" si="14"/>
        <v>9.1127389986049661</v>
      </c>
    </row>
    <row r="96" spans="7:19" ht="18.5">
      <c r="G96" s="61">
        <v>2016</v>
      </c>
      <c r="H96" s="61">
        <v>4</v>
      </c>
      <c r="I96" s="48">
        <f t="shared" ref="I96:J111" si="16">I95+1</f>
        <v>2</v>
      </c>
      <c r="J96" s="48">
        <f t="shared" si="15"/>
        <v>92</v>
      </c>
      <c r="K96" s="90">
        <v>22.6</v>
      </c>
      <c r="L96" s="90">
        <v>11.3</v>
      </c>
      <c r="M96" s="56">
        <f t="shared" si="10"/>
        <v>16.950000000000003</v>
      </c>
      <c r="N96" s="36">
        <v>31.5</v>
      </c>
      <c r="O96" s="57">
        <f t="shared" si="11"/>
        <v>55.575991803757276</v>
      </c>
      <c r="P96" s="58">
        <f t="shared" si="12"/>
        <v>50.240696590596578</v>
      </c>
      <c r="Q96" s="58">
        <v>29.891411699999995</v>
      </c>
      <c r="R96" s="11">
        <f t="shared" si="13"/>
        <v>6.0921312543123731</v>
      </c>
      <c r="S96" s="35">
        <f t="shared" si="14"/>
        <v>10.88083639764057</v>
      </c>
    </row>
    <row r="97" spans="7:32" ht="18.5">
      <c r="G97" s="61">
        <v>2016</v>
      </c>
      <c r="H97" s="61">
        <v>4</v>
      </c>
      <c r="I97" s="48">
        <f t="shared" si="16"/>
        <v>3</v>
      </c>
      <c r="J97" s="48">
        <f t="shared" si="16"/>
        <v>93</v>
      </c>
      <c r="K97" s="90">
        <v>24.1</v>
      </c>
      <c r="L97" s="90">
        <v>11</v>
      </c>
      <c r="M97" s="56">
        <f t="shared" si="10"/>
        <v>17.55</v>
      </c>
      <c r="N97" s="36">
        <v>17.5</v>
      </c>
      <c r="O97" s="57">
        <f t="shared" si="11"/>
        <v>51.631949908146296</v>
      </c>
      <c r="P97" s="58">
        <f t="shared" si="12"/>
        <v>54.110283503737321</v>
      </c>
      <c r="Q97" s="58">
        <v>29.9002044</v>
      </c>
      <c r="R97" s="11">
        <f t="shared" si="13"/>
        <v>6.1991421027920994</v>
      </c>
      <c r="S97" s="35">
        <f t="shared" si="14"/>
        <v>13.754732651399388</v>
      </c>
    </row>
    <row r="98" spans="7:32" ht="18.5">
      <c r="G98" s="61">
        <v>2016</v>
      </c>
      <c r="H98" s="61">
        <v>4</v>
      </c>
      <c r="I98" s="48">
        <f t="shared" si="16"/>
        <v>4</v>
      </c>
      <c r="J98" s="48">
        <f t="shared" si="16"/>
        <v>94</v>
      </c>
      <c r="K98" s="90">
        <v>25.7</v>
      </c>
      <c r="L98" s="90">
        <v>10.9</v>
      </c>
      <c r="M98" s="56">
        <f t="shared" si="10"/>
        <v>18.3</v>
      </c>
      <c r="N98" s="36">
        <v>26.5</v>
      </c>
      <c r="O98" s="57">
        <f t="shared" si="11"/>
        <v>49.375438778864535</v>
      </c>
      <c r="P98" s="58">
        <f t="shared" si="12"/>
        <v>58.460519514175608</v>
      </c>
      <c r="Q98" s="58">
        <v>30.392176899999999</v>
      </c>
      <c r="R98" s="11">
        <f t="shared" si="13"/>
        <v>6.4348292424178508</v>
      </c>
      <c r="S98" s="35">
        <f t="shared" si="14"/>
        <v>13.778438261933227</v>
      </c>
    </row>
    <row r="99" spans="7:32" ht="18.5">
      <c r="G99" s="61">
        <v>2016</v>
      </c>
      <c r="H99" s="61">
        <v>4</v>
      </c>
      <c r="I99" s="48">
        <f t="shared" si="16"/>
        <v>5</v>
      </c>
      <c r="J99" s="48">
        <f t="shared" si="16"/>
        <v>95</v>
      </c>
      <c r="K99" s="90">
        <v>25.4</v>
      </c>
      <c r="L99" s="90">
        <v>12.3</v>
      </c>
      <c r="M99" s="56">
        <f t="shared" si="10"/>
        <v>18.850000000000001</v>
      </c>
      <c r="N99" s="36">
        <v>30</v>
      </c>
      <c r="O99" s="57">
        <f t="shared" si="11"/>
        <v>51.717988697692441</v>
      </c>
      <c r="P99" s="58">
        <f t="shared" si="12"/>
        <v>54.200452155181665</v>
      </c>
      <c r="Q99" s="58">
        <v>29.950029699999995</v>
      </c>
      <c r="R99" s="11">
        <f t="shared" si="13"/>
        <v>6.437826271581824</v>
      </c>
      <c r="S99" s="35">
        <f t="shared" si="14"/>
        <v>12.493772165094899</v>
      </c>
    </row>
    <row r="100" spans="7:32" ht="18.5">
      <c r="G100" s="61">
        <v>2016</v>
      </c>
      <c r="H100" s="61">
        <v>4</v>
      </c>
      <c r="I100" s="48">
        <f t="shared" si="16"/>
        <v>6</v>
      </c>
      <c r="J100" s="48">
        <f t="shared" si="16"/>
        <v>96</v>
      </c>
      <c r="K100" s="90">
        <v>25.6</v>
      </c>
      <c r="L100" s="90">
        <v>13.5</v>
      </c>
      <c r="M100" s="56">
        <f t="shared" si="10"/>
        <v>19.55</v>
      </c>
      <c r="N100" s="36">
        <v>25</v>
      </c>
      <c r="O100" s="57">
        <f t="shared" si="11"/>
        <v>49.4824449113379</v>
      </c>
      <c r="P100" s="58">
        <f t="shared" si="12"/>
        <v>47.899006674175091</v>
      </c>
      <c r="Q100" s="58">
        <v>27.539992499999997</v>
      </c>
      <c r="R100" s="11">
        <f t="shared" si="13"/>
        <v>6.0328487920668739</v>
      </c>
      <c r="S100" s="35">
        <f t="shared" si="14"/>
        <v>11.900370320504289</v>
      </c>
    </row>
    <row r="101" spans="7:32" ht="18.5">
      <c r="G101" s="61">
        <v>2016</v>
      </c>
      <c r="H101" s="61">
        <v>4</v>
      </c>
      <c r="I101" s="48">
        <f t="shared" si="16"/>
        <v>7</v>
      </c>
      <c r="J101" s="48">
        <f t="shared" si="16"/>
        <v>97</v>
      </c>
      <c r="K101" s="90">
        <v>27</v>
      </c>
      <c r="L101" s="90">
        <v>16.399999999999999</v>
      </c>
      <c r="M101" s="56">
        <f t="shared" si="10"/>
        <v>21.7</v>
      </c>
      <c r="N101" s="36">
        <v>25.5</v>
      </c>
      <c r="O101" s="57">
        <f t="shared" si="11"/>
        <v>46.579087910500839</v>
      </c>
      <c r="P101" s="58">
        <f t="shared" si="12"/>
        <v>39.499066548104715</v>
      </c>
      <c r="Q101" s="58">
        <v>24.264083699999997</v>
      </c>
      <c r="R101" s="11">
        <f t="shared" si="13"/>
        <v>5.6211996105697484</v>
      </c>
      <c r="S101" s="35">
        <f t="shared" si="14"/>
        <v>10.291254179926035</v>
      </c>
    </row>
    <row r="102" spans="7:32" ht="18.5">
      <c r="G102" s="61">
        <v>2016</v>
      </c>
      <c r="H102" s="61">
        <v>4</v>
      </c>
      <c r="I102" s="48">
        <f t="shared" si="16"/>
        <v>8</v>
      </c>
      <c r="J102" s="48">
        <f t="shared" si="16"/>
        <v>98</v>
      </c>
      <c r="K102" s="90">
        <v>27.7</v>
      </c>
      <c r="L102" s="90">
        <v>16.100000000000001</v>
      </c>
      <c r="M102" s="56">
        <f t="shared" si="10"/>
        <v>21.9</v>
      </c>
      <c r="N102" s="36">
        <v>31</v>
      </c>
      <c r="O102" s="57">
        <f t="shared" si="11"/>
        <v>49.305207485632359</v>
      </c>
      <c r="P102" s="58">
        <f t="shared" si="12"/>
        <v>45.755232546666818</v>
      </c>
      <c r="Q102" s="58">
        <v>26.868397699999999</v>
      </c>
      <c r="R102" s="11">
        <f t="shared" si="13"/>
        <v>6.2560511546668494</v>
      </c>
      <c r="S102" s="35">
        <f t="shared" si="14"/>
        <v>11.192061267742769</v>
      </c>
    </row>
    <row r="103" spans="7:32" ht="18.5">
      <c r="G103" s="61">
        <v>2016</v>
      </c>
      <c r="H103" s="61">
        <v>4</v>
      </c>
      <c r="I103" s="48">
        <f t="shared" si="16"/>
        <v>9</v>
      </c>
      <c r="J103" s="48">
        <f t="shared" si="16"/>
        <v>99</v>
      </c>
      <c r="K103" s="90">
        <v>27.9</v>
      </c>
      <c r="L103" s="90">
        <v>14.9</v>
      </c>
      <c r="M103" s="56">
        <f t="shared" si="10"/>
        <v>21.4</v>
      </c>
      <c r="N103" s="36">
        <v>34</v>
      </c>
      <c r="O103" s="57">
        <f t="shared" si="11"/>
        <v>47.660487258744098</v>
      </c>
      <c r="P103" s="58">
        <f t="shared" si="12"/>
        <v>49.566906749093853</v>
      </c>
      <c r="Q103" s="58">
        <v>27.494772899999997</v>
      </c>
      <c r="R103" s="11">
        <f t="shared" si="13"/>
        <v>6.3212682478931992</v>
      </c>
      <c r="S103" s="35">
        <f t="shared" si="14"/>
        <v>11.566524751224499</v>
      </c>
    </row>
    <row r="104" spans="7:32" ht="18.5">
      <c r="G104" s="61">
        <v>2016</v>
      </c>
      <c r="H104" s="61">
        <v>4</v>
      </c>
      <c r="I104" s="48">
        <f t="shared" si="16"/>
        <v>10</v>
      </c>
      <c r="J104" s="48">
        <f t="shared" si="16"/>
        <v>100</v>
      </c>
      <c r="K104" s="90">
        <v>25.8</v>
      </c>
      <c r="L104" s="90">
        <v>17.8</v>
      </c>
      <c r="M104" s="56">
        <f t="shared" si="10"/>
        <v>21.8</v>
      </c>
      <c r="N104" s="36">
        <v>33</v>
      </c>
      <c r="O104" s="57">
        <f t="shared" si="11"/>
        <v>66.684152465807315</v>
      </c>
      <c r="P104" s="58">
        <f t="shared" si="12"/>
        <v>42.677857578116679</v>
      </c>
      <c r="Q104" s="58">
        <v>30.177802499999999</v>
      </c>
      <c r="R104" s="11">
        <f t="shared" si="13"/>
        <v>7.0089153418349976</v>
      </c>
      <c r="S104" s="35">
        <f t="shared" si="14"/>
        <v>10.217811642710943</v>
      </c>
      <c r="AF104" s="34"/>
    </row>
    <row r="105" spans="7:32" ht="18.5">
      <c r="G105" s="61">
        <v>2016</v>
      </c>
      <c r="H105" s="61">
        <v>4</v>
      </c>
      <c r="I105" s="48">
        <f t="shared" si="16"/>
        <v>11</v>
      </c>
      <c r="J105" s="48">
        <f t="shared" si="16"/>
        <v>101</v>
      </c>
      <c r="K105" s="90">
        <v>25.2</v>
      </c>
      <c r="L105" s="90">
        <v>16</v>
      </c>
      <c r="M105" s="56">
        <f t="shared" si="10"/>
        <v>20.6</v>
      </c>
      <c r="N105" s="36">
        <v>47</v>
      </c>
      <c r="O105" s="57">
        <f t="shared" si="11"/>
        <v>62.778595923125081</v>
      </c>
      <c r="P105" s="58">
        <f t="shared" si="12"/>
        <v>46.205046599420058</v>
      </c>
      <c r="Q105" s="58">
        <v>30.466705499999996</v>
      </c>
      <c r="R105" s="11">
        <f t="shared" si="13"/>
        <v>6.8615895458879992</v>
      </c>
      <c r="S105" s="35">
        <f t="shared" si="14"/>
        <v>9.0345458401382199</v>
      </c>
      <c r="AF105" s="34"/>
    </row>
    <row r="106" spans="7:32" ht="18.5">
      <c r="G106" s="61">
        <v>2016</v>
      </c>
      <c r="H106" s="61">
        <v>4</v>
      </c>
      <c r="I106" s="48">
        <f t="shared" si="16"/>
        <v>12</v>
      </c>
      <c r="J106" s="48">
        <f t="shared" si="16"/>
        <v>102</v>
      </c>
      <c r="K106" s="90">
        <v>23.4</v>
      </c>
      <c r="L106" s="90">
        <v>15</v>
      </c>
      <c r="M106" s="56">
        <f t="shared" si="10"/>
        <v>19.2</v>
      </c>
      <c r="N106" s="36">
        <v>37.5</v>
      </c>
      <c r="O106" s="57">
        <f t="shared" si="11"/>
        <v>66.519915689065101</v>
      </c>
      <c r="P106" s="58">
        <f t="shared" si="12"/>
        <v>44.701383343051745</v>
      </c>
      <c r="Q106" s="58">
        <v>30.846885099999998</v>
      </c>
      <c r="R106" s="11">
        <f t="shared" si="13"/>
        <v>6.6939283011254993</v>
      </c>
      <c r="S106" s="35">
        <f t="shared" si="14"/>
        <v>9.5975108090109149</v>
      </c>
      <c r="AF106" s="34"/>
    </row>
    <row r="107" spans="7:32" ht="18.5">
      <c r="G107" s="61">
        <v>2016</v>
      </c>
      <c r="H107" s="61">
        <v>4</v>
      </c>
      <c r="I107" s="48">
        <f t="shared" si="16"/>
        <v>13</v>
      </c>
      <c r="J107" s="48">
        <f t="shared" si="16"/>
        <v>103</v>
      </c>
      <c r="K107" s="90">
        <v>17.5</v>
      </c>
      <c r="L107" s="90">
        <v>11.3</v>
      </c>
      <c r="M107" s="56">
        <f t="shared" si="10"/>
        <v>14.4</v>
      </c>
      <c r="N107" s="36">
        <v>66.5</v>
      </c>
      <c r="O107" s="57">
        <f t="shared" si="11"/>
        <v>78.223123293888051</v>
      </c>
      <c r="P107" s="58">
        <f t="shared" si="12"/>
        <v>38.798669153768472</v>
      </c>
      <c r="Q107" s="58">
        <v>31.163840999999998</v>
      </c>
      <c r="R107" s="11">
        <f t="shared" si="13"/>
        <v>5.8853848643729991</v>
      </c>
      <c r="S107" s="35">
        <f t="shared" si="14"/>
        <v>6.2084020102864796</v>
      </c>
      <c r="AF107" s="34"/>
    </row>
    <row r="108" spans="7:32" ht="18.5">
      <c r="G108" s="61">
        <v>2016</v>
      </c>
      <c r="H108" s="61">
        <v>4</v>
      </c>
      <c r="I108" s="48">
        <f t="shared" si="16"/>
        <v>14</v>
      </c>
      <c r="J108" s="48">
        <f t="shared" si="16"/>
        <v>104</v>
      </c>
      <c r="K108" s="90">
        <v>20.2</v>
      </c>
      <c r="L108" s="90">
        <v>10.1</v>
      </c>
      <c r="M108" s="56">
        <f t="shared" si="10"/>
        <v>15.149999999999999</v>
      </c>
      <c r="N108" s="36">
        <v>58.5</v>
      </c>
      <c r="O108" s="57">
        <f t="shared" si="11"/>
        <v>59.88334084015942</v>
      </c>
      <c r="P108" s="58">
        <f t="shared" si="12"/>
        <v>48.385739398848806</v>
      </c>
      <c r="Q108" s="58">
        <v>30.449957499999996</v>
      </c>
      <c r="R108" s="11">
        <f t="shared" si="13"/>
        <v>5.884507574300625</v>
      </c>
      <c r="S108" s="35">
        <f t="shared" si="14"/>
        <v>7.8626636844674413</v>
      </c>
      <c r="AF108" s="34"/>
    </row>
    <row r="109" spans="7:32" ht="18.5">
      <c r="G109" s="61">
        <v>2016</v>
      </c>
      <c r="H109" s="61">
        <v>4</v>
      </c>
      <c r="I109" s="48">
        <f t="shared" si="16"/>
        <v>15</v>
      </c>
      <c r="J109" s="48">
        <f t="shared" si="16"/>
        <v>105</v>
      </c>
      <c r="K109" s="90">
        <v>25.1</v>
      </c>
      <c r="L109" s="90">
        <v>11.5</v>
      </c>
      <c r="M109" s="56">
        <f t="shared" si="10"/>
        <v>18.3</v>
      </c>
      <c r="N109" s="36">
        <v>51</v>
      </c>
      <c r="O109" s="57">
        <f t="shared" si="11"/>
        <v>49.373958589669932</v>
      </c>
      <c r="P109" s="58">
        <f t="shared" si="12"/>
        <v>53.71886694556089</v>
      </c>
      <c r="Q109" s="58">
        <v>29.133145999999996</v>
      </c>
      <c r="R109" s="11">
        <f t="shared" si="13"/>
        <v>6.1682590365689993</v>
      </c>
      <c r="S109" s="35">
        <f t="shared" si="14"/>
        <v>9.5076186841491577</v>
      </c>
      <c r="AF109" s="34"/>
    </row>
    <row r="110" spans="7:32" ht="18.5">
      <c r="G110" s="61">
        <v>2016</v>
      </c>
      <c r="H110" s="61">
        <v>4</v>
      </c>
      <c r="I110" s="48">
        <f t="shared" si="16"/>
        <v>16</v>
      </c>
      <c r="J110" s="48">
        <f t="shared" si="16"/>
        <v>106</v>
      </c>
      <c r="K110" s="90">
        <v>25.1</v>
      </c>
      <c r="L110" s="90">
        <v>13.1</v>
      </c>
      <c r="M110" s="56">
        <f t="shared" si="10"/>
        <v>19.100000000000001</v>
      </c>
      <c r="N110" s="36">
        <v>60.5</v>
      </c>
      <c r="O110" s="57">
        <f t="shared" si="11"/>
        <v>50.459484714927733</v>
      </c>
      <c r="P110" s="58">
        <f t="shared" si="12"/>
        <v>48.441105326330636</v>
      </c>
      <c r="Q110" s="58">
        <v>27.967485199999999</v>
      </c>
      <c r="R110" s="11">
        <f t="shared" si="13"/>
        <v>6.0526811957562012</v>
      </c>
      <c r="S110" s="35">
        <f t="shared" si="14"/>
        <v>8.7740373793901369</v>
      </c>
      <c r="AF110" s="34"/>
    </row>
    <row r="111" spans="7:32" ht="18.5">
      <c r="G111" s="61">
        <v>2016</v>
      </c>
      <c r="H111" s="61">
        <v>4</v>
      </c>
      <c r="I111" s="48">
        <f t="shared" si="16"/>
        <v>17</v>
      </c>
      <c r="J111" s="48">
        <f t="shared" si="16"/>
        <v>107</v>
      </c>
      <c r="K111" s="90">
        <v>26.8</v>
      </c>
      <c r="L111" s="90">
        <v>12.2</v>
      </c>
      <c r="M111" s="56">
        <f t="shared" si="10"/>
        <v>19.5</v>
      </c>
      <c r="N111" s="36">
        <v>21</v>
      </c>
      <c r="O111" s="57">
        <f t="shared" si="11"/>
        <v>44.061634753912443</v>
      </c>
      <c r="P111" s="58">
        <f t="shared" si="12"/>
        <v>51.463989392569744</v>
      </c>
      <c r="Q111" s="58">
        <v>26.937483199999999</v>
      </c>
      <c r="R111" s="11">
        <f t="shared" si="13"/>
        <v>5.8929650435063996</v>
      </c>
      <c r="S111" s="35">
        <f t="shared" si="14"/>
        <v>13.27107773164817</v>
      </c>
      <c r="AF111" s="34"/>
    </row>
    <row r="112" spans="7:32" ht="18.5">
      <c r="G112" s="61">
        <v>2016</v>
      </c>
      <c r="H112" s="61">
        <v>4</v>
      </c>
      <c r="I112" s="48">
        <f t="shared" ref="I112:J127" si="17">I111+1</f>
        <v>18</v>
      </c>
      <c r="J112" s="48">
        <f t="shared" si="17"/>
        <v>108</v>
      </c>
      <c r="K112" s="90">
        <v>28.8</v>
      </c>
      <c r="L112" s="90">
        <v>15.4</v>
      </c>
      <c r="M112" s="56">
        <f t="shared" si="10"/>
        <v>22.1</v>
      </c>
      <c r="N112" s="36">
        <v>20</v>
      </c>
      <c r="O112" s="57">
        <f t="shared" si="11"/>
        <v>50.177845370206825</v>
      </c>
      <c r="P112" s="58">
        <f t="shared" si="12"/>
        <v>53.790650236861723</v>
      </c>
      <c r="Q112" s="58">
        <v>29.388971699999995</v>
      </c>
      <c r="R112" s="11">
        <f t="shared" si="13"/>
        <v>6.8774161289179494</v>
      </c>
      <c r="S112" s="35">
        <f t="shared" si="14"/>
        <v>14.741560830679234</v>
      </c>
      <c r="AF112" s="34"/>
    </row>
    <row r="113" spans="7:32" ht="18.5">
      <c r="G113" s="61">
        <v>2016</v>
      </c>
      <c r="H113" s="61">
        <v>4</v>
      </c>
      <c r="I113" s="48">
        <f t="shared" si="17"/>
        <v>19</v>
      </c>
      <c r="J113" s="48">
        <f t="shared" si="17"/>
        <v>109</v>
      </c>
      <c r="K113" s="90">
        <v>29.9</v>
      </c>
      <c r="L113" s="90">
        <v>17.5</v>
      </c>
      <c r="M113" s="56">
        <f t="shared" si="10"/>
        <v>23.7</v>
      </c>
      <c r="N113" s="36">
        <v>18.5</v>
      </c>
      <c r="O113" s="57">
        <f t="shared" si="11"/>
        <v>50.43634257415259</v>
      </c>
      <c r="P113" s="58">
        <f t="shared" si="12"/>
        <v>50.032851833559363</v>
      </c>
      <c r="Q113" s="58">
        <v>28.4167503</v>
      </c>
      <c r="R113" s="11">
        <f t="shared" si="13"/>
        <v>6.9165659811442488</v>
      </c>
      <c r="S113" s="35">
        <f t="shared" si="14"/>
        <v>14.348128139810928</v>
      </c>
      <c r="AF113" s="34"/>
    </row>
    <row r="114" spans="7:32" ht="18.5">
      <c r="G114" s="61">
        <v>2016</v>
      </c>
      <c r="H114" s="61">
        <v>4</v>
      </c>
      <c r="I114" s="48">
        <f t="shared" si="17"/>
        <v>20</v>
      </c>
      <c r="J114" s="48">
        <f t="shared" si="17"/>
        <v>110</v>
      </c>
      <c r="K114" s="90">
        <v>29.7</v>
      </c>
      <c r="L114" s="90">
        <v>19</v>
      </c>
      <c r="M114" s="56">
        <f t="shared" si="10"/>
        <v>24.35</v>
      </c>
      <c r="N114" s="36">
        <v>19.5</v>
      </c>
      <c r="O114" s="57">
        <f t="shared" si="11"/>
        <v>55.271340299019698</v>
      </c>
      <c r="P114" s="58">
        <f t="shared" si="12"/>
        <v>47.312267295960858</v>
      </c>
      <c r="Q114" s="58">
        <v>28.927564299999997</v>
      </c>
      <c r="R114" s="11">
        <f t="shared" si="13"/>
        <v>7.1511759387119254</v>
      </c>
      <c r="S114" s="35">
        <f t="shared" si="14"/>
        <v>13.606011245488412</v>
      </c>
      <c r="AF114" s="34"/>
    </row>
    <row r="115" spans="7:32" ht="18.5">
      <c r="G115" s="61">
        <v>2016</v>
      </c>
      <c r="H115" s="61">
        <v>4</v>
      </c>
      <c r="I115" s="48">
        <f t="shared" si="17"/>
        <v>21</v>
      </c>
      <c r="J115" s="48">
        <f t="shared" si="17"/>
        <v>111</v>
      </c>
      <c r="K115" s="90">
        <v>31.4</v>
      </c>
      <c r="L115" s="90">
        <v>17.8</v>
      </c>
      <c r="M115" s="56">
        <f t="shared" si="10"/>
        <v>24.6</v>
      </c>
      <c r="N115" s="36">
        <v>21.5</v>
      </c>
      <c r="O115" s="57">
        <f t="shared" si="11"/>
        <v>51.71918614268602</v>
      </c>
      <c r="P115" s="58">
        <f t="shared" si="12"/>
        <v>56.270474523242385</v>
      </c>
      <c r="Q115" s="58">
        <v>30.516949499999999</v>
      </c>
      <c r="R115" s="11">
        <f t="shared" si="13"/>
        <v>7.5888329338620002</v>
      </c>
      <c r="S115" s="35">
        <f t="shared" si="14"/>
        <v>15.814614864124556</v>
      </c>
      <c r="AF115" s="34"/>
    </row>
    <row r="116" spans="7:32" ht="18.5">
      <c r="G116" s="61">
        <v>2016</v>
      </c>
      <c r="H116" s="61">
        <v>4</v>
      </c>
      <c r="I116" s="48">
        <f t="shared" si="17"/>
        <v>22</v>
      </c>
      <c r="J116" s="48">
        <f t="shared" si="17"/>
        <v>112</v>
      </c>
      <c r="K116" s="90">
        <v>28.7</v>
      </c>
      <c r="L116" s="90">
        <v>17.8</v>
      </c>
      <c r="M116" s="56">
        <f t="shared" si="10"/>
        <v>23.25</v>
      </c>
      <c r="N116" s="36">
        <v>13</v>
      </c>
      <c r="O116" s="57">
        <f t="shared" si="11"/>
        <v>54.554247467042224</v>
      </c>
      <c r="P116" s="58">
        <f t="shared" si="12"/>
        <v>47.57130379126081</v>
      </c>
      <c r="Q116" s="58">
        <v>28.817864899999996</v>
      </c>
      <c r="R116" s="11">
        <f t="shared" si="13"/>
        <v>6.9381387220604234</v>
      </c>
      <c r="S116" s="35">
        <f t="shared" si="14"/>
        <v>14.303985672111972</v>
      </c>
      <c r="AF116" s="34"/>
    </row>
    <row r="117" spans="7:32" ht="18.5">
      <c r="G117" s="61">
        <v>2016</v>
      </c>
      <c r="H117" s="61">
        <v>4</v>
      </c>
      <c r="I117" s="48">
        <f t="shared" si="17"/>
        <v>23</v>
      </c>
      <c r="J117" s="48">
        <f t="shared" si="17"/>
        <v>113</v>
      </c>
      <c r="K117" s="90">
        <v>26.5</v>
      </c>
      <c r="L117" s="90">
        <v>11.8</v>
      </c>
      <c r="M117" s="56">
        <f t="shared" si="10"/>
        <v>19.149999999999999</v>
      </c>
      <c r="N117" s="36">
        <v>16.5</v>
      </c>
      <c r="O117" s="57">
        <f t="shared" si="11"/>
        <v>47.282545082348328</v>
      </c>
      <c r="P117" s="58">
        <f t="shared" si="12"/>
        <v>55.604273016841631</v>
      </c>
      <c r="Q117" s="58">
        <v>29.005442499999997</v>
      </c>
      <c r="R117" s="11">
        <f t="shared" si="13"/>
        <v>6.285820203699374</v>
      </c>
      <c r="S117" s="35">
        <f t="shared" si="14"/>
        <v>14.82909950120214</v>
      </c>
      <c r="AF117" s="34"/>
    </row>
    <row r="118" spans="7:32" ht="18.5">
      <c r="G118" s="61">
        <v>2016</v>
      </c>
      <c r="H118" s="61">
        <v>4</v>
      </c>
      <c r="I118" s="48">
        <f t="shared" si="17"/>
        <v>24</v>
      </c>
      <c r="J118" s="48">
        <f t="shared" si="17"/>
        <v>114</v>
      </c>
      <c r="K118" s="90">
        <v>28.9</v>
      </c>
      <c r="L118" s="90">
        <v>14.1</v>
      </c>
      <c r="M118" s="56">
        <f t="shared" si="10"/>
        <v>21.5</v>
      </c>
      <c r="N118" s="36">
        <v>30.5</v>
      </c>
      <c r="O118" s="57">
        <f t="shared" si="11"/>
        <v>47.321841720529122</v>
      </c>
      <c r="P118" s="58">
        <f t="shared" si="12"/>
        <v>56.029060597106479</v>
      </c>
      <c r="Q118" s="58">
        <v>29.128121599999997</v>
      </c>
      <c r="R118" s="11">
        <f t="shared" si="13"/>
        <v>6.7138718241311981</v>
      </c>
      <c r="S118" s="35">
        <f t="shared" si="14"/>
        <v>13.569094610463585</v>
      </c>
      <c r="AF118" s="34"/>
    </row>
    <row r="119" spans="7:32" ht="18.5">
      <c r="G119" s="61">
        <v>2016</v>
      </c>
      <c r="H119" s="61">
        <v>4</v>
      </c>
      <c r="I119" s="48">
        <f t="shared" si="17"/>
        <v>25</v>
      </c>
      <c r="J119" s="48">
        <f t="shared" si="17"/>
        <v>115</v>
      </c>
      <c r="K119" s="90">
        <v>30.6</v>
      </c>
      <c r="L119" s="90">
        <v>15.7</v>
      </c>
      <c r="M119" s="56">
        <f t="shared" si="10"/>
        <v>23.15</v>
      </c>
      <c r="N119" s="36">
        <v>53.5</v>
      </c>
      <c r="O119" s="57">
        <f t="shared" si="11"/>
        <v>47.364123780257231</v>
      </c>
      <c r="P119" s="58">
        <f t="shared" si="12"/>
        <v>56.458035546066625</v>
      </c>
      <c r="Q119" s="58">
        <v>29.252475499999996</v>
      </c>
      <c r="R119" s="11">
        <f t="shared" si="13"/>
        <v>7.0256182326671244</v>
      </c>
      <c r="S119" s="35">
        <f t="shared" si="14"/>
        <v>11.013629805933084</v>
      </c>
      <c r="AF119" s="34"/>
    </row>
    <row r="120" spans="7:32" ht="18.5">
      <c r="G120" s="61">
        <v>2016</v>
      </c>
      <c r="H120" s="61">
        <v>4</v>
      </c>
      <c r="I120" s="48">
        <f t="shared" si="17"/>
        <v>26</v>
      </c>
      <c r="J120" s="48">
        <f t="shared" si="17"/>
        <v>116</v>
      </c>
      <c r="K120" s="90">
        <v>27.5</v>
      </c>
      <c r="L120" s="90">
        <v>17.2</v>
      </c>
      <c r="M120" s="56">
        <f t="shared" si="10"/>
        <v>22.35</v>
      </c>
      <c r="N120" s="36">
        <v>40.5</v>
      </c>
      <c r="O120" s="57">
        <f t="shared" si="11"/>
        <v>58.910159032965957</v>
      </c>
      <c r="P120" s="58">
        <f t="shared" si="12"/>
        <v>48.541971043163954</v>
      </c>
      <c r="Q120" s="58">
        <v>30.250237599999998</v>
      </c>
      <c r="R120" s="11">
        <f t="shared" si="13"/>
        <v>7.1233183874885988</v>
      </c>
      <c r="S120" s="35">
        <f t="shared" si="14"/>
        <v>10.667005968299343</v>
      </c>
      <c r="AF120" s="34"/>
    </row>
    <row r="121" spans="7:32" ht="18.5">
      <c r="G121" s="61">
        <v>2016</v>
      </c>
      <c r="H121" s="61">
        <v>4</v>
      </c>
      <c r="I121" s="48">
        <f t="shared" si="17"/>
        <v>27</v>
      </c>
      <c r="J121" s="48">
        <f t="shared" si="17"/>
        <v>117</v>
      </c>
      <c r="K121" s="90">
        <v>26.9</v>
      </c>
      <c r="L121" s="90">
        <v>12.8</v>
      </c>
      <c r="M121" s="56">
        <f t="shared" si="10"/>
        <v>19.850000000000001</v>
      </c>
      <c r="N121" s="36">
        <v>53</v>
      </c>
      <c r="O121" s="57">
        <f t="shared" si="11"/>
        <v>48.811905290218398</v>
      </c>
      <c r="P121" s="58">
        <f t="shared" si="12"/>
        <v>55.059829167366345</v>
      </c>
      <c r="Q121" s="58">
        <v>29.326166699999998</v>
      </c>
      <c r="R121" s="11">
        <f t="shared" si="13"/>
        <v>6.4757234837355755</v>
      </c>
      <c r="S121" s="35">
        <f t="shared" si="14"/>
        <v>10.091003551833252</v>
      </c>
      <c r="AF121" s="34"/>
    </row>
    <row r="122" spans="7:32" ht="18.5">
      <c r="G122" s="61">
        <v>2016</v>
      </c>
      <c r="H122" s="61">
        <v>4</v>
      </c>
      <c r="I122" s="48">
        <f t="shared" si="17"/>
        <v>28</v>
      </c>
      <c r="J122" s="48">
        <f t="shared" si="17"/>
        <v>118</v>
      </c>
      <c r="K122" s="90">
        <v>26.7</v>
      </c>
      <c r="L122" s="90">
        <v>16.7</v>
      </c>
      <c r="M122" s="56">
        <f t="shared" si="10"/>
        <v>21.7</v>
      </c>
      <c r="N122" s="36">
        <v>43.5</v>
      </c>
      <c r="O122" s="57">
        <f t="shared" si="11"/>
        <v>57.402344372358051</v>
      </c>
      <c r="P122" s="58">
        <f t="shared" si="12"/>
        <v>45.921875497886447</v>
      </c>
      <c r="Q122" s="58">
        <v>29.043544199999996</v>
      </c>
      <c r="R122" s="11">
        <f t="shared" si="13"/>
        <v>6.7284452759534981</v>
      </c>
      <c r="S122" s="35">
        <f t="shared" si="14"/>
        <v>9.6176159265405161</v>
      </c>
      <c r="AF122" s="34"/>
    </row>
    <row r="123" spans="7:32" ht="18.5">
      <c r="G123" s="61">
        <v>2016</v>
      </c>
      <c r="H123" s="61">
        <v>4</v>
      </c>
      <c r="I123" s="48">
        <f t="shared" si="17"/>
        <v>29</v>
      </c>
      <c r="J123" s="48">
        <f t="shared" si="17"/>
        <v>119</v>
      </c>
      <c r="K123" s="90">
        <v>25</v>
      </c>
      <c r="L123" s="90">
        <v>11.5</v>
      </c>
      <c r="M123" s="56">
        <f t="shared" si="10"/>
        <v>18.25</v>
      </c>
      <c r="N123" s="36">
        <v>39</v>
      </c>
      <c r="O123" s="57">
        <f t="shared" si="11"/>
        <v>49.891232596525924</v>
      </c>
      <c r="P123" s="58">
        <f t="shared" si="12"/>
        <v>53.882531204248004</v>
      </c>
      <c r="Q123" s="58">
        <v>29.329934999999999</v>
      </c>
      <c r="R123" s="11">
        <f t="shared" si="13"/>
        <v>6.2013234793387495</v>
      </c>
      <c r="S123" s="35">
        <f t="shared" si="14"/>
        <v>11.02033607661898</v>
      </c>
      <c r="AF123" s="34"/>
    </row>
    <row r="124" spans="7:32" ht="18.5">
      <c r="G124" s="61">
        <v>2016</v>
      </c>
      <c r="H124" s="62">
        <v>4</v>
      </c>
      <c r="I124" s="62">
        <f t="shared" si="17"/>
        <v>30</v>
      </c>
      <c r="J124" s="48">
        <f t="shared" si="17"/>
        <v>120</v>
      </c>
      <c r="K124" s="90">
        <v>27.3</v>
      </c>
      <c r="L124" s="90">
        <v>11.2</v>
      </c>
      <c r="M124" s="56">
        <f t="shared" si="10"/>
        <v>19.25</v>
      </c>
      <c r="N124" s="36">
        <v>39</v>
      </c>
      <c r="O124" s="57">
        <f t="shared" si="11"/>
        <v>46.181138421844047</v>
      </c>
      <c r="P124" s="58">
        <f t="shared" si="12"/>
        <v>59.481306287335137</v>
      </c>
      <c r="Q124" s="58">
        <v>29.648146999999998</v>
      </c>
      <c r="R124" s="51">
        <f t="shared" si="13"/>
        <v>6.4424904588427481</v>
      </c>
      <c r="S124" s="50">
        <f t="shared" si="14"/>
        <v>12.413584313594768</v>
      </c>
      <c r="AF124" s="34"/>
    </row>
    <row r="125" spans="7:32" ht="18.5">
      <c r="G125" s="61">
        <v>2016</v>
      </c>
      <c r="H125" s="61">
        <v>5</v>
      </c>
      <c r="I125" s="48">
        <v>1</v>
      </c>
      <c r="J125" s="48">
        <f t="shared" si="17"/>
        <v>121</v>
      </c>
      <c r="K125" s="90">
        <v>27.1</v>
      </c>
      <c r="L125" s="90">
        <v>15.1</v>
      </c>
      <c r="M125" s="56">
        <f t="shared" si="10"/>
        <v>21.1</v>
      </c>
      <c r="N125" s="36">
        <v>30</v>
      </c>
      <c r="O125" s="57">
        <f t="shared" si="11"/>
        <v>52.481762105517909</v>
      </c>
      <c r="P125" s="58">
        <f t="shared" si="12"/>
        <v>50.382491621297206</v>
      </c>
      <c r="Q125" s="58">
        <v>29.088345099999998</v>
      </c>
      <c r="R125" s="11">
        <f t="shared" si="13"/>
        <v>6.6364623020473514</v>
      </c>
      <c r="S125" s="35">
        <f t="shared" si="14"/>
        <v>12.223993309276393</v>
      </c>
      <c r="AF125" s="34"/>
    </row>
    <row r="126" spans="7:32" ht="18.5">
      <c r="G126" s="61">
        <v>2016</v>
      </c>
      <c r="H126" s="61">
        <v>5</v>
      </c>
      <c r="I126" s="48">
        <f t="shared" ref="I126:J141" si="18">I125+1</f>
        <v>2</v>
      </c>
      <c r="J126" s="48">
        <f t="shared" si="17"/>
        <v>122</v>
      </c>
      <c r="K126" s="90">
        <v>29.6</v>
      </c>
      <c r="L126" s="90">
        <v>16.5</v>
      </c>
      <c r="M126" s="56">
        <f t="shared" si="10"/>
        <v>23.05</v>
      </c>
      <c r="N126" s="36">
        <v>47</v>
      </c>
      <c r="O126" s="57">
        <f t="shared" si="11"/>
        <v>49.835980553250259</v>
      </c>
      <c r="P126" s="58">
        <f t="shared" si="12"/>
        <v>52.228107619806273</v>
      </c>
      <c r="Q126" s="58">
        <v>28.860153599999997</v>
      </c>
      <c r="R126" s="11">
        <f t="shared" si="13"/>
        <v>6.9144671152943991</v>
      </c>
      <c r="S126" s="35">
        <f t="shared" si="14"/>
        <v>10.637692049485556</v>
      </c>
      <c r="AF126" s="34"/>
    </row>
    <row r="127" spans="7:32" ht="18.5">
      <c r="G127" s="61">
        <v>2016</v>
      </c>
      <c r="H127" s="61">
        <v>5</v>
      </c>
      <c r="I127" s="48">
        <f t="shared" si="18"/>
        <v>3</v>
      </c>
      <c r="J127" s="48">
        <f t="shared" si="17"/>
        <v>123</v>
      </c>
      <c r="K127" s="90">
        <v>31.3</v>
      </c>
      <c r="L127" s="90">
        <v>21.1</v>
      </c>
      <c r="M127" s="56">
        <f t="shared" si="10"/>
        <v>26.200000000000003</v>
      </c>
      <c r="N127" s="36">
        <v>47.5</v>
      </c>
      <c r="O127" s="57">
        <f t="shared" si="11"/>
        <v>55.002208841995667</v>
      </c>
      <c r="P127" s="58">
        <f t="shared" si="12"/>
        <v>44.881802415068464</v>
      </c>
      <c r="Q127" s="58">
        <v>28.106074899999996</v>
      </c>
      <c r="R127" s="11">
        <f t="shared" si="13"/>
        <v>7.2530536886939991</v>
      </c>
      <c r="S127" s="35">
        <f t="shared" si="14"/>
        <v>9.5905377923373774</v>
      </c>
      <c r="AF127" s="34"/>
    </row>
    <row r="128" spans="7:32" ht="18.5">
      <c r="G128" s="61">
        <v>2016</v>
      </c>
      <c r="H128" s="61">
        <v>5</v>
      </c>
      <c r="I128" s="48">
        <f t="shared" si="18"/>
        <v>4</v>
      </c>
      <c r="J128" s="48">
        <f t="shared" si="18"/>
        <v>124</v>
      </c>
      <c r="K128" s="90">
        <v>28.2</v>
      </c>
      <c r="L128" s="90">
        <v>18.100000000000001</v>
      </c>
      <c r="M128" s="56">
        <f t="shared" si="10"/>
        <v>23.15</v>
      </c>
      <c r="N128" s="36">
        <v>59</v>
      </c>
      <c r="O128" s="57">
        <f t="shared" si="11"/>
        <v>56.463670650964772</v>
      </c>
      <c r="P128" s="58">
        <f t="shared" si="12"/>
        <v>45.622645885979523</v>
      </c>
      <c r="Q128" s="58">
        <v>28.711096399999999</v>
      </c>
      <c r="R128" s="11">
        <f t="shared" si="13"/>
        <v>6.8955942668067003</v>
      </c>
      <c r="S128" s="35">
        <f t="shared" si="14"/>
        <v>8.9753552608317708</v>
      </c>
      <c r="AF128" s="34"/>
    </row>
    <row r="129" spans="7:32" ht="18.5">
      <c r="G129" s="61">
        <v>2016</v>
      </c>
      <c r="H129" s="61">
        <v>5</v>
      </c>
      <c r="I129" s="48">
        <f t="shared" si="18"/>
        <v>5</v>
      </c>
      <c r="J129" s="48">
        <f t="shared" si="18"/>
        <v>125</v>
      </c>
      <c r="K129" s="90">
        <v>23.8</v>
      </c>
      <c r="L129" s="90">
        <v>15.4</v>
      </c>
      <c r="M129" s="56">
        <f t="shared" si="10"/>
        <v>19.600000000000001</v>
      </c>
      <c r="N129" s="36">
        <v>72.5</v>
      </c>
      <c r="O129" s="57">
        <f t="shared" si="11"/>
        <v>61.488914233722284</v>
      </c>
      <c r="P129" s="58">
        <f t="shared" si="12"/>
        <v>41.320550365061379</v>
      </c>
      <c r="Q129" s="58">
        <v>28.513888699999999</v>
      </c>
      <c r="R129" s="11">
        <f t="shared" si="13"/>
        <v>6.2545500002336993</v>
      </c>
      <c r="S129" s="35">
        <f t="shared" si="14"/>
        <v>7.6231937577489299</v>
      </c>
      <c r="AF129" s="34"/>
    </row>
    <row r="130" spans="7:32" ht="18.5">
      <c r="G130" s="61">
        <v>2016</v>
      </c>
      <c r="H130" s="61">
        <v>5</v>
      </c>
      <c r="I130" s="48">
        <f t="shared" si="18"/>
        <v>6</v>
      </c>
      <c r="J130" s="48">
        <f t="shared" si="18"/>
        <v>126</v>
      </c>
      <c r="K130" s="90">
        <v>21.9</v>
      </c>
      <c r="L130" s="90">
        <v>12.7</v>
      </c>
      <c r="M130" s="56">
        <f t="shared" si="10"/>
        <v>17.299999999999997</v>
      </c>
      <c r="N130" s="36">
        <v>63.5</v>
      </c>
      <c r="O130" s="57">
        <f t="shared" si="11"/>
        <v>55.044831972669606</v>
      </c>
      <c r="P130" s="58">
        <f t="shared" si="12"/>
        <v>40.512996331884828</v>
      </c>
      <c r="Q130" s="58">
        <v>26.7134787</v>
      </c>
      <c r="R130" s="11">
        <f t="shared" si="13"/>
        <v>5.4992767954000481</v>
      </c>
      <c r="S130" s="35">
        <f t="shared" si="14"/>
        <v>7.0736801649504111</v>
      </c>
      <c r="AF130" s="34"/>
    </row>
    <row r="131" spans="7:32" ht="18.5">
      <c r="G131" s="61">
        <v>2016</v>
      </c>
      <c r="H131" s="61">
        <v>5</v>
      </c>
      <c r="I131" s="48">
        <f t="shared" si="18"/>
        <v>7</v>
      </c>
      <c r="J131" s="48">
        <f t="shared" si="18"/>
        <v>127</v>
      </c>
      <c r="K131" s="90">
        <v>18.2</v>
      </c>
      <c r="L131" s="90">
        <v>8.1999999999999993</v>
      </c>
      <c r="M131" s="56">
        <f t="shared" si="10"/>
        <v>13.2</v>
      </c>
      <c r="N131" s="36">
        <v>59</v>
      </c>
      <c r="O131" s="57">
        <f t="shared" si="11"/>
        <v>53.019753249963678</v>
      </c>
      <c r="P131" s="58">
        <f t="shared" si="12"/>
        <v>42.415802599970945</v>
      </c>
      <c r="Q131" s="58">
        <v>26.826108999999999</v>
      </c>
      <c r="R131" s="11">
        <f t="shared" si="13"/>
        <v>4.8773890078349984</v>
      </c>
      <c r="S131" s="35">
        <f t="shared" si="14"/>
        <v>6.4580760368468484</v>
      </c>
      <c r="AF131" s="34"/>
    </row>
    <row r="132" spans="7:32" ht="18.5">
      <c r="G132" s="61">
        <v>2016</v>
      </c>
      <c r="H132" s="61">
        <v>5</v>
      </c>
      <c r="I132" s="48">
        <f t="shared" si="18"/>
        <v>8</v>
      </c>
      <c r="J132" s="48">
        <f t="shared" si="18"/>
        <v>128</v>
      </c>
      <c r="K132" s="90">
        <v>19</v>
      </c>
      <c r="L132" s="90">
        <v>11.3</v>
      </c>
      <c r="M132" s="56">
        <f t="shared" si="10"/>
        <v>15.15</v>
      </c>
      <c r="N132" s="36">
        <v>38.5</v>
      </c>
      <c r="O132" s="57">
        <f t="shared" si="11"/>
        <v>59.784110389720482</v>
      </c>
      <c r="P132" s="58">
        <f t="shared" si="12"/>
        <v>36.827012000067818</v>
      </c>
      <c r="Q132" s="58">
        <v>26.543067799999999</v>
      </c>
      <c r="R132" s="11">
        <f t="shared" si="13"/>
        <v>5.1294943027186495</v>
      </c>
      <c r="S132" s="35">
        <f t="shared" si="14"/>
        <v>7.0580717218445672</v>
      </c>
      <c r="AF132" s="34"/>
    </row>
    <row r="133" spans="7:32" ht="18.5">
      <c r="G133" s="61">
        <v>2016</v>
      </c>
      <c r="H133" s="61">
        <v>5</v>
      </c>
      <c r="I133" s="48">
        <f t="shared" si="18"/>
        <v>9</v>
      </c>
      <c r="J133" s="48">
        <f t="shared" si="18"/>
        <v>129</v>
      </c>
      <c r="K133" s="90">
        <v>23.7</v>
      </c>
      <c r="L133" s="90">
        <v>11.1</v>
      </c>
      <c r="M133" s="56">
        <f t="shared" si="10"/>
        <v>17.399999999999999</v>
      </c>
      <c r="N133" s="36">
        <v>24.5</v>
      </c>
      <c r="O133" s="57">
        <f t="shared" si="11"/>
        <v>47.119481074500932</v>
      </c>
      <c r="P133" s="58">
        <f t="shared" si="12"/>
        <v>47.496436923096937</v>
      </c>
      <c r="Q133" s="58">
        <v>26.761210499999997</v>
      </c>
      <c r="R133" s="11">
        <f t="shared" si="13"/>
        <v>5.524798385303999</v>
      </c>
      <c r="S133" s="35">
        <f t="shared" si="14"/>
        <v>11.262483462470968</v>
      </c>
      <c r="AF133" s="34"/>
    </row>
    <row r="134" spans="7:32" ht="18.5">
      <c r="G134" s="61">
        <v>2016</v>
      </c>
      <c r="H134" s="61">
        <v>5</v>
      </c>
      <c r="I134" s="48">
        <f t="shared" si="18"/>
        <v>10</v>
      </c>
      <c r="J134" s="48">
        <f t="shared" si="18"/>
        <v>130</v>
      </c>
      <c r="K134" s="90">
        <v>27.5</v>
      </c>
      <c r="L134" s="90">
        <v>13.7</v>
      </c>
      <c r="M134" s="56">
        <f t="shared" ref="M134:M197" si="19">(K134+L134)/2</f>
        <v>20.6</v>
      </c>
      <c r="N134" s="36">
        <v>42</v>
      </c>
      <c r="O134" s="57">
        <f t="shared" ref="O134:O197" si="20">((Q134)/(0.16*(K134-(L134))^0.5))</f>
        <v>45.068602818811343</v>
      </c>
      <c r="P134" s="58">
        <f t="shared" ref="P134:P197" si="21">0.16*((K134-L134)^1/2)*O134</f>
        <v>49.755737511967723</v>
      </c>
      <c r="Q134" s="58">
        <v>26.787588599999996</v>
      </c>
      <c r="R134" s="11">
        <f t="shared" ref="R134:R197" si="22">0.0023*0.408*O134*(K134-L134)^0.5*(M134+17.8)</f>
        <v>6.0329935541376001</v>
      </c>
      <c r="S134" s="35">
        <f t="shared" ref="S134:S197" si="23">0.31*(IF(N134&gt;50,1,(1+(50-N134)/70)))*(P134+2.09)*((M134/(M134+15)))</f>
        <v>10.363072480181067</v>
      </c>
      <c r="AF134" s="34"/>
    </row>
    <row r="135" spans="7:32" ht="18.5">
      <c r="G135" s="61">
        <v>2016</v>
      </c>
      <c r="H135" s="61">
        <v>5</v>
      </c>
      <c r="I135" s="48">
        <f t="shared" si="18"/>
        <v>11</v>
      </c>
      <c r="J135" s="48">
        <f t="shared" si="18"/>
        <v>131</v>
      </c>
      <c r="K135" s="90">
        <v>29.2</v>
      </c>
      <c r="L135" s="90">
        <v>17.7</v>
      </c>
      <c r="M135" s="56">
        <f t="shared" si="19"/>
        <v>23.45</v>
      </c>
      <c r="N135" s="36">
        <v>50</v>
      </c>
      <c r="O135" s="57">
        <f t="shared" si="20"/>
        <v>49.016753951392012</v>
      </c>
      <c r="P135" s="58">
        <f t="shared" si="21"/>
        <v>45.09541363528065</v>
      </c>
      <c r="Q135" s="58">
        <v>26.595824</v>
      </c>
      <c r="R135" s="11">
        <f t="shared" si="22"/>
        <v>6.4343609450999999</v>
      </c>
      <c r="S135" s="35">
        <f t="shared" si="23"/>
        <v>8.9210497899004597</v>
      </c>
      <c r="AF135" s="34"/>
    </row>
    <row r="136" spans="7:32" ht="18.5">
      <c r="G136" s="61">
        <v>2016</v>
      </c>
      <c r="H136" s="61">
        <v>5</v>
      </c>
      <c r="I136" s="48">
        <f t="shared" si="18"/>
        <v>12</v>
      </c>
      <c r="J136" s="48">
        <f t="shared" si="18"/>
        <v>132</v>
      </c>
      <c r="K136" s="90">
        <v>28.8</v>
      </c>
      <c r="L136" s="90">
        <v>17.100000000000001</v>
      </c>
      <c r="M136" s="56">
        <f t="shared" si="19"/>
        <v>22.950000000000003</v>
      </c>
      <c r="N136" s="36">
        <v>62</v>
      </c>
      <c r="O136" s="57">
        <f t="shared" si="20"/>
        <v>48.376432033287671</v>
      </c>
      <c r="P136" s="58">
        <f t="shared" si="21"/>
        <v>45.28034038315726</v>
      </c>
      <c r="Q136" s="58">
        <v>26.475657099999999</v>
      </c>
      <c r="R136" s="11">
        <f t="shared" si="22"/>
        <v>6.3276489523286239</v>
      </c>
      <c r="S136" s="35">
        <f t="shared" si="23"/>
        <v>8.8805345627397188</v>
      </c>
      <c r="AF136" s="34"/>
    </row>
    <row r="137" spans="7:32" ht="18.5">
      <c r="G137" s="61">
        <v>2016</v>
      </c>
      <c r="H137" s="61">
        <v>5</v>
      </c>
      <c r="I137" s="48">
        <f t="shared" si="18"/>
        <v>13</v>
      </c>
      <c r="J137" s="48">
        <f t="shared" si="18"/>
        <v>133</v>
      </c>
      <c r="K137" s="90">
        <v>28.6</v>
      </c>
      <c r="L137" s="90">
        <v>13.4</v>
      </c>
      <c r="M137" s="56">
        <f t="shared" si="19"/>
        <v>21</v>
      </c>
      <c r="N137" s="36">
        <v>37.5</v>
      </c>
      <c r="O137" s="57">
        <f t="shared" si="20"/>
        <v>40.978302704747207</v>
      </c>
      <c r="P137" s="58">
        <f t="shared" si="21"/>
        <v>49.829616088972614</v>
      </c>
      <c r="Q137" s="58">
        <v>25.562053699999996</v>
      </c>
      <c r="R137" s="11">
        <f t="shared" si="22"/>
        <v>5.8169520640793992</v>
      </c>
      <c r="S137" s="35">
        <f t="shared" si="23"/>
        <v>11.06536817896229</v>
      </c>
      <c r="AF137" s="34"/>
    </row>
    <row r="138" spans="7:32" ht="18.5">
      <c r="G138" s="61">
        <v>2016</v>
      </c>
      <c r="H138" s="61">
        <v>5</v>
      </c>
      <c r="I138" s="48">
        <f t="shared" si="18"/>
        <v>14</v>
      </c>
      <c r="J138" s="48">
        <f t="shared" si="18"/>
        <v>134</v>
      </c>
      <c r="K138" s="90">
        <v>27.1</v>
      </c>
      <c r="L138" s="90">
        <v>14.5</v>
      </c>
      <c r="M138" s="56">
        <f t="shared" si="19"/>
        <v>20.8</v>
      </c>
      <c r="N138" s="36">
        <v>34.5</v>
      </c>
      <c r="O138" s="57">
        <f t="shared" si="20"/>
        <v>44.059276647680107</v>
      </c>
      <c r="P138" s="58">
        <f t="shared" si="21"/>
        <v>44.411750860861559</v>
      </c>
      <c r="Q138" s="58">
        <v>25.023186799999998</v>
      </c>
      <c r="R138" s="11">
        <f t="shared" si="22"/>
        <v>5.6649742364651994</v>
      </c>
      <c r="S138" s="35">
        <f t="shared" si="23"/>
        <v>10.230088290740792</v>
      </c>
      <c r="AF138" s="34"/>
    </row>
    <row r="139" spans="7:32" ht="18.5">
      <c r="G139" s="61">
        <v>2016</v>
      </c>
      <c r="H139" s="61">
        <v>5</v>
      </c>
      <c r="I139" s="48">
        <f t="shared" si="18"/>
        <v>15</v>
      </c>
      <c r="J139" s="48">
        <f t="shared" si="18"/>
        <v>135</v>
      </c>
      <c r="K139" s="90">
        <v>30.4</v>
      </c>
      <c r="L139" s="90">
        <v>16.8</v>
      </c>
      <c r="M139" s="56">
        <f t="shared" si="19"/>
        <v>23.6</v>
      </c>
      <c r="N139" s="36">
        <v>37</v>
      </c>
      <c r="O139" s="57">
        <f t="shared" si="20"/>
        <v>42.620696676794267</v>
      </c>
      <c r="P139" s="58">
        <f t="shared" si="21"/>
        <v>46.37131798435216</v>
      </c>
      <c r="Q139" s="58">
        <v>25.148378099999999</v>
      </c>
      <c r="R139" s="11">
        <f t="shared" si="22"/>
        <v>6.1063028348390995</v>
      </c>
      <c r="S139" s="35">
        <f t="shared" si="23"/>
        <v>10.890847223168835</v>
      </c>
      <c r="AF139" s="34"/>
    </row>
    <row r="140" spans="7:32" ht="18.5">
      <c r="G140" s="61">
        <v>2016</v>
      </c>
      <c r="H140" s="61">
        <v>5</v>
      </c>
      <c r="I140" s="48">
        <f t="shared" si="18"/>
        <v>16</v>
      </c>
      <c r="J140" s="48">
        <f t="shared" si="18"/>
        <v>136</v>
      </c>
      <c r="K140" s="90">
        <v>31.6</v>
      </c>
      <c r="L140" s="90">
        <v>19.7</v>
      </c>
      <c r="M140" s="56">
        <f t="shared" si="19"/>
        <v>25.65</v>
      </c>
      <c r="N140" s="36">
        <v>32.5</v>
      </c>
      <c r="O140" s="57">
        <f t="shared" si="20"/>
        <v>45.719711697930165</v>
      </c>
      <c r="P140" s="58">
        <f t="shared" si="21"/>
        <v>43.525165536429526</v>
      </c>
      <c r="Q140" s="58">
        <v>25.234630299999999</v>
      </c>
      <c r="R140" s="11">
        <f t="shared" si="22"/>
        <v>6.4306480865277749</v>
      </c>
      <c r="S140" s="35">
        <f t="shared" si="23"/>
        <v>11.153412938589158</v>
      </c>
      <c r="AF140" s="34"/>
    </row>
    <row r="141" spans="7:32" ht="18.5">
      <c r="G141" s="61">
        <v>2016</v>
      </c>
      <c r="H141" s="61">
        <v>5</v>
      </c>
      <c r="I141" s="48">
        <f t="shared" si="18"/>
        <v>17</v>
      </c>
      <c r="J141" s="48">
        <f t="shared" si="18"/>
        <v>137</v>
      </c>
      <c r="K141" s="90">
        <v>32.1</v>
      </c>
      <c r="L141" s="90">
        <v>19.8</v>
      </c>
      <c r="M141" s="56">
        <f t="shared" si="19"/>
        <v>25.950000000000003</v>
      </c>
      <c r="N141" s="36">
        <v>50.5</v>
      </c>
      <c r="O141" s="57">
        <f t="shared" si="20"/>
        <v>43.533058388111321</v>
      </c>
      <c r="P141" s="58">
        <f t="shared" si="21"/>
        <v>42.836529453901541</v>
      </c>
      <c r="Q141" s="58">
        <v>24.428214099999998</v>
      </c>
      <c r="R141" s="11">
        <f t="shared" si="22"/>
        <v>6.2681270617218736</v>
      </c>
      <c r="S141" s="35">
        <f t="shared" si="23"/>
        <v>8.825676830083296</v>
      </c>
      <c r="AF141" s="34"/>
    </row>
    <row r="142" spans="7:32" ht="18.5">
      <c r="G142" s="61">
        <v>2016</v>
      </c>
      <c r="H142" s="61">
        <v>5</v>
      </c>
      <c r="I142" s="48">
        <f t="shared" ref="I142:J157" si="24">I141+1</f>
        <v>18</v>
      </c>
      <c r="J142" s="48">
        <f t="shared" si="24"/>
        <v>138</v>
      </c>
      <c r="K142" s="90">
        <v>30.2</v>
      </c>
      <c r="L142" s="90">
        <v>17.2</v>
      </c>
      <c r="M142" s="56">
        <f t="shared" si="19"/>
        <v>23.7</v>
      </c>
      <c r="N142" s="36">
        <v>55</v>
      </c>
      <c r="O142" s="57">
        <f t="shared" si="20"/>
        <v>45.419971867942884</v>
      </c>
      <c r="P142" s="58">
        <f t="shared" si="21"/>
        <v>47.236770742660603</v>
      </c>
      <c r="Q142" s="58">
        <v>26.202245999999995</v>
      </c>
      <c r="R142" s="11">
        <f t="shared" si="22"/>
        <v>6.3775611707849977</v>
      </c>
      <c r="S142" s="35">
        <f t="shared" si="23"/>
        <v>9.3644388797500628</v>
      </c>
      <c r="AF142" s="34"/>
    </row>
    <row r="143" spans="7:32" ht="18.5">
      <c r="G143" s="61">
        <v>2016</v>
      </c>
      <c r="H143" s="61">
        <v>5</v>
      </c>
      <c r="I143" s="48">
        <f t="shared" si="24"/>
        <v>19</v>
      </c>
      <c r="J143" s="48">
        <f t="shared" si="24"/>
        <v>139</v>
      </c>
      <c r="K143" s="90">
        <v>25.2</v>
      </c>
      <c r="L143" s="90">
        <v>14.2</v>
      </c>
      <c r="M143" s="56">
        <f t="shared" si="19"/>
        <v>19.7</v>
      </c>
      <c r="N143" s="36">
        <v>43</v>
      </c>
      <c r="O143" s="57">
        <f t="shared" si="20"/>
        <v>46.309804118222701</v>
      </c>
      <c r="P143" s="58">
        <f t="shared" si="21"/>
        <v>40.752627624035973</v>
      </c>
      <c r="Q143" s="58">
        <v>24.574759099999998</v>
      </c>
      <c r="R143" s="11">
        <f t="shared" si="22"/>
        <v>5.4049110795562489</v>
      </c>
      <c r="S143" s="35">
        <f t="shared" si="23"/>
        <v>8.2940610832849124</v>
      </c>
      <c r="AF143" s="34"/>
    </row>
    <row r="144" spans="7:32" ht="18.5">
      <c r="G144" s="61">
        <v>2016</v>
      </c>
      <c r="H144" s="61">
        <v>5</v>
      </c>
      <c r="I144" s="48">
        <f t="shared" si="24"/>
        <v>20</v>
      </c>
      <c r="J144" s="48">
        <f t="shared" si="24"/>
        <v>140</v>
      </c>
      <c r="K144" s="90">
        <v>25.3</v>
      </c>
      <c r="L144" s="90">
        <v>14.1</v>
      </c>
      <c r="M144" s="56">
        <f t="shared" si="19"/>
        <v>19.7</v>
      </c>
      <c r="N144" s="36">
        <v>39</v>
      </c>
      <c r="O144" s="57">
        <f t="shared" si="20"/>
        <v>46.706115885719868</v>
      </c>
      <c r="P144" s="58">
        <f t="shared" si="21"/>
        <v>41.848679833605004</v>
      </c>
      <c r="Q144" s="58">
        <v>25.009369699999997</v>
      </c>
      <c r="R144" s="11">
        <f t="shared" si="22"/>
        <v>5.5004982483937486</v>
      </c>
      <c r="S144" s="35">
        <f t="shared" si="23"/>
        <v>8.9481329506998293</v>
      </c>
      <c r="AF144" s="34"/>
    </row>
    <row r="145" spans="7:32" ht="18.5">
      <c r="G145" s="61">
        <v>2016</v>
      </c>
      <c r="H145" s="61">
        <v>5</v>
      </c>
      <c r="I145" s="48">
        <f t="shared" si="24"/>
        <v>21</v>
      </c>
      <c r="J145" s="48">
        <f t="shared" si="24"/>
        <v>141</v>
      </c>
      <c r="K145" s="90">
        <v>27.3</v>
      </c>
      <c r="L145" s="90">
        <v>14.9</v>
      </c>
      <c r="M145" s="56">
        <f t="shared" si="19"/>
        <v>21.1</v>
      </c>
      <c r="N145" s="36">
        <v>36</v>
      </c>
      <c r="O145" s="57">
        <f t="shared" si="20"/>
        <v>45.244005489981554</v>
      </c>
      <c r="P145" s="58">
        <f t="shared" si="21"/>
        <v>44.882053446061704</v>
      </c>
      <c r="Q145" s="58">
        <v>25.4912934</v>
      </c>
      <c r="R145" s="11">
        <f t="shared" si="22"/>
        <v>5.8158003522698998</v>
      </c>
      <c r="S145" s="35">
        <f t="shared" si="23"/>
        <v>10.213103653984144</v>
      </c>
      <c r="AF145" s="34"/>
    </row>
    <row r="146" spans="7:32" ht="18.5">
      <c r="G146" s="61">
        <v>2016</v>
      </c>
      <c r="H146" s="61">
        <v>5</v>
      </c>
      <c r="I146" s="48">
        <f t="shared" si="24"/>
        <v>22</v>
      </c>
      <c r="J146" s="48">
        <f t="shared" si="24"/>
        <v>142</v>
      </c>
      <c r="K146" s="90">
        <v>29.7</v>
      </c>
      <c r="L146" s="90">
        <v>15.8</v>
      </c>
      <c r="M146" s="56">
        <f t="shared" si="19"/>
        <v>22.75</v>
      </c>
      <c r="N146" s="36">
        <v>47.5</v>
      </c>
      <c r="O146" s="57">
        <f t="shared" si="20"/>
        <v>40.869562890881049</v>
      </c>
      <c r="P146" s="58">
        <f t="shared" si="21"/>
        <v>45.446953934659724</v>
      </c>
      <c r="Q146" s="58">
        <v>24.379644899999999</v>
      </c>
      <c r="R146" s="11">
        <f t="shared" si="22"/>
        <v>5.7981073330761728</v>
      </c>
      <c r="S146" s="35">
        <f t="shared" si="23"/>
        <v>9.1980857720921883</v>
      </c>
      <c r="AF146" s="34"/>
    </row>
    <row r="147" spans="7:32" ht="18.5">
      <c r="G147" s="61">
        <v>2016</v>
      </c>
      <c r="H147" s="61">
        <v>5</v>
      </c>
      <c r="I147" s="48">
        <f t="shared" si="24"/>
        <v>23</v>
      </c>
      <c r="J147" s="48">
        <f t="shared" si="24"/>
        <v>143</v>
      </c>
      <c r="K147" s="90">
        <v>32</v>
      </c>
      <c r="L147" s="90">
        <v>18</v>
      </c>
      <c r="M147" s="56">
        <f t="shared" si="19"/>
        <v>25</v>
      </c>
      <c r="N147" s="36">
        <v>57</v>
      </c>
      <c r="O147" s="57">
        <f t="shared" si="20"/>
        <v>40.749215986196788</v>
      </c>
      <c r="P147" s="58">
        <f t="shared" si="21"/>
        <v>45.63912190454041</v>
      </c>
      <c r="Q147" s="58">
        <v>24.3951368</v>
      </c>
      <c r="R147" s="11">
        <f t="shared" si="22"/>
        <v>6.1237160298095992</v>
      </c>
      <c r="S147" s="35">
        <f t="shared" si="23"/>
        <v>9.2475173690047043</v>
      </c>
      <c r="AF147" s="34"/>
    </row>
    <row r="148" spans="7:32" ht="18.5">
      <c r="G148" s="61">
        <v>2016</v>
      </c>
      <c r="H148" s="61">
        <v>5</v>
      </c>
      <c r="I148" s="48">
        <f t="shared" si="24"/>
        <v>24</v>
      </c>
      <c r="J148" s="48">
        <f t="shared" si="24"/>
        <v>144</v>
      </c>
      <c r="K148" s="90">
        <v>25.1</v>
      </c>
      <c r="L148" s="90">
        <v>16.5</v>
      </c>
      <c r="M148" s="56">
        <f t="shared" si="19"/>
        <v>20.8</v>
      </c>
      <c r="N148" s="36">
        <v>58.5</v>
      </c>
      <c r="O148" s="57">
        <f t="shared" si="20"/>
        <v>52.115740004278074</v>
      </c>
      <c r="P148" s="58">
        <f t="shared" si="21"/>
        <v>35.85562912294332</v>
      </c>
      <c r="Q148" s="58">
        <v>24.453336099999998</v>
      </c>
      <c r="R148" s="11">
        <f t="shared" si="22"/>
        <v>5.5359663063428997</v>
      </c>
      <c r="S148" s="35">
        <f t="shared" si="23"/>
        <v>6.8344529772273326</v>
      </c>
      <c r="AF148" s="34"/>
    </row>
    <row r="149" spans="7:32" ht="18.5">
      <c r="G149" s="61">
        <v>2016</v>
      </c>
      <c r="H149" s="61">
        <v>5</v>
      </c>
      <c r="I149" s="48">
        <f t="shared" si="24"/>
        <v>25</v>
      </c>
      <c r="J149" s="48">
        <f t="shared" si="24"/>
        <v>145</v>
      </c>
      <c r="K149" s="90">
        <v>26.4</v>
      </c>
      <c r="L149" s="90">
        <v>14.4</v>
      </c>
      <c r="M149" s="56">
        <f t="shared" si="19"/>
        <v>20.399999999999999</v>
      </c>
      <c r="N149" s="36">
        <v>52.5</v>
      </c>
      <c r="O149" s="57">
        <f t="shared" si="20"/>
        <v>43.289729498606704</v>
      </c>
      <c r="P149" s="58">
        <f t="shared" si="21"/>
        <v>41.558140318662431</v>
      </c>
      <c r="Q149" s="58">
        <v>23.993603499999995</v>
      </c>
      <c r="R149" s="11">
        <f t="shared" si="22"/>
        <v>5.375598908950499</v>
      </c>
      <c r="S149" s="35">
        <f t="shared" si="23"/>
        <v>7.7974813382830845</v>
      </c>
      <c r="AF149" s="34"/>
    </row>
    <row r="150" spans="7:32" ht="18.5">
      <c r="G150" s="61">
        <v>2016</v>
      </c>
      <c r="H150" s="61">
        <v>5</v>
      </c>
      <c r="I150" s="48">
        <f t="shared" si="24"/>
        <v>26</v>
      </c>
      <c r="J150" s="48">
        <f t="shared" si="24"/>
        <v>146</v>
      </c>
      <c r="K150" s="90">
        <v>24.3</v>
      </c>
      <c r="L150" s="90">
        <v>14.6</v>
      </c>
      <c r="M150" s="56">
        <f t="shared" si="19"/>
        <v>19.45</v>
      </c>
      <c r="N150" s="36">
        <v>49.5</v>
      </c>
      <c r="O150" s="57">
        <f t="shared" si="20"/>
        <v>45.105115456386649</v>
      </c>
      <c r="P150" s="58">
        <f t="shared" si="21"/>
        <v>35.001569594156045</v>
      </c>
      <c r="Q150" s="58">
        <v>22.4766534</v>
      </c>
      <c r="R150" s="11">
        <f t="shared" si="22"/>
        <v>4.9105025641147488</v>
      </c>
      <c r="S150" s="35">
        <f t="shared" si="23"/>
        <v>6.5382024176618074</v>
      </c>
      <c r="AF150" s="34"/>
    </row>
    <row r="151" spans="7:32" ht="18.5">
      <c r="G151" s="61">
        <v>2016</v>
      </c>
      <c r="H151" s="61">
        <v>5</v>
      </c>
      <c r="I151" s="48">
        <f t="shared" si="24"/>
        <v>27</v>
      </c>
      <c r="J151" s="48">
        <f t="shared" si="24"/>
        <v>147</v>
      </c>
      <c r="K151" s="90">
        <v>26.8</v>
      </c>
      <c r="L151" s="90">
        <v>14.1</v>
      </c>
      <c r="M151" s="56">
        <f t="shared" si="19"/>
        <v>20.45</v>
      </c>
      <c r="N151" s="36">
        <v>57.5</v>
      </c>
      <c r="O151" s="57">
        <f t="shared" si="20"/>
        <v>33.773984414929949</v>
      </c>
      <c r="P151" s="58">
        <f t="shared" si="21"/>
        <v>34.31436816556883</v>
      </c>
      <c r="Q151" s="58">
        <v>19.257687799999999</v>
      </c>
      <c r="R151" s="11">
        <f t="shared" si="22"/>
        <v>4.3201974647227495</v>
      </c>
      <c r="S151" s="35">
        <f t="shared" si="23"/>
        <v>6.5101690263927656</v>
      </c>
      <c r="AF151" s="34"/>
    </row>
    <row r="152" spans="7:32" ht="18.5">
      <c r="G152" s="61">
        <v>2016</v>
      </c>
      <c r="H152" s="61">
        <v>5</v>
      </c>
      <c r="I152" s="48">
        <f t="shared" si="24"/>
        <v>28</v>
      </c>
      <c r="J152" s="48">
        <f t="shared" si="24"/>
        <v>148</v>
      </c>
      <c r="K152" s="90">
        <v>27.3</v>
      </c>
      <c r="L152" s="90">
        <v>15.3</v>
      </c>
      <c r="M152" s="56">
        <f t="shared" si="19"/>
        <v>21.3</v>
      </c>
      <c r="N152" s="36">
        <v>60.5</v>
      </c>
      <c r="O152" s="57">
        <f t="shared" si="20"/>
        <v>39.333559646338955</v>
      </c>
      <c r="P152" s="58">
        <f t="shared" si="21"/>
        <v>37.760217260485398</v>
      </c>
      <c r="Q152" s="58">
        <v>21.800871599999997</v>
      </c>
      <c r="R152" s="11">
        <f t="shared" si="22"/>
        <v>4.9994085766193983</v>
      </c>
      <c r="S152" s="35">
        <f t="shared" si="23"/>
        <v>7.2487874537461456</v>
      </c>
      <c r="AF152" s="34"/>
    </row>
    <row r="153" spans="7:32" ht="18.5">
      <c r="G153" s="61">
        <v>2016</v>
      </c>
      <c r="H153" s="61">
        <v>5</v>
      </c>
      <c r="I153" s="48">
        <f t="shared" si="24"/>
        <v>29</v>
      </c>
      <c r="J153" s="48">
        <f t="shared" si="24"/>
        <v>149</v>
      </c>
      <c r="K153" s="90">
        <v>23.7</v>
      </c>
      <c r="L153" s="90">
        <v>14.4</v>
      </c>
      <c r="M153" s="56">
        <f t="shared" si="19"/>
        <v>19.05</v>
      </c>
      <c r="N153" s="36">
        <v>52</v>
      </c>
      <c r="O153" s="57">
        <f t="shared" si="20"/>
        <v>51.832244188668405</v>
      </c>
      <c r="P153" s="58">
        <f t="shared" si="21"/>
        <v>38.563189676369284</v>
      </c>
      <c r="Q153" s="58">
        <v>25.290736099999997</v>
      </c>
      <c r="R153" s="11">
        <f t="shared" si="22"/>
        <v>5.4659666622965242</v>
      </c>
      <c r="S153" s="35">
        <f t="shared" si="23"/>
        <v>7.0507316192011391</v>
      </c>
      <c r="AF153" s="34"/>
    </row>
    <row r="154" spans="7:32" ht="18.5">
      <c r="G154" s="61">
        <v>2016</v>
      </c>
      <c r="H154" s="61">
        <v>5</v>
      </c>
      <c r="I154" s="48">
        <f t="shared" si="24"/>
        <v>30</v>
      </c>
      <c r="J154" s="48">
        <f t="shared" si="24"/>
        <v>150</v>
      </c>
      <c r="K154" s="90">
        <v>25.2</v>
      </c>
      <c r="L154" s="90">
        <v>14.1</v>
      </c>
      <c r="M154" s="56">
        <f t="shared" si="19"/>
        <v>19.649999999999999</v>
      </c>
      <c r="N154" s="36">
        <v>45</v>
      </c>
      <c r="O154" s="57">
        <f t="shared" si="20"/>
        <v>48.138986013390522</v>
      </c>
      <c r="P154" s="58">
        <f t="shared" si="21"/>
        <v>42.747419579890781</v>
      </c>
      <c r="Q154" s="58">
        <v>25.661285599999999</v>
      </c>
      <c r="R154" s="11">
        <f t="shared" si="22"/>
        <v>5.6363538296478</v>
      </c>
      <c r="S154" s="35">
        <f t="shared" si="23"/>
        <v>8.44548983830874</v>
      </c>
      <c r="AF154" s="34"/>
    </row>
    <row r="155" spans="7:32" ht="18.5">
      <c r="G155" s="61">
        <v>2016</v>
      </c>
      <c r="H155" s="62">
        <v>5</v>
      </c>
      <c r="I155" s="62">
        <f t="shared" si="24"/>
        <v>31</v>
      </c>
      <c r="J155" s="48">
        <f t="shared" si="24"/>
        <v>151</v>
      </c>
      <c r="K155" s="90">
        <v>28.1</v>
      </c>
      <c r="L155" s="90">
        <v>14.7</v>
      </c>
      <c r="M155" s="56">
        <f t="shared" si="19"/>
        <v>21.4</v>
      </c>
      <c r="N155" s="36">
        <v>48</v>
      </c>
      <c r="O155" s="57">
        <f t="shared" si="20"/>
        <v>40.76507606944871</v>
      </c>
      <c r="P155" s="58">
        <f t="shared" si="21"/>
        <v>43.700161546449031</v>
      </c>
      <c r="Q155" s="58">
        <v>23.8759488</v>
      </c>
      <c r="R155" s="51">
        <f t="shared" si="22"/>
        <v>5.4892716367103995</v>
      </c>
      <c r="S155" s="50">
        <f t="shared" si="23"/>
        <v>8.5838222458156537</v>
      </c>
      <c r="AF155" s="34"/>
    </row>
    <row r="156" spans="7:32" ht="18.5">
      <c r="G156" s="61">
        <v>2016</v>
      </c>
      <c r="H156" s="61">
        <v>6</v>
      </c>
      <c r="I156" s="48">
        <v>1</v>
      </c>
      <c r="J156" s="48">
        <f t="shared" si="24"/>
        <v>152</v>
      </c>
      <c r="K156" s="90">
        <v>31.5</v>
      </c>
      <c r="L156" s="90">
        <v>16.5</v>
      </c>
      <c r="M156" s="56">
        <f t="shared" si="19"/>
        <v>24</v>
      </c>
      <c r="N156" s="36">
        <v>40</v>
      </c>
      <c r="O156" s="57">
        <f t="shared" si="20"/>
        <v>36.316137955442528</v>
      </c>
      <c r="P156" s="58">
        <f t="shared" si="21"/>
        <v>43.579365546531029</v>
      </c>
      <c r="Q156" s="58">
        <v>22.504287599999998</v>
      </c>
      <c r="R156" s="11">
        <f t="shared" si="22"/>
        <v>5.517083635153198</v>
      </c>
      <c r="S156" s="35">
        <f t="shared" si="23"/>
        <v>9.9569254114634678</v>
      </c>
      <c r="AF156" s="34"/>
    </row>
    <row r="157" spans="7:32" ht="18.5">
      <c r="G157" s="61">
        <v>2016</v>
      </c>
      <c r="H157" s="61">
        <v>6</v>
      </c>
      <c r="I157" s="48">
        <f t="shared" ref="I157:J172" si="25">I156+1</f>
        <v>2</v>
      </c>
      <c r="J157" s="48">
        <f t="shared" si="24"/>
        <v>153</v>
      </c>
      <c r="K157" s="90">
        <v>31.4</v>
      </c>
      <c r="L157" s="90">
        <v>17.600000000000001</v>
      </c>
      <c r="M157" s="56">
        <f t="shared" si="19"/>
        <v>24.5</v>
      </c>
      <c r="N157" s="36">
        <v>44.5</v>
      </c>
      <c r="O157" s="57">
        <f t="shared" si="20"/>
        <v>31.425026911550443</v>
      </c>
      <c r="P157" s="58">
        <f t="shared" si="21"/>
        <v>34.693229710351687</v>
      </c>
      <c r="Q157" s="58">
        <v>18.678207</v>
      </c>
      <c r="R157" s="11">
        <f t="shared" si="22"/>
        <v>4.6338670355264986</v>
      </c>
      <c r="S157" s="35">
        <f t="shared" si="23"/>
        <v>7.6283296703740122</v>
      </c>
      <c r="AF157" s="34"/>
    </row>
    <row r="158" spans="7:32" ht="18.5">
      <c r="G158" s="61">
        <v>2016</v>
      </c>
      <c r="H158" s="61">
        <v>6</v>
      </c>
      <c r="I158" s="48">
        <f t="shared" si="25"/>
        <v>3</v>
      </c>
      <c r="J158" s="48">
        <f t="shared" si="25"/>
        <v>154</v>
      </c>
      <c r="K158" s="90">
        <v>33.200000000000003</v>
      </c>
      <c r="L158" s="90">
        <v>20</v>
      </c>
      <c r="M158" s="56">
        <f t="shared" si="19"/>
        <v>26.6</v>
      </c>
      <c r="N158" s="36">
        <v>27</v>
      </c>
      <c r="O158" s="57">
        <f t="shared" si="20"/>
        <v>43.142080365739396</v>
      </c>
      <c r="P158" s="58">
        <f t="shared" si="21"/>
        <v>45.558036866220817</v>
      </c>
      <c r="Q158" s="58">
        <v>25.078873900000001</v>
      </c>
      <c r="R158" s="11">
        <f t="shared" si="22"/>
        <v>6.5306892368034006</v>
      </c>
      <c r="S158" s="35">
        <f t="shared" si="23"/>
        <v>12.548156324139315</v>
      </c>
      <c r="AF158" s="34"/>
    </row>
    <row r="159" spans="7:32" ht="18.5">
      <c r="G159" s="61">
        <v>2016</v>
      </c>
      <c r="H159" s="61">
        <v>6</v>
      </c>
      <c r="I159" s="48">
        <f t="shared" si="25"/>
        <v>4</v>
      </c>
      <c r="J159" s="48">
        <f t="shared" si="25"/>
        <v>155</v>
      </c>
      <c r="K159" s="90">
        <v>33.4</v>
      </c>
      <c r="L159" s="90">
        <v>19.100000000000001</v>
      </c>
      <c r="M159" s="56">
        <f t="shared" si="19"/>
        <v>26.25</v>
      </c>
      <c r="N159" s="36">
        <v>25.5</v>
      </c>
      <c r="O159" s="57">
        <f t="shared" si="20"/>
        <v>40.349267621939468</v>
      </c>
      <c r="P159" s="58">
        <f t="shared" si="21"/>
        <v>46.159562159498748</v>
      </c>
      <c r="Q159" s="58">
        <v>24.413140900000002</v>
      </c>
      <c r="R159" s="11">
        <f t="shared" si="22"/>
        <v>6.3072142942229243</v>
      </c>
      <c r="S159" s="35">
        <f t="shared" si="23"/>
        <v>12.849735667841054</v>
      </c>
      <c r="AF159" s="34"/>
    </row>
    <row r="160" spans="7:32" ht="18.5">
      <c r="G160" s="61">
        <v>2016</v>
      </c>
      <c r="H160" s="61">
        <v>6</v>
      </c>
      <c r="I160" s="48">
        <f t="shared" si="25"/>
        <v>5</v>
      </c>
      <c r="J160" s="48">
        <f t="shared" si="25"/>
        <v>156</v>
      </c>
      <c r="K160" s="90">
        <v>31.7</v>
      </c>
      <c r="L160" s="90">
        <v>19.2</v>
      </c>
      <c r="M160" s="56">
        <f t="shared" si="19"/>
        <v>25.45</v>
      </c>
      <c r="N160" s="36">
        <v>41</v>
      </c>
      <c r="O160" s="57">
        <f t="shared" si="20"/>
        <v>38.416733296513883</v>
      </c>
      <c r="P160" s="58">
        <f t="shared" si="21"/>
        <v>38.416733296513883</v>
      </c>
      <c r="Q160" s="58">
        <v>21.731786099999997</v>
      </c>
      <c r="R160" s="11">
        <f t="shared" si="22"/>
        <v>5.5125120268586238</v>
      </c>
      <c r="S160" s="35">
        <f t="shared" si="23"/>
        <v>8.9163524333691875</v>
      </c>
      <c r="AF160" s="34"/>
    </row>
    <row r="161" spans="7:32" ht="18.5">
      <c r="G161" s="61">
        <v>2016</v>
      </c>
      <c r="H161" s="61">
        <v>6</v>
      </c>
      <c r="I161" s="48">
        <f t="shared" si="25"/>
        <v>6</v>
      </c>
      <c r="J161" s="48">
        <f t="shared" si="25"/>
        <v>157</v>
      </c>
      <c r="K161" s="90">
        <v>31.8</v>
      </c>
      <c r="L161" s="90">
        <v>18.100000000000001</v>
      </c>
      <c r="M161" s="56">
        <f t="shared" si="19"/>
        <v>24.950000000000003</v>
      </c>
      <c r="N161" s="36">
        <v>33.5</v>
      </c>
      <c r="O161" s="57">
        <f t="shared" si="20"/>
        <v>38.991344557432214</v>
      </c>
      <c r="P161" s="58">
        <f t="shared" si="21"/>
        <v>42.734513634945699</v>
      </c>
      <c r="Q161" s="58">
        <v>23.091304999999998</v>
      </c>
      <c r="R161" s="11">
        <f t="shared" si="22"/>
        <v>5.7896540385187496</v>
      </c>
      <c r="S161" s="35">
        <f t="shared" si="23"/>
        <v>10.723810070220159</v>
      </c>
      <c r="AF161" s="34"/>
    </row>
    <row r="162" spans="7:32" ht="18.5">
      <c r="G162" s="61">
        <v>2016</v>
      </c>
      <c r="H162" s="61">
        <v>6</v>
      </c>
      <c r="I162" s="48">
        <f t="shared" si="25"/>
        <v>7</v>
      </c>
      <c r="J162" s="48">
        <f t="shared" si="25"/>
        <v>158</v>
      </c>
      <c r="K162" s="90">
        <v>31.2</v>
      </c>
      <c r="L162" s="90">
        <v>15.9</v>
      </c>
      <c r="M162" s="56">
        <f t="shared" si="19"/>
        <v>23.55</v>
      </c>
      <c r="N162" s="36">
        <v>21</v>
      </c>
      <c r="O162" s="57">
        <f t="shared" si="20"/>
        <v>37.935949516763877</v>
      </c>
      <c r="P162" s="58">
        <f t="shared" si="21"/>
        <v>46.433602208518984</v>
      </c>
      <c r="Q162" s="58">
        <v>23.741964799999998</v>
      </c>
      <c r="R162" s="11">
        <f t="shared" si="22"/>
        <v>5.7578478838751996</v>
      </c>
      <c r="S162" s="35">
        <f t="shared" si="23"/>
        <v>12.996260601966274</v>
      </c>
      <c r="AF162" s="34"/>
    </row>
    <row r="163" spans="7:32" ht="18.5">
      <c r="G163" s="61">
        <v>2016</v>
      </c>
      <c r="H163" s="61">
        <v>6</v>
      </c>
      <c r="I163" s="48">
        <f t="shared" si="25"/>
        <v>8</v>
      </c>
      <c r="J163" s="48">
        <f t="shared" si="25"/>
        <v>159</v>
      </c>
      <c r="K163" s="90">
        <v>27.6</v>
      </c>
      <c r="L163" s="90">
        <v>16.5</v>
      </c>
      <c r="M163" s="56">
        <f t="shared" si="19"/>
        <v>22.05</v>
      </c>
      <c r="N163" s="36">
        <v>22.5</v>
      </c>
      <c r="O163" s="57">
        <f t="shared" si="20"/>
        <v>44.144160225893707</v>
      </c>
      <c r="P163" s="58">
        <f t="shared" si="21"/>
        <v>39.200014280593614</v>
      </c>
      <c r="Q163" s="58">
        <v>23.531777399999999</v>
      </c>
      <c r="R163" s="11">
        <f t="shared" si="22"/>
        <v>5.4998528968723486</v>
      </c>
      <c r="S163" s="35">
        <f t="shared" si="23"/>
        <v>10.610447090789384</v>
      </c>
      <c r="AF163" s="34"/>
    </row>
    <row r="164" spans="7:32" ht="18.5">
      <c r="G164" s="61">
        <v>2016</v>
      </c>
      <c r="H164" s="61">
        <v>6</v>
      </c>
      <c r="I164" s="48">
        <f t="shared" si="25"/>
        <v>9</v>
      </c>
      <c r="J164" s="48">
        <f t="shared" si="25"/>
        <v>160</v>
      </c>
      <c r="K164" s="90">
        <v>30.8</v>
      </c>
      <c r="L164" s="90">
        <v>16.3</v>
      </c>
      <c r="M164" s="56">
        <f t="shared" si="19"/>
        <v>23.55</v>
      </c>
      <c r="N164" s="36">
        <v>20</v>
      </c>
      <c r="O164" s="57">
        <f t="shared" si="20"/>
        <v>38.389078125881923</v>
      </c>
      <c r="P164" s="58">
        <f t="shared" si="21"/>
        <v>44.531330626023028</v>
      </c>
      <c r="Q164" s="58">
        <v>23.3890007</v>
      </c>
      <c r="R164" s="11">
        <f t="shared" si="22"/>
        <v>5.6722478245124242</v>
      </c>
      <c r="S164" s="35">
        <f t="shared" si="23"/>
        <v>12.612896951464929</v>
      </c>
      <c r="AF164" s="34"/>
    </row>
    <row r="165" spans="7:32" ht="18.5">
      <c r="G165" s="61">
        <v>2016</v>
      </c>
      <c r="H165" s="61">
        <v>6</v>
      </c>
      <c r="I165" s="48">
        <f t="shared" si="25"/>
        <v>10</v>
      </c>
      <c r="J165" s="48">
        <f t="shared" si="25"/>
        <v>161</v>
      </c>
      <c r="K165" s="90">
        <v>25.6</v>
      </c>
      <c r="L165" s="90">
        <v>17.600000000000001</v>
      </c>
      <c r="M165" s="56">
        <f t="shared" si="19"/>
        <v>21.6</v>
      </c>
      <c r="N165" s="36">
        <v>25</v>
      </c>
      <c r="O165" s="57">
        <f t="shared" si="20"/>
        <v>53.467598626416994</v>
      </c>
      <c r="P165" s="58">
        <f t="shared" si="21"/>
        <v>34.219263120906874</v>
      </c>
      <c r="Q165" s="58">
        <v>24.196672999999997</v>
      </c>
      <c r="R165" s="11">
        <f t="shared" si="22"/>
        <v>5.5913913935129989</v>
      </c>
      <c r="S165" s="35">
        <f t="shared" si="23"/>
        <v>9.0152413959684949</v>
      </c>
      <c r="AF165" s="34"/>
    </row>
    <row r="166" spans="7:32" ht="18.5">
      <c r="G166" s="61">
        <v>2016</v>
      </c>
      <c r="H166" s="61">
        <v>6</v>
      </c>
      <c r="I166" s="48">
        <f t="shared" si="25"/>
        <v>11</v>
      </c>
      <c r="J166" s="48">
        <f t="shared" si="25"/>
        <v>162</v>
      </c>
      <c r="K166" s="90">
        <v>27.8</v>
      </c>
      <c r="L166" s="90">
        <v>15.7</v>
      </c>
      <c r="M166" s="56">
        <f t="shared" si="19"/>
        <v>21.75</v>
      </c>
      <c r="N166" s="36">
        <v>22</v>
      </c>
      <c r="O166" s="57">
        <f t="shared" si="20"/>
        <v>41.753328392613682</v>
      </c>
      <c r="P166" s="58">
        <f t="shared" si="21"/>
        <v>40.417221884050051</v>
      </c>
      <c r="Q166" s="58">
        <v>23.238268699999999</v>
      </c>
      <c r="R166" s="11">
        <f t="shared" si="22"/>
        <v>5.3903662363535236</v>
      </c>
      <c r="S166" s="35">
        <f t="shared" si="23"/>
        <v>10.918283563931713</v>
      </c>
      <c r="AF166" s="34"/>
    </row>
    <row r="167" spans="7:32" ht="18.5">
      <c r="G167" s="61">
        <v>2016</v>
      </c>
      <c r="H167" s="61">
        <v>6</v>
      </c>
      <c r="I167" s="48">
        <f t="shared" si="25"/>
        <v>12</v>
      </c>
      <c r="J167" s="48">
        <f t="shared" si="25"/>
        <v>163</v>
      </c>
      <c r="K167" s="90">
        <v>29.5</v>
      </c>
      <c r="L167" s="90">
        <v>15.9</v>
      </c>
      <c r="M167" s="56">
        <f t="shared" si="19"/>
        <v>22.7</v>
      </c>
      <c r="N167" s="36">
        <v>22</v>
      </c>
      <c r="O167" s="57">
        <f t="shared" si="20"/>
        <v>39.318218906223358</v>
      </c>
      <c r="P167" s="58">
        <f t="shared" si="21"/>
        <v>42.778222169971016</v>
      </c>
      <c r="Q167" s="58">
        <v>23.1997483</v>
      </c>
      <c r="R167" s="11">
        <f t="shared" si="22"/>
        <v>5.5106942130697494</v>
      </c>
      <c r="S167" s="35">
        <f t="shared" si="23"/>
        <v>11.725006662443512</v>
      </c>
      <c r="AF167" s="34"/>
    </row>
    <row r="168" spans="7:32" ht="18.5">
      <c r="G168" s="61">
        <v>2016</v>
      </c>
      <c r="H168" s="61">
        <v>6</v>
      </c>
      <c r="I168" s="48">
        <f t="shared" si="25"/>
        <v>13</v>
      </c>
      <c r="J168" s="48">
        <f t="shared" si="25"/>
        <v>164</v>
      </c>
      <c r="K168" s="90">
        <v>31.8</v>
      </c>
      <c r="L168" s="90">
        <v>17.399999999999999</v>
      </c>
      <c r="M168" s="56">
        <f t="shared" si="19"/>
        <v>24.6</v>
      </c>
      <c r="N168" s="36">
        <v>27</v>
      </c>
      <c r="O168" s="57">
        <f t="shared" si="20"/>
        <v>38.125618830673375</v>
      </c>
      <c r="P168" s="58">
        <f t="shared" si="21"/>
        <v>43.920712892935732</v>
      </c>
      <c r="Q168" s="58">
        <v>23.148248199999998</v>
      </c>
      <c r="R168" s="11">
        <f t="shared" si="22"/>
        <v>5.7564137693832</v>
      </c>
      <c r="S168" s="35">
        <f t="shared" si="23"/>
        <v>11.771870770743899</v>
      </c>
      <c r="AF168" s="34"/>
    </row>
    <row r="169" spans="7:32" ht="18.5">
      <c r="G169" s="61">
        <v>2016</v>
      </c>
      <c r="H169" s="61">
        <v>6</v>
      </c>
      <c r="I169" s="48">
        <f t="shared" si="25"/>
        <v>14</v>
      </c>
      <c r="J169" s="48">
        <f t="shared" si="25"/>
        <v>165</v>
      </c>
      <c r="K169" s="90">
        <v>35.5</v>
      </c>
      <c r="L169" s="90">
        <v>21.2</v>
      </c>
      <c r="M169" s="56">
        <f t="shared" si="19"/>
        <v>28.35</v>
      </c>
      <c r="N169" s="36">
        <v>31.5</v>
      </c>
      <c r="O169" s="57">
        <f t="shared" si="20"/>
        <v>38.868357393134161</v>
      </c>
      <c r="P169" s="58">
        <f t="shared" si="21"/>
        <v>44.465400857745486</v>
      </c>
      <c r="Q169" s="58">
        <v>23.517122899999997</v>
      </c>
      <c r="R169" s="11">
        <f t="shared" si="22"/>
        <v>6.3653737760622739</v>
      </c>
      <c r="S169" s="35">
        <f t="shared" si="23"/>
        <v>11.932761386979472</v>
      </c>
      <c r="AF169" s="34"/>
    </row>
    <row r="170" spans="7:32" ht="18.5">
      <c r="G170" s="61">
        <v>2016</v>
      </c>
      <c r="H170" s="61">
        <v>6</v>
      </c>
      <c r="I170" s="48">
        <f t="shared" si="25"/>
        <v>15</v>
      </c>
      <c r="J170" s="48">
        <f t="shared" si="25"/>
        <v>166</v>
      </c>
      <c r="K170" s="90">
        <v>34.1</v>
      </c>
      <c r="L170" s="90">
        <v>21</v>
      </c>
      <c r="M170" s="56">
        <f t="shared" si="19"/>
        <v>27.55</v>
      </c>
      <c r="N170" s="36">
        <v>37</v>
      </c>
      <c r="O170" s="57">
        <f t="shared" si="20"/>
        <v>39.619055048404924</v>
      </c>
      <c r="P170" s="58">
        <f t="shared" si="21"/>
        <v>41.520769690728365</v>
      </c>
      <c r="Q170" s="58">
        <v>22.9435039</v>
      </c>
      <c r="R170" s="11">
        <f t="shared" si="22"/>
        <v>6.1024615444382242</v>
      </c>
      <c r="S170" s="35">
        <f t="shared" si="23"/>
        <v>10.379048386477839</v>
      </c>
      <c r="AF170" s="34"/>
    </row>
    <row r="171" spans="7:32" ht="18.5">
      <c r="G171" s="61">
        <v>2016</v>
      </c>
      <c r="H171" s="61">
        <v>6</v>
      </c>
      <c r="I171" s="48">
        <f t="shared" si="25"/>
        <v>16</v>
      </c>
      <c r="J171" s="48">
        <f t="shared" si="25"/>
        <v>167</v>
      </c>
      <c r="K171" s="90">
        <v>33.1</v>
      </c>
      <c r="L171" s="90">
        <v>21.9</v>
      </c>
      <c r="M171" s="56">
        <f t="shared" si="19"/>
        <v>27.5</v>
      </c>
      <c r="N171" s="36">
        <v>38</v>
      </c>
      <c r="O171" s="57">
        <f t="shared" si="20"/>
        <v>40.338770593368885</v>
      </c>
      <c r="P171" s="58">
        <f t="shared" si="21"/>
        <v>36.143538451658529</v>
      </c>
      <c r="Q171" s="58">
        <v>21.5998956</v>
      </c>
      <c r="R171" s="11">
        <f t="shared" si="22"/>
        <v>5.7387574625382003</v>
      </c>
      <c r="S171" s="35">
        <f t="shared" si="23"/>
        <v>8.9839176654224868</v>
      </c>
      <c r="AF171" s="34"/>
    </row>
    <row r="172" spans="7:32" ht="18.5">
      <c r="G172" s="61">
        <v>2016</v>
      </c>
      <c r="H172" s="61">
        <v>6</v>
      </c>
      <c r="I172" s="48">
        <f t="shared" si="25"/>
        <v>17</v>
      </c>
      <c r="J172" s="48">
        <f t="shared" si="25"/>
        <v>168</v>
      </c>
      <c r="K172" s="90">
        <v>31.5</v>
      </c>
      <c r="L172" s="90">
        <v>19.899999999999999</v>
      </c>
      <c r="M172" s="56">
        <f t="shared" si="19"/>
        <v>25.7</v>
      </c>
      <c r="N172" s="36">
        <v>57.5</v>
      </c>
      <c r="O172" s="57">
        <f t="shared" si="20"/>
        <v>39.276052987339362</v>
      </c>
      <c r="P172" s="58">
        <f t="shared" si="21"/>
        <v>36.448177172250936</v>
      </c>
      <c r="Q172" s="58">
        <v>21.403106599999997</v>
      </c>
      <c r="R172" s="11">
        <f t="shared" si="22"/>
        <v>5.4605210790914995</v>
      </c>
      <c r="S172" s="35">
        <f t="shared" si="23"/>
        <v>7.543824509369121</v>
      </c>
      <c r="AF172" s="34"/>
    </row>
    <row r="173" spans="7:32" ht="18.5">
      <c r="G173" s="61">
        <v>2016</v>
      </c>
      <c r="H173" s="61">
        <v>6</v>
      </c>
      <c r="I173" s="48">
        <f t="shared" ref="I173:J188" si="26">I172+1</f>
        <v>18</v>
      </c>
      <c r="J173" s="48">
        <f t="shared" si="26"/>
        <v>169</v>
      </c>
      <c r="K173" s="90">
        <v>34.5</v>
      </c>
      <c r="L173" s="90">
        <v>21.7</v>
      </c>
      <c r="M173" s="56">
        <f t="shared" si="19"/>
        <v>28.1</v>
      </c>
      <c r="N173" s="36">
        <v>51.5</v>
      </c>
      <c r="O173" s="57">
        <f t="shared" si="20"/>
        <v>40.480748868471515</v>
      </c>
      <c r="P173" s="58">
        <f t="shared" si="21"/>
        <v>41.45228684131483</v>
      </c>
      <c r="Q173" s="58">
        <v>23.172532800000003</v>
      </c>
      <c r="R173" s="11">
        <f t="shared" si="22"/>
        <v>6.2381269336248009</v>
      </c>
      <c r="S173" s="35">
        <f t="shared" si="23"/>
        <v>8.8003911989488053</v>
      </c>
      <c r="AF173" s="34"/>
    </row>
    <row r="174" spans="7:32" ht="18.5">
      <c r="G174" s="61">
        <v>2016</v>
      </c>
      <c r="H174" s="61">
        <v>6</v>
      </c>
      <c r="I174" s="48">
        <f t="shared" si="26"/>
        <v>19</v>
      </c>
      <c r="J174" s="48">
        <f t="shared" si="26"/>
        <v>170</v>
      </c>
      <c r="K174" s="90">
        <v>34.299999999999997</v>
      </c>
      <c r="L174" s="90">
        <v>24.4</v>
      </c>
      <c r="M174" s="56">
        <f t="shared" si="19"/>
        <v>29.349999999999998</v>
      </c>
      <c r="N174" s="36">
        <v>56</v>
      </c>
      <c r="O174" s="57">
        <f t="shared" si="20"/>
        <v>46.519334649769597</v>
      </c>
      <c r="P174" s="58">
        <f t="shared" si="21"/>
        <v>36.843313042617517</v>
      </c>
      <c r="Q174" s="58">
        <v>23.4191471</v>
      </c>
      <c r="R174" s="11">
        <f t="shared" si="22"/>
        <v>6.4762079885117245</v>
      </c>
      <c r="S174" s="35">
        <f t="shared" si="23"/>
        <v>7.9872547625311254</v>
      </c>
      <c r="AF174" s="34"/>
    </row>
    <row r="175" spans="7:32" ht="18.5">
      <c r="G175" s="61">
        <v>2016</v>
      </c>
      <c r="H175" s="61">
        <v>6</v>
      </c>
      <c r="I175" s="48">
        <f t="shared" si="26"/>
        <v>20</v>
      </c>
      <c r="J175" s="48">
        <f t="shared" si="26"/>
        <v>171</v>
      </c>
      <c r="K175" s="90">
        <v>34.9</v>
      </c>
      <c r="L175" s="90">
        <v>25.6</v>
      </c>
      <c r="M175" s="56">
        <f t="shared" si="19"/>
        <v>30.25</v>
      </c>
      <c r="N175" s="36">
        <v>49</v>
      </c>
      <c r="O175" s="57">
        <f t="shared" si="20"/>
        <v>45.822061941140419</v>
      </c>
      <c r="P175" s="58">
        <f t="shared" si="21"/>
        <v>34.091614084208459</v>
      </c>
      <c r="Q175" s="58">
        <v>22.358161299999999</v>
      </c>
      <c r="R175" s="11">
        <f t="shared" si="22"/>
        <v>6.3008260999772245</v>
      </c>
      <c r="S175" s="35">
        <f t="shared" si="23"/>
        <v>7.6053067438993525</v>
      </c>
      <c r="AF175" s="34"/>
    </row>
    <row r="176" spans="7:32" ht="18.5">
      <c r="G176" s="61">
        <v>2016</v>
      </c>
      <c r="H176" s="61">
        <v>6</v>
      </c>
      <c r="I176" s="48">
        <f t="shared" si="26"/>
        <v>21</v>
      </c>
      <c r="J176" s="48">
        <f t="shared" si="26"/>
        <v>172</v>
      </c>
      <c r="K176" s="90">
        <v>38</v>
      </c>
      <c r="L176" s="90">
        <v>26</v>
      </c>
      <c r="M176" s="56">
        <f t="shared" si="19"/>
        <v>32</v>
      </c>
      <c r="N176" s="36">
        <v>39.5</v>
      </c>
      <c r="O176" s="57">
        <f t="shared" si="20"/>
        <v>36.315629808681969</v>
      </c>
      <c r="P176" s="58">
        <f t="shared" si="21"/>
        <v>34.863004616334692</v>
      </c>
      <c r="Q176" s="58">
        <v>20.1281651</v>
      </c>
      <c r="R176" s="11">
        <f t="shared" si="22"/>
        <v>5.8789740779126998</v>
      </c>
      <c r="S176" s="35">
        <f t="shared" si="23"/>
        <v>8.9693590779392789</v>
      </c>
      <c r="AF176" s="34"/>
    </row>
    <row r="177" spans="7:32" ht="18.5">
      <c r="G177" s="61">
        <v>2016</v>
      </c>
      <c r="H177" s="61">
        <v>6</v>
      </c>
      <c r="I177" s="48">
        <f t="shared" si="26"/>
        <v>22</v>
      </c>
      <c r="J177" s="48">
        <f t="shared" si="26"/>
        <v>173</v>
      </c>
      <c r="K177" s="90">
        <v>38.5</v>
      </c>
      <c r="L177" s="90">
        <v>28.4</v>
      </c>
      <c r="M177" s="56">
        <f t="shared" si="19"/>
        <v>33.450000000000003</v>
      </c>
      <c r="N177" s="36">
        <v>37.5</v>
      </c>
      <c r="O177" s="57">
        <f t="shared" si="20"/>
        <v>38.726344490251456</v>
      </c>
      <c r="P177" s="58">
        <f t="shared" si="21"/>
        <v>31.290886348123184</v>
      </c>
      <c r="Q177" s="58">
        <v>19.691879699999998</v>
      </c>
      <c r="R177" s="11">
        <f t="shared" si="22"/>
        <v>5.919009815075623</v>
      </c>
      <c r="S177" s="35">
        <f t="shared" si="23"/>
        <v>8.4201108156910589</v>
      </c>
      <c r="AF177" s="34"/>
    </row>
    <row r="178" spans="7:32" ht="18.5">
      <c r="G178" s="61">
        <v>2016</v>
      </c>
      <c r="H178" s="61">
        <v>6</v>
      </c>
      <c r="I178" s="48">
        <f t="shared" si="26"/>
        <v>23</v>
      </c>
      <c r="J178" s="48">
        <f t="shared" si="26"/>
        <v>174</v>
      </c>
      <c r="K178" s="90">
        <v>36.1</v>
      </c>
      <c r="L178" s="90">
        <v>28.1</v>
      </c>
      <c r="M178" s="56">
        <f t="shared" si="19"/>
        <v>32.1</v>
      </c>
      <c r="N178" s="36">
        <v>39</v>
      </c>
      <c r="O178" s="57">
        <f t="shared" si="20"/>
        <v>51.100924162212557</v>
      </c>
      <c r="P178" s="58">
        <f t="shared" si="21"/>
        <v>32.704591463816037</v>
      </c>
      <c r="Q178" s="58">
        <v>23.1256384</v>
      </c>
      <c r="R178" s="11">
        <f t="shared" si="22"/>
        <v>6.7680302738784004</v>
      </c>
      <c r="S178" s="35">
        <f t="shared" si="23"/>
        <v>8.5063752963818899</v>
      </c>
      <c r="AF178" s="34"/>
    </row>
    <row r="179" spans="7:32" ht="18.5">
      <c r="G179" s="61">
        <v>2016</v>
      </c>
      <c r="H179" s="61">
        <v>6</v>
      </c>
      <c r="I179" s="48">
        <f t="shared" si="26"/>
        <v>24</v>
      </c>
      <c r="J179" s="48">
        <f t="shared" si="26"/>
        <v>175</v>
      </c>
      <c r="K179" s="90">
        <v>35.9</v>
      </c>
      <c r="L179" s="90">
        <v>28.4</v>
      </c>
      <c r="M179" s="56">
        <f t="shared" si="19"/>
        <v>32.15</v>
      </c>
      <c r="N179" s="36">
        <v>39.5</v>
      </c>
      <c r="O179" s="57">
        <f t="shared" si="20"/>
        <v>48.018180262279827</v>
      </c>
      <c r="P179" s="58">
        <f t="shared" si="21"/>
        <v>28.810908157367894</v>
      </c>
      <c r="Q179" s="58">
        <v>21.040512399999997</v>
      </c>
      <c r="R179" s="11">
        <f t="shared" si="22"/>
        <v>6.1639601310386993</v>
      </c>
      <c r="S179" s="35">
        <f t="shared" si="23"/>
        <v>7.5115585646440763</v>
      </c>
      <c r="AF179" s="34"/>
    </row>
    <row r="180" spans="7:32" ht="18.5">
      <c r="G180" s="61">
        <v>2016</v>
      </c>
      <c r="H180" s="61">
        <v>6</v>
      </c>
      <c r="I180" s="48">
        <f t="shared" si="26"/>
        <v>25</v>
      </c>
      <c r="J180" s="48">
        <f t="shared" si="26"/>
        <v>176</v>
      </c>
      <c r="K180" s="90">
        <v>36</v>
      </c>
      <c r="L180" s="90">
        <v>26.8</v>
      </c>
      <c r="M180" s="56">
        <f t="shared" si="19"/>
        <v>31.4</v>
      </c>
      <c r="N180" s="36">
        <v>42</v>
      </c>
      <c r="O180" s="57">
        <f t="shared" si="20"/>
        <v>44.536437849895421</v>
      </c>
      <c r="P180" s="58">
        <f t="shared" si="21"/>
        <v>32.778818257523028</v>
      </c>
      <c r="Q180" s="58">
        <v>21.613712700000001</v>
      </c>
      <c r="R180" s="11">
        <f t="shared" si="22"/>
        <v>6.2368097092865993</v>
      </c>
      <c r="S180" s="35">
        <f t="shared" si="23"/>
        <v>8.1509298028512553</v>
      </c>
      <c r="AF180" s="34"/>
    </row>
    <row r="181" spans="7:32" ht="18.5">
      <c r="G181" s="61">
        <v>2016</v>
      </c>
      <c r="H181" s="61">
        <v>6</v>
      </c>
      <c r="I181" s="48">
        <f t="shared" si="26"/>
        <v>26</v>
      </c>
      <c r="J181" s="48">
        <f t="shared" si="26"/>
        <v>177</v>
      </c>
      <c r="K181" s="90">
        <v>35.700000000000003</v>
      </c>
      <c r="L181" s="90">
        <v>26.8</v>
      </c>
      <c r="M181" s="56">
        <f t="shared" si="19"/>
        <v>31.25</v>
      </c>
      <c r="N181" s="36">
        <v>44.5</v>
      </c>
      <c r="O181" s="57">
        <f t="shared" si="20"/>
        <v>46.29484932251713</v>
      </c>
      <c r="P181" s="58">
        <f t="shared" si="21"/>
        <v>32.961932717632209</v>
      </c>
      <c r="Q181" s="58">
        <v>22.097729899999997</v>
      </c>
      <c r="R181" s="11">
        <f t="shared" si="22"/>
        <v>6.3570362666046725</v>
      </c>
      <c r="S181" s="35">
        <f t="shared" si="23"/>
        <v>7.9188270777623737</v>
      </c>
      <c r="AF181" s="34"/>
    </row>
    <row r="182" spans="7:32" ht="18.5">
      <c r="G182" s="61">
        <v>2016</v>
      </c>
      <c r="H182" s="61">
        <v>6</v>
      </c>
      <c r="I182" s="48">
        <f t="shared" si="26"/>
        <v>27</v>
      </c>
      <c r="J182" s="48">
        <f t="shared" si="26"/>
        <v>178</v>
      </c>
      <c r="K182" s="90">
        <v>36.299999999999997</v>
      </c>
      <c r="L182" s="90">
        <v>23.9</v>
      </c>
      <c r="M182" s="56">
        <f t="shared" si="19"/>
        <v>30.099999999999998</v>
      </c>
      <c r="N182" s="36">
        <v>45.5</v>
      </c>
      <c r="O182" s="57">
        <f t="shared" si="20"/>
        <v>37.891352976629868</v>
      </c>
      <c r="P182" s="58">
        <f t="shared" si="21"/>
        <v>37.588222152816826</v>
      </c>
      <c r="Q182" s="58">
        <v>21.3486756</v>
      </c>
      <c r="R182" s="11">
        <f t="shared" si="22"/>
        <v>5.9975581566725999</v>
      </c>
      <c r="S182" s="35">
        <f t="shared" si="23"/>
        <v>8.7369949549068959</v>
      </c>
      <c r="AF182" s="34"/>
    </row>
    <row r="183" spans="7:32" ht="18.5">
      <c r="G183" s="61">
        <v>2016</v>
      </c>
      <c r="H183" s="61">
        <v>6</v>
      </c>
      <c r="I183" s="48">
        <f t="shared" si="26"/>
        <v>28</v>
      </c>
      <c r="J183" s="48">
        <f t="shared" si="26"/>
        <v>179</v>
      </c>
      <c r="K183" s="90">
        <v>35.9</v>
      </c>
      <c r="L183" s="90">
        <v>23.5</v>
      </c>
      <c r="M183" s="56">
        <f t="shared" si="19"/>
        <v>29.7</v>
      </c>
      <c r="N183" s="36">
        <v>34.5</v>
      </c>
      <c r="O183" s="57">
        <f t="shared" si="20"/>
        <v>32.838726694208383</v>
      </c>
      <c r="P183" s="58">
        <f t="shared" si="21"/>
        <v>32.576016880654713</v>
      </c>
      <c r="Q183" s="58">
        <v>18.501934299999999</v>
      </c>
      <c r="R183" s="11">
        <f t="shared" si="22"/>
        <v>5.1544076218012496</v>
      </c>
      <c r="S183" s="35">
        <f t="shared" si="23"/>
        <v>8.7213283762946823</v>
      </c>
      <c r="AF183" s="34"/>
    </row>
    <row r="184" spans="7:32" ht="18.5">
      <c r="G184" s="61">
        <v>2016</v>
      </c>
      <c r="H184" s="61">
        <v>6</v>
      </c>
      <c r="I184" s="48">
        <f t="shared" si="26"/>
        <v>29</v>
      </c>
      <c r="J184" s="48">
        <f t="shared" si="26"/>
        <v>180</v>
      </c>
      <c r="K184" s="90">
        <v>32</v>
      </c>
      <c r="L184" s="90">
        <v>19.899999999999999</v>
      </c>
      <c r="M184" s="56">
        <f t="shared" si="19"/>
        <v>25.95</v>
      </c>
      <c r="N184" s="36">
        <v>30</v>
      </c>
      <c r="O184" s="57">
        <f t="shared" si="20"/>
        <v>34.967594404012118</v>
      </c>
      <c r="P184" s="58">
        <f t="shared" si="21"/>
        <v>33.848631383083735</v>
      </c>
      <c r="Q184" s="58">
        <v>19.461594699999999</v>
      </c>
      <c r="R184" s="11">
        <f t="shared" si="22"/>
        <v>4.9937235650531244</v>
      </c>
      <c r="S184" s="35">
        <f t="shared" si="23"/>
        <v>9.0771843064746314</v>
      </c>
      <c r="AF184" s="34"/>
    </row>
    <row r="185" spans="7:32" ht="18.5">
      <c r="G185" s="61">
        <v>2016</v>
      </c>
      <c r="H185" s="62">
        <v>6</v>
      </c>
      <c r="I185" s="62">
        <f t="shared" si="26"/>
        <v>30</v>
      </c>
      <c r="J185" s="48">
        <f t="shared" si="26"/>
        <v>181</v>
      </c>
      <c r="K185" s="90">
        <v>35.1</v>
      </c>
      <c r="L185" s="90">
        <v>20.8</v>
      </c>
      <c r="M185" s="56">
        <f t="shared" si="19"/>
        <v>27.950000000000003</v>
      </c>
      <c r="N185" s="36">
        <v>30</v>
      </c>
      <c r="O185" s="57">
        <f t="shared" si="20"/>
        <v>24.891748098189964</v>
      </c>
      <c r="P185" s="58">
        <f t="shared" si="21"/>
        <v>28.476159824329322</v>
      </c>
      <c r="Q185" s="58">
        <v>15.060638999999998</v>
      </c>
      <c r="R185" s="51">
        <f t="shared" si="22"/>
        <v>4.0411271338762491</v>
      </c>
      <c r="S185" s="50">
        <f t="shared" si="23"/>
        <v>7.9280373397010235</v>
      </c>
      <c r="AF185" s="34"/>
    </row>
    <row r="186" spans="7:32" ht="18.5">
      <c r="G186" s="61">
        <v>2016</v>
      </c>
      <c r="H186" s="61">
        <v>7</v>
      </c>
      <c r="I186" s="48">
        <v>1</v>
      </c>
      <c r="J186" s="48">
        <f t="shared" si="26"/>
        <v>182</v>
      </c>
      <c r="K186" s="90">
        <v>32.299999999999997</v>
      </c>
      <c r="L186" s="90">
        <v>20.3</v>
      </c>
      <c r="M186" s="56">
        <f t="shared" si="19"/>
        <v>26.299999999999997</v>
      </c>
      <c r="N186" s="36">
        <v>17</v>
      </c>
      <c r="O186" s="57">
        <f t="shared" si="20"/>
        <v>33.516018299706552</v>
      </c>
      <c r="P186" s="58">
        <f t="shared" si="21"/>
        <v>32.175377567718279</v>
      </c>
      <c r="Q186" s="58">
        <v>18.576462899999999</v>
      </c>
      <c r="R186" s="11">
        <f t="shared" si="22"/>
        <v>4.8047371114648492</v>
      </c>
      <c r="S186" s="35">
        <f t="shared" si="23"/>
        <v>9.9531854724626534</v>
      </c>
      <c r="AF186" s="34"/>
    </row>
    <row r="187" spans="7:32" ht="18.5">
      <c r="G187" s="61">
        <v>2016</v>
      </c>
      <c r="H187" s="61">
        <v>7</v>
      </c>
      <c r="I187" s="48">
        <f t="shared" ref="I187:J202" si="27">I186+1</f>
        <v>2</v>
      </c>
      <c r="J187" s="48">
        <f t="shared" si="26"/>
        <v>183</v>
      </c>
      <c r="K187" s="90">
        <v>35</v>
      </c>
      <c r="L187" s="90">
        <v>21.1</v>
      </c>
      <c r="M187" s="56">
        <f t="shared" si="19"/>
        <v>28.05</v>
      </c>
      <c r="N187" s="36">
        <v>26.5</v>
      </c>
      <c r="O187" s="57">
        <f t="shared" si="20"/>
        <v>29.990104481403378</v>
      </c>
      <c r="P187" s="58">
        <f t="shared" si="21"/>
        <v>33.348996183320551</v>
      </c>
      <c r="Q187" s="58">
        <v>17.889794899999998</v>
      </c>
      <c r="R187" s="11">
        <f t="shared" si="22"/>
        <v>4.8107492190077235</v>
      </c>
      <c r="S187" s="35">
        <f t="shared" si="23"/>
        <v>9.5612877012370916</v>
      </c>
      <c r="AF187" s="34"/>
    </row>
    <row r="188" spans="7:32" ht="18.5">
      <c r="G188" s="61">
        <v>2016</v>
      </c>
      <c r="H188" s="61">
        <v>7</v>
      </c>
      <c r="I188" s="48">
        <f t="shared" si="27"/>
        <v>3</v>
      </c>
      <c r="J188" s="48">
        <f t="shared" si="26"/>
        <v>184</v>
      </c>
      <c r="K188" s="90">
        <v>36.4</v>
      </c>
      <c r="L188" s="90">
        <v>23.2</v>
      </c>
      <c r="M188" s="56">
        <f t="shared" si="19"/>
        <v>29.799999999999997</v>
      </c>
      <c r="N188" s="36">
        <v>36</v>
      </c>
      <c r="O188" s="57">
        <f t="shared" si="20"/>
        <v>26.354000676194779</v>
      </c>
      <c r="P188" s="58">
        <f t="shared" si="21"/>
        <v>27.829824714061687</v>
      </c>
      <c r="Q188" s="58">
        <v>15.319814299999999</v>
      </c>
      <c r="R188" s="11">
        <f t="shared" si="22"/>
        <v>4.2768938373881991</v>
      </c>
      <c r="S188" s="35">
        <f t="shared" si="23"/>
        <v>7.4035537689777282</v>
      </c>
      <c r="AF188" s="34"/>
    </row>
    <row r="189" spans="7:32" ht="18.5">
      <c r="G189" s="61">
        <v>2016</v>
      </c>
      <c r="H189" s="61">
        <v>7</v>
      </c>
      <c r="I189" s="48">
        <f t="shared" si="27"/>
        <v>4</v>
      </c>
      <c r="J189" s="48">
        <f t="shared" si="27"/>
        <v>185</v>
      </c>
      <c r="K189" s="90">
        <v>36.299999999999997</v>
      </c>
      <c r="L189" s="90">
        <v>22.9</v>
      </c>
      <c r="M189" s="56">
        <f t="shared" si="19"/>
        <v>29.599999999999998</v>
      </c>
      <c r="N189" s="36">
        <v>51</v>
      </c>
      <c r="O189" s="57">
        <f t="shared" si="20"/>
        <v>30.919092050359961</v>
      </c>
      <c r="P189" s="58">
        <f t="shared" si="21"/>
        <v>33.145266677985873</v>
      </c>
      <c r="Q189" s="58">
        <v>18.109193699999999</v>
      </c>
      <c r="R189" s="11">
        <f t="shared" si="22"/>
        <v>5.0343739577936999</v>
      </c>
      <c r="S189" s="35">
        <f t="shared" si="23"/>
        <v>7.2493006062152103</v>
      </c>
      <c r="AF189" s="34"/>
    </row>
    <row r="190" spans="7:32" ht="18.5">
      <c r="G190" s="61">
        <v>2016</v>
      </c>
      <c r="H190" s="61">
        <v>7</v>
      </c>
      <c r="I190" s="48">
        <f t="shared" si="27"/>
        <v>5</v>
      </c>
      <c r="J190" s="48">
        <f t="shared" si="27"/>
        <v>186</v>
      </c>
      <c r="K190" s="90">
        <v>35.799999999999997</v>
      </c>
      <c r="L190" s="90">
        <v>23.2</v>
      </c>
      <c r="M190" s="56">
        <f t="shared" si="19"/>
        <v>29.5</v>
      </c>
      <c r="N190" s="36">
        <v>45</v>
      </c>
      <c r="O190" s="57">
        <f t="shared" si="20"/>
        <v>28.113186126809339</v>
      </c>
      <c r="P190" s="58">
        <f t="shared" si="21"/>
        <v>28.338091615823807</v>
      </c>
      <c r="Q190" s="58">
        <v>15.966705799999998</v>
      </c>
      <c r="R190" s="11">
        <f t="shared" si="22"/>
        <v>4.4293957061540992</v>
      </c>
      <c r="S190" s="35">
        <f t="shared" si="23"/>
        <v>6.699796897914335</v>
      </c>
      <c r="AF190" s="34"/>
    </row>
    <row r="191" spans="7:32" ht="18.5">
      <c r="G191" s="61">
        <v>2016</v>
      </c>
      <c r="H191" s="61">
        <v>7</v>
      </c>
      <c r="I191" s="48">
        <f t="shared" si="27"/>
        <v>6</v>
      </c>
      <c r="J191" s="48">
        <f t="shared" si="27"/>
        <v>187</v>
      </c>
      <c r="K191" s="90">
        <v>35.200000000000003</v>
      </c>
      <c r="L191" s="90">
        <v>23.9</v>
      </c>
      <c r="M191" s="56">
        <f t="shared" si="19"/>
        <v>29.55</v>
      </c>
      <c r="N191" s="36">
        <v>47.5</v>
      </c>
      <c r="O191" s="57">
        <f t="shared" si="20"/>
        <v>28.348107486011134</v>
      </c>
      <c r="P191" s="58">
        <f t="shared" si="21"/>
        <v>25.626689167354076</v>
      </c>
      <c r="Q191" s="58">
        <v>15.246960499999998</v>
      </c>
      <c r="R191" s="11">
        <f t="shared" si="22"/>
        <v>4.2341990947938735</v>
      </c>
      <c r="S191" s="35">
        <f t="shared" si="23"/>
        <v>5.9027282366593443</v>
      </c>
      <c r="AF191" s="34"/>
    </row>
    <row r="192" spans="7:32" ht="18.5">
      <c r="G192" s="61">
        <v>2016</v>
      </c>
      <c r="H192" s="61">
        <v>7</v>
      </c>
      <c r="I192" s="48">
        <f t="shared" si="27"/>
        <v>7</v>
      </c>
      <c r="J192" s="48">
        <f t="shared" si="27"/>
        <v>188</v>
      </c>
      <c r="K192" s="90">
        <v>37.4</v>
      </c>
      <c r="L192" s="90">
        <v>22.3</v>
      </c>
      <c r="M192" s="56">
        <f t="shared" si="19"/>
        <v>29.85</v>
      </c>
      <c r="N192" s="36">
        <v>53.5</v>
      </c>
      <c r="O192" s="57">
        <f t="shared" si="20"/>
        <v>24.671897661759253</v>
      </c>
      <c r="P192" s="58">
        <f t="shared" si="21"/>
        <v>29.803652375405179</v>
      </c>
      <c r="Q192" s="58">
        <v>15.3394932</v>
      </c>
      <c r="R192" s="11">
        <f t="shared" si="22"/>
        <v>4.2868859809976998</v>
      </c>
      <c r="S192" s="35">
        <f t="shared" si="23"/>
        <v>6.5803324917683792</v>
      </c>
      <c r="AF192" s="34"/>
    </row>
    <row r="193" spans="7:32" ht="18.5">
      <c r="G193" s="61">
        <v>2016</v>
      </c>
      <c r="H193" s="61">
        <v>7</v>
      </c>
      <c r="I193" s="48">
        <f t="shared" si="27"/>
        <v>8</v>
      </c>
      <c r="J193" s="48">
        <f t="shared" si="27"/>
        <v>189</v>
      </c>
      <c r="K193" s="90">
        <v>36.4</v>
      </c>
      <c r="L193" s="90">
        <v>23.4</v>
      </c>
      <c r="M193" s="56">
        <f t="shared" si="19"/>
        <v>29.9</v>
      </c>
      <c r="N193" s="36">
        <v>52</v>
      </c>
      <c r="O193" s="57">
        <f t="shared" si="20"/>
        <v>23.101187033952613</v>
      </c>
      <c r="P193" s="58">
        <f t="shared" si="21"/>
        <v>24.025234515310718</v>
      </c>
      <c r="Q193" s="58">
        <v>13.326802300000001</v>
      </c>
      <c r="R193" s="11">
        <f t="shared" si="22"/>
        <v>3.7283128748491503</v>
      </c>
      <c r="S193" s="35">
        <f t="shared" si="23"/>
        <v>5.3911382788956566</v>
      </c>
      <c r="AF193" s="34"/>
    </row>
    <row r="194" spans="7:32" ht="18.5">
      <c r="G194" s="61">
        <v>2016</v>
      </c>
      <c r="H194" s="61">
        <v>7</v>
      </c>
      <c r="I194" s="48">
        <f t="shared" si="27"/>
        <v>9</v>
      </c>
      <c r="J194" s="48">
        <f t="shared" si="27"/>
        <v>190</v>
      </c>
      <c r="K194" s="90">
        <v>35.700000000000003</v>
      </c>
      <c r="L194" s="90">
        <v>22.2</v>
      </c>
      <c r="M194" s="56">
        <f t="shared" si="19"/>
        <v>28.950000000000003</v>
      </c>
      <c r="N194" s="36">
        <v>50</v>
      </c>
      <c r="O194" s="57">
        <f t="shared" si="20"/>
        <v>7.5018465801457168</v>
      </c>
      <c r="P194" s="58">
        <f t="shared" si="21"/>
        <v>8.1019943065573763</v>
      </c>
      <c r="Q194" s="58">
        <v>4.4101670999999998</v>
      </c>
      <c r="R194" s="11">
        <f t="shared" si="22"/>
        <v>1.209218204440125</v>
      </c>
      <c r="S194" s="35">
        <f t="shared" si="23"/>
        <v>2.081184366420914</v>
      </c>
      <c r="AF194" s="34"/>
    </row>
    <row r="195" spans="7:32" ht="18.5">
      <c r="G195" s="61">
        <v>2016</v>
      </c>
      <c r="H195" s="61">
        <v>7</v>
      </c>
      <c r="I195" s="48">
        <f t="shared" si="27"/>
        <v>10</v>
      </c>
      <c r="J195" s="48">
        <f t="shared" si="27"/>
        <v>191</v>
      </c>
      <c r="K195" s="90">
        <v>34.9</v>
      </c>
      <c r="L195" s="90">
        <v>22.4</v>
      </c>
      <c r="M195" s="56">
        <f t="shared" si="19"/>
        <v>28.65</v>
      </c>
      <c r="N195" s="36">
        <v>51.5</v>
      </c>
      <c r="O195" s="57">
        <f t="shared" si="20"/>
        <v>18.884544888103871</v>
      </c>
      <c r="P195" s="58">
        <f t="shared" si="21"/>
        <v>18.884544888103871</v>
      </c>
      <c r="Q195" s="58">
        <v>10.682711799999998</v>
      </c>
      <c r="R195" s="11">
        <f t="shared" si="22"/>
        <v>2.9102831636401496</v>
      </c>
      <c r="S195" s="35">
        <f t="shared" si="23"/>
        <v>4.2677072262014786</v>
      </c>
      <c r="AF195" s="34"/>
    </row>
    <row r="196" spans="7:32" ht="18.5">
      <c r="G196" s="61">
        <v>2016</v>
      </c>
      <c r="H196" s="61">
        <v>7</v>
      </c>
      <c r="I196" s="48">
        <f t="shared" si="27"/>
        <v>11</v>
      </c>
      <c r="J196" s="48">
        <f t="shared" si="27"/>
        <v>192</v>
      </c>
      <c r="K196" s="90">
        <v>35.6</v>
      </c>
      <c r="L196" s="90">
        <v>22.4</v>
      </c>
      <c r="M196" s="56">
        <f t="shared" si="19"/>
        <v>29</v>
      </c>
      <c r="N196" s="36">
        <v>54</v>
      </c>
      <c r="O196" s="57">
        <f t="shared" si="20"/>
        <v>29.733512856705474</v>
      </c>
      <c r="P196" s="58">
        <f t="shared" si="21"/>
        <v>31.398589576680987</v>
      </c>
      <c r="Q196" s="58">
        <v>17.284354699999998</v>
      </c>
      <c r="R196" s="11">
        <f t="shared" si="22"/>
        <v>4.7442442467653994</v>
      </c>
      <c r="S196" s="35">
        <f t="shared" si="23"/>
        <v>6.8423277339627742</v>
      </c>
      <c r="AF196" s="34"/>
    </row>
    <row r="197" spans="7:32" ht="18.5">
      <c r="G197" s="61">
        <v>2016</v>
      </c>
      <c r="H197" s="61">
        <v>7</v>
      </c>
      <c r="I197" s="48">
        <f t="shared" si="27"/>
        <v>12</v>
      </c>
      <c r="J197" s="48">
        <f t="shared" si="27"/>
        <v>193</v>
      </c>
      <c r="K197" s="90">
        <v>35.700000000000003</v>
      </c>
      <c r="L197" s="90">
        <v>22.9</v>
      </c>
      <c r="M197" s="56">
        <f t="shared" si="19"/>
        <v>29.3</v>
      </c>
      <c r="N197" s="36">
        <v>35</v>
      </c>
      <c r="O197" s="57">
        <f t="shared" si="20"/>
        <v>23.73006894224886</v>
      </c>
      <c r="P197" s="58">
        <f t="shared" si="21"/>
        <v>24.299590596862842</v>
      </c>
      <c r="Q197" s="58">
        <v>13.583884099999999</v>
      </c>
      <c r="R197" s="11">
        <f t="shared" si="22"/>
        <v>3.7524325196101493</v>
      </c>
      <c r="S197" s="35">
        <f t="shared" si="23"/>
        <v>6.5702081161757304</v>
      </c>
      <c r="AF197" s="34"/>
    </row>
    <row r="198" spans="7:32" ht="18.5">
      <c r="G198" s="61">
        <v>2016</v>
      </c>
      <c r="H198" s="61">
        <v>7</v>
      </c>
      <c r="I198" s="48">
        <f t="shared" si="27"/>
        <v>13</v>
      </c>
      <c r="J198" s="48">
        <f t="shared" si="27"/>
        <v>194</v>
      </c>
      <c r="K198" s="90">
        <v>36.9</v>
      </c>
      <c r="L198" s="90">
        <v>22.8</v>
      </c>
      <c r="M198" s="56">
        <f t="shared" ref="M198:M261" si="28">(K198+L198)/2</f>
        <v>29.85</v>
      </c>
      <c r="N198" s="36">
        <v>36.5</v>
      </c>
      <c r="O198" s="57">
        <f t="shared" ref="O198:O261" si="29">((Q198)/(0.16*(K198-(L198))^0.5))</f>
        <v>12.870436842702894</v>
      </c>
      <c r="P198" s="58">
        <f t="shared" ref="P198:P261" si="30">0.16*((K198-L198)^1/2)*O198</f>
        <v>14.517852758568862</v>
      </c>
      <c r="Q198" s="58">
        <v>7.7325515999999999</v>
      </c>
      <c r="R198" s="11">
        <f t="shared" ref="R198:R261" si="31">0.0023*0.408*O198*(K198-L198)^0.5*(M198+17.8)</f>
        <v>2.1609949311351007</v>
      </c>
      <c r="S198" s="35">
        <f t="shared" ref="S198:S261" si="32">0.31*(IF(N198&gt;50,1,(1+(50-N198)/70)))*(P198+2.09)*((M198/(M198+15)))</f>
        <v>4.087384589701645</v>
      </c>
      <c r="AF198" s="34"/>
    </row>
    <row r="199" spans="7:32" ht="18.5">
      <c r="G199" s="61">
        <v>2016</v>
      </c>
      <c r="H199" s="61">
        <v>7</v>
      </c>
      <c r="I199" s="48">
        <f t="shared" si="27"/>
        <v>14</v>
      </c>
      <c r="J199" s="48">
        <f t="shared" si="27"/>
        <v>195</v>
      </c>
      <c r="K199" s="90">
        <v>35.6</v>
      </c>
      <c r="L199" s="90">
        <v>24.2</v>
      </c>
      <c r="M199" s="56">
        <f t="shared" si="28"/>
        <v>29.9</v>
      </c>
      <c r="N199" s="36">
        <v>29</v>
      </c>
      <c r="O199" s="57">
        <f t="shared" si="29"/>
        <v>25.042688523528241</v>
      </c>
      <c r="P199" s="58">
        <f t="shared" si="30"/>
        <v>22.838931933457761</v>
      </c>
      <c r="Q199" s="58">
        <v>13.5286157</v>
      </c>
      <c r="R199" s="11">
        <f t="shared" si="31"/>
        <v>3.7847722925398504</v>
      </c>
      <c r="S199" s="35">
        <f t="shared" si="32"/>
        <v>6.6901147242446761</v>
      </c>
      <c r="AF199" s="34"/>
    </row>
    <row r="200" spans="7:32" ht="18.5">
      <c r="G200" s="61">
        <v>2016</v>
      </c>
      <c r="H200" s="61">
        <v>7</v>
      </c>
      <c r="I200" s="48">
        <f t="shared" si="27"/>
        <v>15</v>
      </c>
      <c r="J200" s="48">
        <f t="shared" si="27"/>
        <v>196</v>
      </c>
      <c r="K200" s="90">
        <v>36.200000000000003</v>
      </c>
      <c r="L200" s="90">
        <v>23</v>
      </c>
      <c r="M200" s="56">
        <f t="shared" si="28"/>
        <v>29.6</v>
      </c>
      <c r="N200" s="36">
        <v>27</v>
      </c>
      <c r="O200" s="57">
        <f t="shared" si="29"/>
        <v>23.141591399750258</v>
      </c>
      <c r="P200" s="58">
        <f t="shared" si="30"/>
        <v>24.437520518136278</v>
      </c>
      <c r="Q200" s="58">
        <v>13.452412300000001</v>
      </c>
      <c r="R200" s="11">
        <f t="shared" si="31"/>
        <v>3.7397840718123008</v>
      </c>
      <c r="S200" s="35">
        <f t="shared" si="32"/>
        <v>7.2510368768484685</v>
      </c>
      <c r="AF200" s="34"/>
    </row>
    <row r="201" spans="7:32" ht="18.5">
      <c r="G201" s="61">
        <v>2016</v>
      </c>
      <c r="H201" s="61">
        <v>7</v>
      </c>
      <c r="I201" s="48">
        <f t="shared" si="27"/>
        <v>16</v>
      </c>
      <c r="J201" s="48">
        <f t="shared" si="27"/>
        <v>197</v>
      </c>
      <c r="K201" s="90">
        <v>36.799999999999997</v>
      </c>
      <c r="L201" s="90">
        <v>22.7</v>
      </c>
      <c r="M201" s="56">
        <f t="shared" si="28"/>
        <v>29.75</v>
      </c>
      <c r="N201" s="36">
        <v>33.5</v>
      </c>
      <c r="O201" s="57">
        <f t="shared" si="29"/>
        <v>10.377608567505348</v>
      </c>
      <c r="P201" s="58">
        <f t="shared" si="30"/>
        <v>11.705942464146032</v>
      </c>
      <c r="Q201" s="58">
        <v>6.2348616999999997</v>
      </c>
      <c r="R201" s="11">
        <f t="shared" si="31"/>
        <v>1.7387829070422747</v>
      </c>
      <c r="S201" s="35">
        <f t="shared" si="32"/>
        <v>3.5133795262532344</v>
      </c>
      <c r="AF201" s="34"/>
    </row>
    <row r="202" spans="7:32" ht="18.5">
      <c r="G202" s="61">
        <v>2016</v>
      </c>
      <c r="H202" s="61">
        <v>7</v>
      </c>
      <c r="I202" s="48">
        <f t="shared" si="27"/>
        <v>17</v>
      </c>
      <c r="J202" s="48">
        <f t="shared" si="27"/>
        <v>198</v>
      </c>
      <c r="K202" s="90">
        <v>36.200000000000003</v>
      </c>
      <c r="L202" s="90">
        <v>23.7</v>
      </c>
      <c r="M202" s="56">
        <f t="shared" si="28"/>
        <v>29.950000000000003</v>
      </c>
      <c r="N202" s="36">
        <v>37.5</v>
      </c>
      <c r="O202" s="57">
        <f t="shared" si="29"/>
        <v>4.1530603342145804</v>
      </c>
      <c r="P202" s="58">
        <f t="shared" si="30"/>
        <v>4.1530603342145813</v>
      </c>
      <c r="Q202" s="58">
        <v>2.3493256999999996</v>
      </c>
      <c r="R202" s="11">
        <f t="shared" si="31"/>
        <v>0.65793747225637489</v>
      </c>
      <c r="S202" s="35">
        <f t="shared" si="32"/>
        <v>1.5197853894879265</v>
      </c>
      <c r="AF202" s="34"/>
    </row>
    <row r="203" spans="7:32" ht="18.5">
      <c r="G203" s="61">
        <v>2016</v>
      </c>
      <c r="H203" s="61">
        <v>7</v>
      </c>
      <c r="I203" s="48">
        <f t="shared" ref="I203:J218" si="33">I202+1</f>
        <v>18</v>
      </c>
      <c r="J203" s="48">
        <f t="shared" si="33"/>
        <v>199</v>
      </c>
      <c r="K203" s="90">
        <v>36.4</v>
      </c>
      <c r="L203" s="90">
        <v>23.2</v>
      </c>
      <c r="M203" s="56">
        <f t="shared" si="28"/>
        <v>29.799999999999997</v>
      </c>
      <c r="N203" s="36">
        <v>29</v>
      </c>
      <c r="O203" s="57">
        <f t="shared" si="29"/>
        <v>2.0916673853800223</v>
      </c>
      <c r="P203" s="58">
        <f t="shared" si="30"/>
        <v>2.2088007589613037</v>
      </c>
      <c r="Q203" s="58">
        <v>1.2159047999999999</v>
      </c>
      <c r="R203" s="11">
        <f t="shared" si="31"/>
        <v>0.33944900663519989</v>
      </c>
      <c r="S203" s="35">
        <f t="shared" si="32"/>
        <v>1.1523664695238813</v>
      </c>
      <c r="AF203" s="34"/>
    </row>
    <row r="204" spans="7:32" ht="18.5">
      <c r="G204" s="61">
        <v>2016</v>
      </c>
      <c r="H204" s="61">
        <v>7</v>
      </c>
      <c r="I204" s="48">
        <f t="shared" si="33"/>
        <v>19</v>
      </c>
      <c r="J204" s="48">
        <f t="shared" si="33"/>
        <v>200</v>
      </c>
      <c r="K204" s="90">
        <v>34.6</v>
      </c>
      <c r="L204" s="90">
        <v>22.9</v>
      </c>
      <c r="M204" s="56">
        <f t="shared" si="28"/>
        <v>28.75</v>
      </c>
      <c r="N204" s="36">
        <v>32</v>
      </c>
      <c r="O204" s="57">
        <f t="shared" si="29"/>
        <v>3.1596581578839857</v>
      </c>
      <c r="P204" s="58">
        <f t="shared" si="30"/>
        <v>2.9574400357794115</v>
      </c>
      <c r="Q204" s="58">
        <v>1.7292309999999997</v>
      </c>
      <c r="R204" s="11">
        <f t="shared" si="31"/>
        <v>0.47210729838824994</v>
      </c>
      <c r="S204" s="35">
        <f t="shared" si="32"/>
        <v>1.292639092265075</v>
      </c>
      <c r="AF204" s="34"/>
    </row>
    <row r="205" spans="7:32" ht="18.5">
      <c r="G205" s="61">
        <v>2016</v>
      </c>
      <c r="H205" s="61">
        <v>7</v>
      </c>
      <c r="I205" s="48">
        <f t="shared" si="33"/>
        <v>20</v>
      </c>
      <c r="J205" s="48">
        <f t="shared" si="33"/>
        <v>201</v>
      </c>
      <c r="K205" s="90">
        <v>36.5</v>
      </c>
      <c r="L205" s="90">
        <v>22.1</v>
      </c>
      <c r="M205" s="56">
        <f t="shared" si="28"/>
        <v>29.3</v>
      </c>
      <c r="N205" s="36">
        <v>33.5</v>
      </c>
      <c r="O205" s="57">
        <f t="shared" si="29"/>
        <v>3.1618486115587574</v>
      </c>
      <c r="P205" s="58">
        <f t="shared" si="30"/>
        <v>3.6424496005156883</v>
      </c>
      <c r="Q205" s="58">
        <v>1.9197394999999999</v>
      </c>
      <c r="R205" s="11">
        <f t="shared" si="31"/>
        <v>0.53031171908925001</v>
      </c>
      <c r="S205" s="35">
        <f t="shared" si="32"/>
        <v>1.4523921753977316</v>
      </c>
      <c r="AF205" s="34"/>
    </row>
    <row r="206" spans="7:32" ht="18.5">
      <c r="G206" s="61">
        <v>2016</v>
      </c>
      <c r="H206" s="61">
        <v>7</v>
      </c>
      <c r="I206" s="48">
        <f t="shared" si="33"/>
        <v>21</v>
      </c>
      <c r="J206" s="48">
        <f t="shared" si="33"/>
        <v>202</v>
      </c>
      <c r="K206" s="90">
        <v>34.799999999999997</v>
      </c>
      <c r="L206" s="90">
        <v>20.399999999999999</v>
      </c>
      <c r="M206" s="56">
        <f t="shared" si="28"/>
        <v>27.599999999999998</v>
      </c>
      <c r="N206" s="36">
        <v>25</v>
      </c>
      <c r="O206" s="57">
        <f t="shared" si="29"/>
        <v>5.5168569013020852</v>
      </c>
      <c r="P206" s="58">
        <f t="shared" si="30"/>
        <v>6.3554191503000013</v>
      </c>
      <c r="Q206" s="58">
        <v>3.3495999999999997</v>
      </c>
      <c r="R206" s="11">
        <f t="shared" si="31"/>
        <v>0.8919013415999999</v>
      </c>
      <c r="S206" s="35">
        <f t="shared" si="32"/>
        <v>2.302013948271914</v>
      </c>
      <c r="AF206" s="34"/>
    </row>
    <row r="207" spans="7:32" ht="18.5">
      <c r="G207" s="61">
        <v>2016</v>
      </c>
      <c r="H207" s="61">
        <v>7</v>
      </c>
      <c r="I207" s="48">
        <f t="shared" si="33"/>
        <v>22</v>
      </c>
      <c r="J207" s="48">
        <f t="shared" si="33"/>
        <v>203</v>
      </c>
      <c r="K207" s="90">
        <v>34.299999999999997</v>
      </c>
      <c r="L207" s="90">
        <v>20.2</v>
      </c>
      <c r="M207" s="56">
        <f t="shared" si="28"/>
        <v>27.25</v>
      </c>
      <c r="N207" s="36">
        <v>24</v>
      </c>
      <c r="O207" s="57">
        <f t="shared" si="29"/>
        <v>10.8103864145553</v>
      </c>
      <c r="P207" s="58">
        <f t="shared" si="30"/>
        <v>12.194115875618376</v>
      </c>
      <c r="Q207" s="58">
        <v>6.4948743999999996</v>
      </c>
      <c r="R207" s="11">
        <f t="shared" si="31"/>
        <v>1.7160643479377999</v>
      </c>
      <c r="S207" s="35">
        <f t="shared" si="32"/>
        <v>3.9167697753141089</v>
      </c>
      <c r="AF207" s="34"/>
    </row>
    <row r="208" spans="7:32" ht="18.5">
      <c r="G208" s="61">
        <v>2016</v>
      </c>
      <c r="H208" s="61">
        <v>7</v>
      </c>
      <c r="I208" s="48">
        <f t="shared" si="33"/>
        <v>23</v>
      </c>
      <c r="J208" s="48">
        <f t="shared" si="33"/>
        <v>204</v>
      </c>
      <c r="K208" s="90">
        <v>34</v>
      </c>
      <c r="L208" s="90">
        <v>19.600000000000001</v>
      </c>
      <c r="M208" s="56">
        <f t="shared" si="28"/>
        <v>26.8</v>
      </c>
      <c r="N208" s="36">
        <v>30</v>
      </c>
      <c r="O208" s="57">
        <f t="shared" si="29"/>
        <v>11.192323438516604</v>
      </c>
      <c r="P208" s="58">
        <f t="shared" si="30"/>
        <v>12.893556601171127</v>
      </c>
      <c r="Q208" s="58">
        <v>6.7955009999999998</v>
      </c>
      <c r="R208" s="11">
        <f t="shared" si="31"/>
        <v>1.7775603560789999</v>
      </c>
      <c r="S208" s="35">
        <f t="shared" si="32"/>
        <v>3.8289490573573732</v>
      </c>
      <c r="AF208" s="34"/>
    </row>
    <row r="209" spans="7:32" ht="18.5">
      <c r="G209" s="61">
        <v>2016</v>
      </c>
      <c r="H209" s="61">
        <v>7</v>
      </c>
      <c r="I209" s="48">
        <f t="shared" si="33"/>
        <v>24</v>
      </c>
      <c r="J209" s="48">
        <f t="shared" si="33"/>
        <v>205</v>
      </c>
      <c r="K209" s="90">
        <v>37</v>
      </c>
      <c r="L209" s="90">
        <v>23.3</v>
      </c>
      <c r="M209" s="56">
        <f t="shared" si="28"/>
        <v>30.15</v>
      </c>
      <c r="N209" s="36">
        <v>49</v>
      </c>
      <c r="O209" s="57">
        <f t="shared" si="29"/>
        <v>2.255347037864166</v>
      </c>
      <c r="P209" s="58">
        <f t="shared" si="30"/>
        <v>2.4718603534991255</v>
      </c>
      <c r="Q209" s="58">
        <v>1.3356529999999998</v>
      </c>
      <c r="R209" s="11">
        <f t="shared" si="31"/>
        <v>0.3756213523177499</v>
      </c>
      <c r="S209" s="35">
        <f t="shared" si="32"/>
        <v>0.9578412825099033</v>
      </c>
      <c r="AF209" s="34"/>
    </row>
    <row r="210" spans="7:32" ht="18.5">
      <c r="G210" s="61">
        <v>2016</v>
      </c>
      <c r="H210" s="61">
        <v>7</v>
      </c>
      <c r="I210" s="48">
        <f t="shared" si="33"/>
        <v>25</v>
      </c>
      <c r="J210" s="48">
        <f t="shared" si="33"/>
        <v>206</v>
      </c>
      <c r="K210" s="90">
        <v>36.200000000000003</v>
      </c>
      <c r="L210" s="90">
        <v>24.4</v>
      </c>
      <c r="M210" s="56">
        <f t="shared" si="28"/>
        <v>30.3</v>
      </c>
      <c r="N210" s="36">
        <v>52.5</v>
      </c>
      <c r="O210" s="57">
        <f t="shared" si="29"/>
        <v>3.8867126054758332</v>
      </c>
      <c r="P210" s="58">
        <f t="shared" si="30"/>
        <v>3.6690566995691882</v>
      </c>
      <c r="Q210" s="58">
        <v>2.1362074</v>
      </c>
      <c r="R210" s="11">
        <f t="shared" si="31"/>
        <v>0.60263799288809983</v>
      </c>
      <c r="S210" s="35">
        <f t="shared" si="32"/>
        <v>1.1941461275729224</v>
      </c>
      <c r="AF210" s="34"/>
    </row>
    <row r="211" spans="7:32" ht="18.5">
      <c r="G211" s="61">
        <v>2016</v>
      </c>
      <c r="H211" s="61">
        <v>7</v>
      </c>
      <c r="I211" s="48">
        <f t="shared" si="33"/>
        <v>26</v>
      </c>
      <c r="J211" s="48">
        <f t="shared" si="33"/>
        <v>207</v>
      </c>
      <c r="K211" s="90">
        <v>37</v>
      </c>
      <c r="L211" s="90">
        <v>23.3</v>
      </c>
      <c r="M211" s="56">
        <f t="shared" si="28"/>
        <v>30.15</v>
      </c>
      <c r="N211" s="36">
        <v>57</v>
      </c>
      <c r="O211" s="57">
        <f t="shared" si="29"/>
        <v>1.7003478451609153</v>
      </c>
      <c r="P211" s="58">
        <f t="shared" si="30"/>
        <v>1.863581238296363</v>
      </c>
      <c r="Q211" s="58">
        <v>1.0069735</v>
      </c>
      <c r="R211" s="11">
        <f t="shared" si="31"/>
        <v>0.283187884741125</v>
      </c>
      <c r="S211" s="35">
        <f t="shared" si="32"/>
        <v>0.81843072079151624</v>
      </c>
      <c r="AF211" s="34"/>
    </row>
    <row r="212" spans="7:32" ht="18.5">
      <c r="G212" s="61">
        <v>2016</v>
      </c>
      <c r="H212" s="61">
        <v>7</v>
      </c>
      <c r="I212" s="48">
        <f t="shared" si="33"/>
        <v>27</v>
      </c>
      <c r="J212" s="48">
        <f t="shared" si="33"/>
        <v>208</v>
      </c>
      <c r="K212" s="90">
        <v>36.6</v>
      </c>
      <c r="L212" s="90">
        <v>23.9</v>
      </c>
      <c r="M212" s="56">
        <f t="shared" si="28"/>
        <v>30.25</v>
      </c>
      <c r="N212" s="36">
        <v>46.5</v>
      </c>
      <c r="O212" s="57">
        <f t="shared" si="29"/>
        <v>40.710303430093404</v>
      </c>
      <c r="P212" s="58">
        <f t="shared" si="30"/>
        <v>41.361668284974911</v>
      </c>
      <c r="Q212" s="137">
        <v>23.212727999999998</v>
      </c>
      <c r="R212" s="11">
        <f t="shared" si="31"/>
        <v>6.5416543190459988</v>
      </c>
      <c r="S212" s="35">
        <f t="shared" si="32"/>
        <v>9.4550590123639751</v>
      </c>
      <c r="AF212" s="34"/>
    </row>
    <row r="213" spans="7:32" ht="18.5">
      <c r="G213" s="61">
        <v>2016</v>
      </c>
      <c r="H213" s="61">
        <v>7</v>
      </c>
      <c r="I213" s="48">
        <f t="shared" si="33"/>
        <v>28</v>
      </c>
      <c r="J213" s="48">
        <f t="shared" si="33"/>
        <v>209</v>
      </c>
      <c r="K213" s="90">
        <v>36.1</v>
      </c>
      <c r="L213" s="90">
        <v>23.4</v>
      </c>
      <c r="M213" s="56">
        <f t="shared" si="28"/>
        <v>29.75</v>
      </c>
      <c r="N213" s="36">
        <v>35.5</v>
      </c>
      <c r="O213" s="57">
        <f t="shared" si="29"/>
        <v>39.168246481983807</v>
      </c>
      <c r="P213" s="58">
        <f t="shared" si="30"/>
        <v>39.794938425695555</v>
      </c>
      <c r="Q213" s="137">
        <v>22.333457999999997</v>
      </c>
      <c r="R213" s="11">
        <f t="shared" si="31"/>
        <v>6.2283715171334988</v>
      </c>
      <c r="S213" s="35">
        <f t="shared" si="32"/>
        <v>10.420106902256208</v>
      </c>
      <c r="AF213" s="34"/>
    </row>
    <row r="214" spans="7:32" ht="18.5">
      <c r="G214" s="61">
        <v>2016</v>
      </c>
      <c r="H214" s="61">
        <v>7</v>
      </c>
      <c r="I214" s="48">
        <f t="shared" si="33"/>
        <v>29</v>
      </c>
      <c r="J214" s="48">
        <f t="shared" si="33"/>
        <v>210</v>
      </c>
      <c r="K214" s="90">
        <v>36.200000000000003</v>
      </c>
      <c r="L214" s="90">
        <v>23</v>
      </c>
      <c r="M214" s="56">
        <f t="shared" si="28"/>
        <v>29.6</v>
      </c>
      <c r="N214" s="36">
        <v>32.5</v>
      </c>
      <c r="O214" s="57">
        <f t="shared" si="29"/>
        <v>39.499669219779761</v>
      </c>
      <c r="P214" s="58">
        <f t="shared" si="30"/>
        <v>41.711650696087439</v>
      </c>
      <c r="Q214" s="137">
        <v>22.961507999999998</v>
      </c>
      <c r="R214" s="11">
        <f t="shared" si="31"/>
        <v>6.3833221855080007</v>
      </c>
      <c r="S214" s="35">
        <f t="shared" si="32"/>
        <v>11.264684607267329</v>
      </c>
      <c r="AF214" s="34"/>
    </row>
    <row r="215" spans="7:32" ht="18.5">
      <c r="G215" s="61">
        <v>2016</v>
      </c>
      <c r="H215" s="61">
        <v>7</v>
      </c>
      <c r="I215" s="48">
        <f t="shared" si="33"/>
        <v>30</v>
      </c>
      <c r="J215" s="48">
        <f t="shared" si="33"/>
        <v>211</v>
      </c>
      <c r="K215" s="90">
        <v>36.200000000000003</v>
      </c>
      <c r="L215" s="90">
        <v>24.2</v>
      </c>
      <c r="M215" s="56">
        <f t="shared" si="28"/>
        <v>30.200000000000003</v>
      </c>
      <c r="N215" s="36">
        <v>49</v>
      </c>
      <c r="O215" s="57">
        <f t="shared" si="29"/>
        <v>39.705229603817614</v>
      </c>
      <c r="P215" s="58">
        <f t="shared" si="30"/>
        <v>38.117020419664918</v>
      </c>
      <c r="Q215" s="137">
        <v>22.006872000000001</v>
      </c>
      <c r="R215" s="11">
        <f t="shared" si="31"/>
        <v>6.1953746054400014</v>
      </c>
      <c r="S215" s="35">
        <f t="shared" si="32"/>
        <v>8.4468036937396036</v>
      </c>
      <c r="AF215" s="34"/>
    </row>
    <row r="216" spans="7:32" ht="18.5">
      <c r="G216" s="61">
        <v>2016</v>
      </c>
      <c r="H216" s="62">
        <v>7</v>
      </c>
      <c r="I216" s="62">
        <f t="shared" si="33"/>
        <v>31</v>
      </c>
      <c r="J216" s="48">
        <f t="shared" si="33"/>
        <v>212</v>
      </c>
      <c r="K216" s="90">
        <v>36.200000000000003</v>
      </c>
      <c r="L216" s="90">
        <v>23.9</v>
      </c>
      <c r="M216" s="56">
        <f t="shared" si="28"/>
        <v>30.05</v>
      </c>
      <c r="N216" s="36">
        <v>51.5</v>
      </c>
      <c r="O216" s="57">
        <f t="shared" si="29"/>
        <v>40.359651170027952</v>
      </c>
      <c r="P216" s="58">
        <f t="shared" si="30"/>
        <v>39.713896751307516</v>
      </c>
      <c r="Q216" s="137">
        <v>22.647482999999998</v>
      </c>
      <c r="R216" s="51">
        <f t="shared" si="31"/>
        <v>6.3557952909907494</v>
      </c>
      <c r="S216" s="50">
        <f t="shared" si="32"/>
        <v>8.6442663748458433</v>
      </c>
      <c r="AF216" s="34"/>
    </row>
    <row r="217" spans="7:32" ht="18.5">
      <c r="G217" s="61">
        <v>2016</v>
      </c>
      <c r="H217" s="61">
        <v>8</v>
      </c>
      <c r="I217" s="48">
        <v>1</v>
      </c>
      <c r="J217" s="48">
        <f t="shared" si="33"/>
        <v>213</v>
      </c>
      <c r="K217" s="90">
        <v>36.700000000000003</v>
      </c>
      <c r="L217" s="90">
        <v>25</v>
      </c>
      <c r="M217" s="56">
        <f t="shared" si="28"/>
        <v>30.85</v>
      </c>
      <c r="N217" s="36">
        <v>50</v>
      </c>
      <c r="O217" s="57">
        <f t="shared" si="29"/>
        <v>41.117633824570184</v>
      </c>
      <c r="P217" s="58">
        <f t="shared" si="30"/>
        <v>38.486105259797704</v>
      </c>
      <c r="Q217" s="137">
        <v>22.503031500000002</v>
      </c>
      <c r="R217" s="11">
        <f t="shared" si="31"/>
        <v>6.4208406097158761</v>
      </c>
      <c r="S217" s="35">
        <f t="shared" si="32"/>
        <v>8.4634587274171267</v>
      </c>
      <c r="AF217" s="34"/>
    </row>
    <row r="218" spans="7:32" ht="18.5">
      <c r="G218" s="61">
        <v>2016</v>
      </c>
      <c r="H218" s="61">
        <v>8</v>
      </c>
      <c r="I218" s="48">
        <f t="shared" ref="I218:J233" si="34">I217+1</f>
        <v>2</v>
      </c>
      <c r="J218" s="48">
        <f t="shared" si="33"/>
        <v>214</v>
      </c>
      <c r="K218" s="90">
        <v>36.799999999999997</v>
      </c>
      <c r="L218" s="90">
        <v>26.9</v>
      </c>
      <c r="M218" s="56">
        <f t="shared" si="28"/>
        <v>31.849999999999998</v>
      </c>
      <c r="N218" s="36">
        <v>50</v>
      </c>
      <c r="O218" s="57">
        <f t="shared" si="29"/>
        <v>46.259013341322387</v>
      </c>
      <c r="P218" s="58">
        <f t="shared" si="30"/>
        <v>36.63713856632733</v>
      </c>
      <c r="Q218" s="137">
        <v>23.288094000000001</v>
      </c>
      <c r="R218" s="11">
        <f t="shared" si="31"/>
        <v>6.781428930541499</v>
      </c>
      <c r="S218" s="35">
        <f t="shared" si="32"/>
        <v>8.1616307926282357</v>
      </c>
      <c r="AF218" s="34"/>
    </row>
    <row r="219" spans="7:32" ht="18.5">
      <c r="G219" s="61">
        <v>2016</v>
      </c>
      <c r="H219" s="61">
        <v>8</v>
      </c>
      <c r="I219" s="48">
        <f t="shared" si="34"/>
        <v>3</v>
      </c>
      <c r="J219" s="48">
        <f t="shared" si="34"/>
        <v>215</v>
      </c>
      <c r="K219" s="90">
        <v>36</v>
      </c>
      <c r="L219" s="90">
        <v>26.4</v>
      </c>
      <c r="M219" s="56">
        <f t="shared" si="28"/>
        <v>31.2</v>
      </c>
      <c r="N219" s="36">
        <v>53</v>
      </c>
      <c r="O219" s="57">
        <f t="shared" si="29"/>
        <v>46.925574551713247</v>
      </c>
      <c r="P219" s="58">
        <f t="shared" si="30"/>
        <v>36.038841255715781</v>
      </c>
      <c r="Q219" s="137">
        <v>23.262972000000001</v>
      </c>
      <c r="R219" s="11">
        <f t="shared" si="31"/>
        <v>6.6854292082199986</v>
      </c>
      <c r="S219" s="35">
        <f t="shared" si="32"/>
        <v>7.9822976758719264</v>
      </c>
      <c r="AF219" s="34"/>
    </row>
    <row r="220" spans="7:32" ht="18.5">
      <c r="G220" s="61">
        <v>2016</v>
      </c>
      <c r="H220" s="61">
        <v>8</v>
      </c>
      <c r="I220" s="48">
        <f t="shared" si="34"/>
        <v>4</v>
      </c>
      <c r="J220" s="48">
        <f t="shared" si="34"/>
        <v>216</v>
      </c>
      <c r="K220" s="90">
        <v>36.6</v>
      </c>
      <c r="L220" s="90">
        <v>24.4</v>
      </c>
      <c r="M220" s="56">
        <f t="shared" si="28"/>
        <v>30.5</v>
      </c>
      <c r="N220" s="36">
        <v>52</v>
      </c>
      <c r="O220" s="57">
        <f t="shared" si="29"/>
        <v>39.468337129274275</v>
      </c>
      <c r="P220" s="58">
        <f t="shared" si="30"/>
        <v>38.521097038171703</v>
      </c>
      <c r="Q220" s="137">
        <v>22.057115999999997</v>
      </c>
      <c r="R220" s="11">
        <f t="shared" si="31"/>
        <v>6.248328791921999</v>
      </c>
      <c r="S220" s="35">
        <f t="shared" si="32"/>
        <v>8.4390752196904053</v>
      </c>
      <c r="AF220" s="34"/>
    </row>
    <row r="221" spans="7:32" ht="18.5">
      <c r="G221" s="61">
        <v>2016</v>
      </c>
      <c r="H221" s="61">
        <v>8</v>
      </c>
      <c r="I221" s="48">
        <f t="shared" si="34"/>
        <v>5</v>
      </c>
      <c r="J221" s="48">
        <f t="shared" si="34"/>
        <v>217</v>
      </c>
      <c r="K221" s="90">
        <v>36</v>
      </c>
      <c r="L221" s="90">
        <v>23.2</v>
      </c>
      <c r="M221" s="56">
        <f t="shared" si="28"/>
        <v>29.6</v>
      </c>
      <c r="N221" s="36">
        <v>53.5</v>
      </c>
      <c r="O221" s="57">
        <f t="shared" si="29"/>
        <v>40.112103713988461</v>
      </c>
      <c r="P221" s="58">
        <f t="shared" si="30"/>
        <v>41.074794203124185</v>
      </c>
      <c r="Q221" s="137">
        <v>22.961507999999998</v>
      </c>
      <c r="R221" s="11">
        <f t="shared" si="31"/>
        <v>6.383322185507998</v>
      </c>
      <c r="S221" s="35">
        <f t="shared" si="32"/>
        <v>8.8807208880687796</v>
      </c>
      <c r="AF221" s="34"/>
    </row>
    <row r="222" spans="7:32" ht="18.5">
      <c r="G222" s="61">
        <v>2016</v>
      </c>
      <c r="H222" s="61">
        <v>8</v>
      </c>
      <c r="I222" s="48">
        <f t="shared" si="34"/>
        <v>6</v>
      </c>
      <c r="J222" s="48">
        <f t="shared" si="34"/>
        <v>218</v>
      </c>
      <c r="K222" s="90">
        <v>36.700000000000003</v>
      </c>
      <c r="L222" s="90">
        <v>24.6</v>
      </c>
      <c r="M222" s="56">
        <f t="shared" si="28"/>
        <v>30.650000000000002</v>
      </c>
      <c r="N222" s="36">
        <v>54.5</v>
      </c>
      <c r="O222" s="57">
        <f t="shared" si="29"/>
        <v>39.540818008968763</v>
      </c>
      <c r="P222" s="58">
        <f t="shared" si="30"/>
        <v>38.275511832681765</v>
      </c>
      <c r="Q222" s="137">
        <v>22.006872000000001</v>
      </c>
      <c r="R222" s="11">
        <f t="shared" si="31"/>
        <v>6.2534562423660001</v>
      </c>
      <c r="S222" s="35">
        <f t="shared" si="32"/>
        <v>8.401597167102425</v>
      </c>
      <c r="AF222" s="34"/>
    </row>
    <row r="223" spans="7:32" ht="18.5">
      <c r="G223" s="61">
        <v>2016</v>
      </c>
      <c r="H223" s="61">
        <v>8</v>
      </c>
      <c r="I223" s="48">
        <f t="shared" si="34"/>
        <v>7</v>
      </c>
      <c r="J223" s="48">
        <f t="shared" si="34"/>
        <v>219</v>
      </c>
      <c r="K223" s="90">
        <v>34.6</v>
      </c>
      <c r="L223" s="90">
        <v>23.2</v>
      </c>
      <c r="M223" s="56">
        <f t="shared" si="28"/>
        <v>28.9</v>
      </c>
      <c r="N223" s="36">
        <v>41.5</v>
      </c>
      <c r="O223" s="57">
        <f t="shared" si="29"/>
        <v>40.922718394425772</v>
      </c>
      <c r="P223" s="58">
        <f t="shared" si="30"/>
        <v>37.321519175716311</v>
      </c>
      <c r="Q223" s="137">
        <v>22.10736</v>
      </c>
      <c r="R223" s="11">
        <f t="shared" si="31"/>
        <v>6.0551064208799996</v>
      </c>
      <c r="S223" s="35">
        <f t="shared" si="32"/>
        <v>9.019652562048984</v>
      </c>
      <c r="AF223" s="34"/>
    </row>
    <row r="224" spans="7:32" ht="18.5">
      <c r="G224" s="61">
        <v>2016</v>
      </c>
      <c r="H224" s="61">
        <v>8</v>
      </c>
      <c r="I224" s="48">
        <f t="shared" si="34"/>
        <v>8</v>
      </c>
      <c r="J224" s="48">
        <f t="shared" si="34"/>
        <v>220</v>
      </c>
      <c r="K224" s="90">
        <v>36</v>
      </c>
      <c r="L224" s="90">
        <v>22.7</v>
      </c>
      <c r="M224" s="56">
        <f t="shared" si="28"/>
        <v>29.35</v>
      </c>
      <c r="N224" s="36">
        <v>43.5</v>
      </c>
      <c r="O224" s="57">
        <f t="shared" si="29"/>
        <v>37.155165819099068</v>
      </c>
      <c r="P224" s="58">
        <f t="shared" si="30"/>
        <v>39.533096431521408</v>
      </c>
      <c r="Q224" s="137">
        <v>21.680285999999995</v>
      </c>
      <c r="R224" s="11">
        <f t="shared" si="31"/>
        <v>5.9953524689384983</v>
      </c>
      <c r="S224" s="35">
        <f t="shared" si="32"/>
        <v>9.3319833565753303</v>
      </c>
      <c r="AF224" s="34"/>
    </row>
    <row r="225" spans="7:32" ht="18.5">
      <c r="G225" s="61">
        <v>2016</v>
      </c>
      <c r="H225" s="61">
        <v>8</v>
      </c>
      <c r="I225" s="48">
        <f t="shared" si="34"/>
        <v>9</v>
      </c>
      <c r="J225" s="48">
        <f t="shared" si="34"/>
        <v>221</v>
      </c>
      <c r="K225" s="90">
        <v>36.799999999999997</v>
      </c>
      <c r="L225" s="90">
        <v>25.2</v>
      </c>
      <c r="M225" s="56">
        <f t="shared" si="28"/>
        <v>31</v>
      </c>
      <c r="N225" s="36">
        <v>45</v>
      </c>
      <c r="O225" s="57">
        <f t="shared" si="29"/>
        <v>39.116238068497346</v>
      </c>
      <c r="P225" s="58">
        <f t="shared" si="30"/>
        <v>36.299868927565527</v>
      </c>
      <c r="Q225" s="137">
        <v>21.316016999999999</v>
      </c>
      <c r="R225" s="11">
        <f t="shared" si="31"/>
        <v>6.1008998576039986</v>
      </c>
      <c r="S225" s="35">
        <f t="shared" si="32"/>
        <v>8.5930118104170354</v>
      </c>
      <c r="AF225" s="34"/>
    </row>
    <row r="226" spans="7:32" ht="18.5">
      <c r="G226" s="61">
        <v>2016</v>
      </c>
      <c r="H226" s="61">
        <v>8</v>
      </c>
      <c r="I226" s="48">
        <f t="shared" si="34"/>
        <v>10</v>
      </c>
      <c r="J226" s="48">
        <f t="shared" si="34"/>
        <v>222</v>
      </c>
      <c r="K226" s="90">
        <v>36.6</v>
      </c>
      <c r="L226" s="90">
        <v>25.5</v>
      </c>
      <c r="M226" s="56">
        <f t="shared" si="28"/>
        <v>31.05</v>
      </c>
      <c r="N226" s="36">
        <v>42</v>
      </c>
      <c r="O226" s="57">
        <f t="shared" si="29"/>
        <v>41.35422290831827</v>
      </c>
      <c r="P226" s="58">
        <f t="shared" si="30"/>
        <v>36.722549942586632</v>
      </c>
      <c r="Q226" s="137">
        <v>22.044554999999999</v>
      </c>
      <c r="R226" s="11">
        <f t="shared" si="31"/>
        <v>6.315880741413749</v>
      </c>
      <c r="S226" s="35">
        <f t="shared" si="32"/>
        <v>9.0398745335333253</v>
      </c>
      <c r="AF226" s="34"/>
    </row>
    <row r="227" spans="7:32" ht="18.5">
      <c r="G227" s="61">
        <v>2016</v>
      </c>
      <c r="H227" s="61">
        <v>8</v>
      </c>
      <c r="I227" s="48">
        <f t="shared" si="34"/>
        <v>11</v>
      </c>
      <c r="J227" s="48">
        <f t="shared" si="34"/>
        <v>223</v>
      </c>
      <c r="K227" s="90">
        <v>35.6</v>
      </c>
      <c r="L227" s="90">
        <v>23.8</v>
      </c>
      <c r="M227" s="56">
        <f t="shared" si="28"/>
        <v>29.700000000000003</v>
      </c>
      <c r="N227" s="36">
        <v>31.5</v>
      </c>
      <c r="O227" s="57">
        <f t="shared" si="29"/>
        <v>39.308971078509032</v>
      </c>
      <c r="P227" s="58">
        <f t="shared" si="30"/>
        <v>37.107668698112526</v>
      </c>
      <c r="Q227" s="137">
        <v>21.60492</v>
      </c>
      <c r="R227" s="11">
        <f t="shared" si="31"/>
        <v>6.0188606504999997</v>
      </c>
      <c r="S227" s="35">
        <f t="shared" si="32"/>
        <v>10.207422438402588</v>
      </c>
      <c r="AF227" s="34"/>
    </row>
    <row r="228" spans="7:32" ht="18.5">
      <c r="G228" s="61">
        <v>2016</v>
      </c>
      <c r="H228" s="61">
        <v>8</v>
      </c>
      <c r="I228" s="48">
        <f t="shared" si="34"/>
        <v>12</v>
      </c>
      <c r="J228" s="48">
        <f t="shared" si="34"/>
        <v>224</v>
      </c>
      <c r="K228" s="90">
        <v>35.9</v>
      </c>
      <c r="L228" s="90">
        <v>24.6</v>
      </c>
      <c r="M228" s="56">
        <f t="shared" si="28"/>
        <v>30.25</v>
      </c>
      <c r="N228" s="36">
        <v>40.5</v>
      </c>
      <c r="O228" s="57">
        <f t="shared" si="29"/>
        <v>42.130978364490545</v>
      </c>
      <c r="P228" s="58">
        <f t="shared" si="30"/>
        <v>38.086404441499447</v>
      </c>
      <c r="Q228" s="137">
        <v>22.660043999999999</v>
      </c>
      <c r="R228" s="11">
        <f t="shared" si="31"/>
        <v>6.385900644782998</v>
      </c>
      <c r="S228" s="35">
        <f t="shared" si="32"/>
        <v>9.4560257287096441</v>
      </c>
      <c r="AF228" s="34"/>
    </row>
    <row r="229" spans="7:32" ht="18.5">
      <c r="G229" s="61">
        <v>2016</v>
      </c>
      <c r="H229" s="61">
        <v>8</v>
      </c>
      <c r="I229" s="48">
        <f t="shared" si="34"/>
        <v>13</v>
      </c>
      <c r="J229" s="48">
        <f t="shared" si="34"/>
        <v>225</v>
      </c>
      <c r="K229" s="90">
        <v>35.4</v>
      </c>
      <c r="L229" s="90">
        <v>23.3</v>
      </c>
      <c r="M229" s="56">
        <f t="shared" si="28"/>
        <v>29.35</v>
      </c>
      <c r="N229" s="36">
        <v>27.5</v>
      </c>
      <c r="O229" s="57">
        <f t="shared" si="29"/>
        <v>37.48704264434766</v>
      </c>
      <c r="P229" s="58">
        <f t="shared" si="30"/>
        <v>36.287457279728528</v>
      </c>
      <c r="Q229" s="137">
        <v>20.863820999999998</v>
      </c>
      <c r="R229" s="11">
        <f t="shared" si="31"/>
        <v>5.7695715242797485</v>
      </c>
      <c r="S229" s="35">
        <f t="shared" si="32"/>
        <v>10.403897501373466</v>
      </c>
      <c r="AF229" s="34"/>
    </row>
    <row r="230" spans="7:32" ht="18.5">
      <c r="G230" s="61">
        <v>2016</v>
      </c>
      <c r="H230" s="61">
        <v>8</v>
      </c>
      <c r="I230" s="48">
        <f t="shared" si="34"/>
        <v>14</v>
      </c>
      <c r="J230" s="48">
        <f t="shared" si="34"/>
        <v>226</v>
      </c>
      <c r="K230" s="90">
        <v>36.799999999999997</v>
      </c>
      <c r="L230" s="90">
        <v>22.8</v>
      </c>
      <c r="M230" s="56">
        <f t="shared" si="28"/>
        <v>29.799999999999997</v>
      </c>
      <c r="N230" s="36">
        <v>44</v>
      </c>
      <c r="O230" s="57">
        <f t="shared" si="29"/>
        <v>38.018800305671732</v>
      </c>
      <c r="P230" s="58">
        <f t="shared" si="30"/>
        <v>42.581056342352326</v>
      </c>
      <c r="Q230" s="137">
        <v>22.760532000000001</v>
      </c>
      <c r="R230" s="11">
        <f t="shared" si="31"/>
        <v>6.3541487605679983</v>
      </c>
      <c r="S230" s="35">
        <f t="shared" si="32"/>
        <v>10.000960652196893</v>
      </c>
      <c r="AF230" s="34"/>
    </row>
    <row r="231" spans="7:32" ht="18.5">
      <c r="G231" s="61">
        <v>2016</v>
      </c>
      <c r="H231" s="61">
        <v>8</v>
      </c>
      <c r="I231" s="48">
        <f t="shared" si="34"/>
        <v>15</v>
      </c>
      <c r="J231" s="48">
        <f t="shared" si="34"/>
        <v>227</v>
      </c>
      <c r="K231" s="90">
        <v>36.700000000000003</v>
      </c>
      <c r="L231" s="90">
        <v>22.8</v>
      </c>
      <c r="M231" s="56">
        <f t="shared" si="28"/>
        <v>29.75</v>
      </c>
      <c r="N231" s="36">
        <v>46</v>
      </c>
      <c r="O231" s="57">
        <f t="shared" si="29"/>
        <v>35.354730328089687</v>
      </c>
      <c r="P231" s="58">
        <f t="shared" si="30"/>
        <v>39.314460124835733</v>
      </c>
      <c r="Q231" s="137">
        <v>21.089918999999998</v>
      </c>
      <c r="R231" s="11">
        <f t="shared" si="31"/>
        <v>5.8815724281592487</v>
      </c>
      <c r="S231" s="35">
        <f t="shared" si="32"/>
        <v>9.0206208712197995</v>
      </c>
      <c r="AF231" s="34"/>
    </row>
    <row r="232" spans="7:32" ht="18.5">
      <c r="G232" s="61">
        <v>2016</v>
      </c>
      <c r="H232" s="61">
        <v>8</v>
      </c>
      <c r="I232" s="48">
        <f t="shared" si="34"/>
        <v>16</v>
      </c>
      <c r="J232" s="48">
        <f t="shared" si="34"/>
        <v>228</v>
      </c>
      <c r="K232" s="90">
        <v>36</v>
      </c>
      <c r="L232" s="90">
        <v>22.8</v>
      </c>
      <c r="M232" s="56">
        <f t="shared" si="28"/>
        <v>29.4</v>
      </c>
      <c r="N232" s="36">
        <v>45.5</v>
      </c>
      <c r="O232" s="57">
        <f t="shared" si="29"/>
        <v>38.095140500258047</v>
      </c>
      <c r="P232" s="58">
        <f t="shared" si="30"/>
        <v>40.228468368272502</v>
      </c>
      <c r="Q232" s="137">
        <v>22.145042999999998</v>
      </c>
      <c r="R232" s="11">
        <f t="shared" si="31"/>
        <v>6.1303679636039989</v>
      </c>
      <c r="S232" s="35">
        <f t="shared" si="32"/>
        <v>9.2451556604821263</v>
      </c>
      <c r="AF232" s="34"/>
    </row>
    <row r="233" spans="7:32" ht="18.5">
      <c r="G233" s="61">
        <v>2016</v>
      </c>
      <c r="H233" s="61">
        <v>8</v>
      </c>
      <c r="I233" s="48">
        <f t="shared" si="34"/>
        <v>17</v>
      </c>
      <c r="J233" s="48">
        <f t="shared" si="34"/>
        <v>229</v>
      </c>
      <c r="K233" s="90">
        <v>33.6</v>
      </c>
      <c r="L233" s="90">
        <v>22.9</v>
      </c>
      <c r="M233" s="56">
        <f t="shared" si="28"/>
        <v>28.25</v>
      </c>
      <c r="N233" s="36">
        <v>45</v>
      </c>
      <c r="O233" s="57">
        <f t="shared" si="29"/>
        <v>41.976106550819416</v>
      </c>
      <c r="P233" s="58">
        <f t="shared" si="30"/>
        <v>35.931547207501431</v>
      </c>
      <c r="Q233" s="137">
        <v>21.969189</v>
      </c>
      <c r="R233" s="11">
        <f t="shared" si="31"/>
        <v>5.9335099649842489</v>
      </c>
      <c r="S233" s="35">
        <f t="shared" si="32"/>
        <v>8.2487291412806041</v>
      </c>
      <c r="AF233" s="34"/>
    </row>
    <row r="234" spans="7:32" ht="18.5">
      <c r="G234" s="61">
        <v>2016</v>
      </c>
      <c r="H234" s="61">
        <v>8</v>
      </c>
      <c r="I234" s="48">
        <f t="shared" ref="I234:J249" si="35">I233+1</f>
        <v>18</v>
      </c>
      <c r="J234" s="48">
        <f t="shared" si="35"/>
        <v>230</v>
      </c>
      <c r="K234" s="90">
        <v>33</v>
      </c>
      <c r="L234" s="90">
        <v>21.7</v>
      </c>
      <c r="M234" s="56">
        <f t="shared" si="28"/>
        <v>27.35</v>
      </c>
      <c r="N234" s="36">
        <v>45.5</v>
      </c>
      <c r="O234" s="57">
        <f t="shared" si="29"/>
        <v>41.874082154950962</v>
      </c>
      <c r="P234" s="58">
        <f t="shared" si="30"/>
        <v>37.85417026807567</v>
      </c>
      <c r="Q234" s="137">
        <v>22.521872999999999</v>
      </c>
      <c r="R234" s="11">
        <f t="shared" si="31"/>
        <v>5.9638989492967491</v>
      </c>
      <c r="S234" s="35">
        <f t="shared" si="32"/>
        <v>8.5109344737837827</v>
      </c>
      <c r="AF234" s="34"/>
    </row>
    <row r="235" spans="7:32" ht="18.5">
      <c r="G235" s="61">
        <v>2016</v>
      </c>
      <c r="H235" s="61">
        <v>8</v>
      </c>
      <c r="I235" s="48">
        <f t="shared" si="35"/>
        <v>19</v>
      </c>
      <c r="J235" s="48">
        <f t="shared" si="35"/>
        <v>231</v>
      </c>
      <c r="K235" s="90">
        <v>37.1</v>
      </c>
      <c r="L235" s="90">
        <v>23.4</v>
      </c>
      <c r="M235" s="56">
        <f t="shared" si="28"/>
        <v>30.25</v>
      </c>
      <c r="N235" s="36">
        <v>44</v>
      </c>
      <c r="O235" s="57">
        <f t="shared" si="29"/>
        <v>36.926888961644316</v>
      </c>
      <c r="P235" s="58">
        <f t="shared" si="30"/>
        <v>40.471870301962184</v>
      </c>
      <c r="Q235" s="137">
        <v>21.868700999999998</v>
      </c>
      <c r="R235" s="11">
        <f t="shared" si="31"/>
        <v>6.1628897020882478</v>
      </c>
      <c r="S235" s="35">
        <f t="shared" si="32"/>
        <v>9.5764544105778775</v>
      </c>
      <c r="AF235" s="34"/>
    </row>
    <row r="236" spans="7:32" ht="18.5">
      <c r="G236" s="61">
        <v>2016</v>
      </c>
      <c r="H236" s="61">
        <v>8</v>
      </c>
      <c r="I236" s="48">
        <f t="shared" si="35"/>
        <v>20</v>
      </c>
      <c r="J236" s="48">
        <f t="shared" si="35"/>
        <v>232</v>
      </c>
      <c r="K236" s="90">
        <v>37.200000000000003</v>
      </c>
      <c r="L236" s="90">
        <v>23.6</v>
      </c>
      <c r="M236" s="56">
        <f t="shared" si="28"/>
        <v>30.400000000000002</v>
      </c>
      <c r="N236" s="36">
        <v>55.5</v>
      </c>
      <c r="O236" s="57">
        <f t="shared" si="29"/>
        <v>38.062936745471333</v>
      </c>
      <c r="P236" s="58">
        <f t="shared" si="30"/>
        <v>41.412475179072814</v>
      </c>
      <c r="Q236" s="137">
        <v>22.459067999999998</v>
      </c>
      <c r="R236" s="11">
        <f t="shared" si="31"/>
        <v>6.3490213101239998</v>
      </c>
      <c r="S236" s="35">
        <f t="shared" si="32"/>
        <v>9.0301173147044533</v>
      </c>
      <c r="AF236" s="34"/>
    </row>
    <row r="237" spans="7:32" ht="18.5">
      <c r="G237" s="61">
        <v>2016</v>
      </c>
      <c r="H237" s="61">
        <v>8</v>
      </c>
      <c r="I237" s="48">
        <f t="shared" si="35"/>
        <v>21</v>
      </c>
      <c r="J237" s="48">
        <f t="shared" si="35"/>
        <v>233</v>
      </c>
      <c r="K237" s="90">
        <v>37.4</v>
      </c>
      <c r="L237" s="90">
        <v>22.9</v>
      </c>
      <c r="M237" s="56">
        <f t="shared" si="28"/>
        <v>30.15</v>
      </c>
      <c r="N237" s="36">
        <v>38</v>
      </c>
      <c r="O237" s="57">
        <f t="shared" si="29"/>
        <v>36.182398512874514</v>
      </c>
      <c r="P237" s="58">
        <f t="shared" si="30"/>
        <v>41.971582274934434</v>
      </c>
      <c r="Q237" s="137">
        <v>22.044554999999999</v>
      </c>
      <c r="R237" s="11">
        <f t="shared" si="31"/>
        <v>6.1995185578462504</v>
      </c>
      <c r="S237" s="35">
        <f t="shared" si="32"/>
        <v>10.684818685676104</v>
      </c>
      <c r="AF237" s="34"/>
    </row>
    <row r="238" spans="7:32" ht="18.5">
      <c r="G238" s="61">
        <v>2016</v>
      </c>
      <c r="H238" s="61">
        <v>8</v>
      </c>
      <c r="I238" s="48">
        <f t="shared" si="35"/>
        <v>22</v>
      </c>
      <c r="J238" s="48">
        <f t="shared" si="35"/>
        <v>234</v>
      </c>
      <c r="K238" s="90">
        <v>36.6</v>
      </c>
      <c r="L238" s="90">
        <v>23.1</v>
      </c>
      <c r="M238" s="56">
        <f t="shared" si="28"/>
        <v>29.85</v>
      </c>
      <c r="N238" s="36">
        <v>41</v>
      </c>
      <c r="O238" s="57">
        <f t="shared" si="29"/>
        <v>34.913179470117065</v>
      </c>
      <c r="P238" s="58">
        <f t="shared" si="30"/>
        <v>37.706233827726436</v>
      </c>
      <c r="Q238" s="137">
        <v>20.524673999999997</v>
      </c>
      <c r="R238" s="11">
        <f t="shared" si="31"/>
        <v>5.7359741999264982</v>
      </c>
      <c r="S238" s="35">
        <f t="shared" si="32"/>
        <v>9.2664760402180164</v>
      </c>
      <c r="AF238" s="34"/>
    </row>
    <row r="239" spans="7:32" ht="18.5">
      <c r="G239" s="61">
        <v>2016</v>
      </c>
      <c r="H239" s="61">
        <v>8</v>
      </c>
      <c r="I239" s="48">
        <f t="shared" si="35"/>
        <v>23</v>
      </c>
      <c r="J239" s="48">
        <f t="shared" si="35"/>
        <v>235</v>
      </c>
      <c r="K239" s="90">
        <v>36.299999999999997</v>
      </c>
      <c r="L239" s="90">
        <v>23.2</v>
      </c>
      <c r="M239" s="56">
        <f t="shared" si="28"/>
        <v>29.75</v>
      </c>
      <c r="N239" s="36">
        <v>51</v>
      </c>
      <c r="O239" s="57">
        <f t="shared" si="29"/>
        <v>35.485578074998891</v>
      </c>
      <c r="P239" s="58">
        <f t="shared" si="30"/>
        <v>37.188885822598834</v>
      </c>
      <c r="Q239" s="137">
        <v>20.549796000000001</v>
      </c>
      <c r="R239" s="11">
        <f t="shared" si="31"/>
        <v>5.7309425208269991</v>
      </c>
      <c r="S239" s="35">
        <f t="shared" si="32"/>
        <v>8.0949614413165989</v>
      </c>
      <c r="AF239" s="34"/>
    </row>
    <row r="240" spans="7:32" ht="18.5">
      <c r="G240" s="61">
        <v>2016</v>
      </c>
      <c r="H240" s="61">
        <v>8</v>
      </c>
      <c r="I240" s="48">
        <f t="shared" si="35"/>
        <v>24</v>
      </c>
      <c r="J240" s="48">
        <f t="shared" si="35"/>
        <v>236</v>
      </c>
      <c r="K240" s="90">
        <v>36.200000000000003</v>
      </c>
      <c r="L240" s="90">
        <v>22.2</v>
      </c>
      <c r="M240" s="56">
        <f t="shared" si="28"/>
        <v>29.200000000000003</v>
      </c>
      <c r="N240" s="36">
        <v>52.5</v>
      </c>
      <c r="O240" s="57">
        <f t="shared" si="29"/>
        <v>34.640750168136876</v>
      </c>
      <c r="P240" s="58">
        <f t="shared" si="30"/>
        <v>38.797640188313309</v>
      </c>
      <c r="Q240" s="137">
        <v>20.738211</v>
      </c>
      <c r="R240" s="11">
        <f t="shared" si="31"/>
        <v>5.7165915532050002</v>
      </c>
      <c r="S240" s="35">
        <f t="shared" si="32"/>
        <v>8.3736407010093235</v>
      </c>
      <c r="AF240" s="34"/>
    </row>
    <row r="241" spans="7:32" ht="18.5">
      <c r="G241" s="61">
        <v>2016</v>
      </c>
      <c r="H241" s="61">
        <v>8</v>
      </c>
      <c r="I241" s="48">
        <f t="shared" si="35"/>
        <v>25</v>
      </c>
      <c r="J241" s="48">
        <f t="shared" si="35"/>
        <v>237</v>
      </c>
      <c r="K241" s="90">
        <v>37.200000000000003</v>
      </c>
      <c r="L241" s="90">
        <v>26.1</v>
      </c>
      <c r="M241" s="56">
        <f t="shared" si="28"/>
        <v>31.650000000000002</v>
      </c>
      <c r="N241" s="36">
        <v>52.5</v>
      </c>
      <c r="O241" s="57">
        <f t="shared" si="29"/>
        <v>38.573711054653572</v>
      </c>
      <c r="P241" s="58">
        <f t="shared" si="30"/>
        <v>34.253455416532375</v>
      </c>
      <c r="Q241" s="137">
        <v>20.562356999999999</v>
      </c>
      <c r="R241" s="11">
        <f t="shared" si="31"/>
        <v>5.9635821671572495</v>
      </c>
      <c r="S241" s="35">
        <f t="shared" si="32"/>
        <v>7.6438116359980155</v>
      </c>
      <c r="AF241" s="34"/>
    </row>
    <row r="242" spans="7:32" ht="18.5">
      <c r="G242" s="61">
        <v>2016</v>
      </c>
      <c r="H242" s="61">
        <v>8</v>
      </c>
      <c r="I242" s="48">
        <f t="shared" si="35"/>
        <v>26</v>
      </c>
      <c r="J242" s="48">
        <f t="shared" si="35"/>
        <v>238</v>
      </c>
      <c r="K242" s="90">
        <v>36.799999999999997</v>
      </c>
      <c r="L242" s="90">
        <v>24.4</v>
      </c>
      <c r="M242" s="56">
        <f t="shared" si="28"/>
        <v>30.599999999999998</v>
      </c>
      <c r="N242" s="36">
        <v>46.5</v>
      </c>
      <c r="O242" s="57">
        <f t="shared" si="29"/>
        <v>34.556129156140436</v>
      </c>
      <c r="P242" s="58">
        <f t="shared" si="30"/>
        <v>34.279680122891307</v>
      </c>
      <c r="Q242" s="137">
        <v>19.469549999999998</v>
      </c>
      <c r="R242" s="11">
        <f t="shared" si="31"/>
        <v>5.5267432802999981</v>
      </c>
      <c r="S242" s="35">
        <f t="shared" si="32"/>
        <v>7.9441430905270698</v>
      </c>
      <c r="AF242" s="34"/>
    </row>
    <row r="243" spans="7:32" ht="18.5">
      <c r="G243" s="61">
        <v>2016</v>
      </c>
      <c r="H243" s="61">
        <v>8</v>
      </c>
      <c r="I243" s="48">
        <f t="shared" si="35"/>
        <v>27</v>
      </c>
      <c r="J243" s="48">
        <f t="shared" si="35"/>
        <v>239</v>
      </c>
      <c r="K243" s="90">
        <v>36.1</v>
      </c>
      <c r="L243" s="90">
        <v>22.8</v>
      </c>
      <c r="M243" s="56">
        <f t="shared" si="28"/>
        <v>29.450000000000003</v>
      </c>
      <c r="N243" s="36">
        <v>41</v>
      </c>
      <c r="O243" s="57">
        <f t="shared" si="29"/>
        <v>36.33714942215483</v>
      </c>
      <c r="P243" s="58">
        <f t="shared" si="30"/>
        <v>38.662726985172739</v>
      </c>
      <c r="Q243" s="137">
        <v>21.202967999999998</v>
      </c>
      <c r="R243" s="11">
        <f t="shared" si="31"/>
        <v>5.8757929958699986</v>
      </c>
      <c r="S243" s="35">
        <f t="shared" si="32"/>
        <v>9.4462830338677914</v>
      </c>
      <c r="AF243" s="34"/>
    </row>
    <row r="244" spans="7:32" ht="18.5">
      <c r="G244" s="61">
        <v>2016</v>
      </c>
      <c r="H244" s="61">
        <v>8</v>
      </c>
      <c r="I244" s="48">
        <f t="shared" si="35"/>
        <v>28</v>
      </c>
      <c r="J244" s="48">
        <f t="shared" si="35"/>
        <v>240</v>
      </c>
      <c r="K244" s="90">
        <v>36.299999999999997</v>
      </c>
      <c r="L244" s="90">
        <v>21.8</v>
      </c>
      <c r="M244" s="56">
        <f t="shared" si="28"/>
        <v>29.049999999999997</v>
      </c>
      <c r="N244" s="36">
        <v>33.5</v>
      </c>
      <c r="O244" s="57">
        <f t="shared" si="29"/>
        <v>34.347507648119048</v>
      </c>
      <c r="P244" s="58">
        <f t="shared" si="30"/>
        <v>39.843108871818089</v>
      </c>
      <c r="Q244" s="137">
        <v>20.926625999999999</v>
      </c>
      <c r="R244" s="11">
        <f t="shared" si="31"/>
        <v>5.7501188908064975</v>
      </c>
      <c r="S244" s="35">
        <f t="shared" si="32"/>
        <v>10.593440873441271</v>
      </c>
      <c r="AF244" s="34"/>
    </row>
    <row r="245" spans="7:32" ht="18.5">
      <c r="G245" s="61">
        <v>2016</v>
      </c>
      <c r="H245" s="61">
        <v>8</v>
      </c>
      <c r="I245" s="48">
        <f t="shared" si="35"/>
        <v>29</v>
      </c>
      <c r="J245" s="48">
        <f t="shared" si="35"/>
        <v>241</v>
      </c>
      <c r="K245" s="90">
        <v>35.799999999999997</v>
      </c>
      <c r="L245" s="90">
        <v>20.100000000000001</v>
      </c>
      <c r="M245" s="56">
        <f t="shared" si="28"/>
        <v>27.95</v>
      </c>
      <c r="N245" s="36">
        <v>37.5</v>
      </c>
      <c r="O245" s="57">
        <f t="shared" si="29"/>
        <v>33.236626416004285</v>
      </c>
      <c r="P245" s="58">
        <f t="shared" si="30"/>
        <v>41.745202778501373</v>
      </c>
      <c r="Q245" s="137">
        <v>21.071077499999998</v>
      </c>
      <c r="R245" s="11">
        <f t="shared" si="31"/>
        <v>5.6538705313406235</v>
      </c>
      <c r="S245" s="35">
        <f t="shared" si="32"/>
        <v>10.422196721813345</v>
      </c>
      <c r="AF245" s="34"/>
    </row>
    <row r="246" spans="7:32" ht="18.5">
      <c r="G246" s="61">
        <v>2016</v>
      </c>
      <c r="H246" s="61">
        <v>8</v>
      </c>
      <c r="I246" s="48">
        <f t="shared" si="35"/>
        <v>30</v>
      </c>
      <c r="J246" s="48">
        <f t="shared" si="35"/>
        <v>242</v>
      </c>
      <c r="K246" s="90">
        <v>35.200000000000003</v>
      </c>
      <c r="L246" s="90">
        <v>20.5</v>
      </c>
      <c r="M246" s="56">
        <f t="shared" si="28"/>
        <v>27.85</v>
      </c>
      <c r="N246" s="36">
        <v>40.5</v>
      </c>
      <c r="O246" s="57">
        <f t="shared" si="29"/>
        <v>34.829711664413345</v>
      </c>
      <c r="P246" s="58">
        <f t="shared" si="30"/>
        <v>40.959740917350096</v>
      </c>
      <c r="Q246" s="137">
        <v>21.366260999999998</v>
      </c>
      <c r="R246" s="11">
        <f t="shared" si="31"/>
        <v>5.7205439629222496</v>
      </c>
      <c r="S246" s="35">
        <f t="shared" si="32"/>
        <v>9.8508951784265335</v>
      </c>
      <c r="AF246" s="34"/>
    </row>
    <row r="247" spans="7:32" ht="18.5">
      <c r="G247" s="61">
        <v>2016</v>
      </c>
      <c r="H247" s="62">
        <v>8</v>
      </c>
      <c r="I247" s="62">
        <f t="shared" si="35"/>
        <v>31</v>
      </c>
      <c r="J247" s="48">
        <f t="shared" si="35"/>
        <v>243</v>
      </c>
      <c r="K247" s="90">
        <v>36.4</v>
      </c>
      <c r="L247" s="90">
        <v>20.9</v>
      </c>
      <c r="M247" s="56">
        <f t="shared" si="28"/>
        <v>28.65</v>
      </c>
      <c r="N247" s="36">
        <v>37.5</v>
      </c>
      <c r="O247" s="57">
        <f t="shared" si="29"/>
        <v>34.297844797861949</v>
      </c>
      <c r="P247" s="58">
        <f t="shared" si="30"/>
        <v>42.529327549348814</v>
      </c>
      <c r="Q247" s="137">
        <v>21.60492</v>
      </c>
      <c r="R247" s="51">
        <f t="shared" si="31"/>
        <v>5.8858121519099997</v>
      </c>
      <c r="S247" s="50">
        <f t="shared" si="32"/>
        <v>10.699931600208535</v>
      </c>
      <c r="AF247" s="34"/>
    </row>
    <row r="248" spans="7:32" ht="18.5">
      <c r="G248" s="61">
        <v>2016</v>
      </c>
      <c r="H248" s="61">
        <v>9</v>
      </c>
      <c r="I248" s="48">
        <v>1</v>
      </c>
      <c r="J248" s="48">
        <f t="shared" si="35"/>
        <v>244</v>
      </c>
      <c r="K248" s="90">
        <v>35</v>
      </c>
      <c r="L248" s="90">
        <v>20.399999999999999</v>
      </c>
      <c r="M248" s="56">
        <f t="shared" si="28"/>
        <v>27.7</v>
      </c>
      <c r="N248" s="36">
        <v>44.5</v>
      </c>
      <c r="O248" s="57">
        <f t="shared" si="29"/>
        <v>34.722781677806523</v>
      </c>
      <c r="P248" s="58">
        <f t="shared" si="30"/>
        <v>40.556208999678027</v>
      </c>
      <c r="Q248" s="137">
        <v>21.228089999999998</v>
      </c>
      <c r="R248" s="11">
        <f t="shared" si="31"/>
        <v>5.6648750271749995</v>
      </c>
      <c r="S248" s="35">
        <f t="shared" si="32"/>
        <v>9.2500255099892126</v>
      </c>
      <c r="AF248" s="34"/>
    </row>
    <row r="249" spans="7:32" ht="18.5">
      <c r="G249" s="61">
        <v>2016</v>
      </c>
      <c r="H249" s="61">
        <v>9</v>
      </c>
      <c r="I249" s="48">
        <f t="shared" ref="I249:J264" si="36">I248+1</f>
        <v>2</v>
      </c>
      <c r="J249" s="48">
        <f t="shared" si="35"/>
        <v>245</v>
      </c>
      <c r="K249" s="90">
        <v>35.9</v>
      </c>
      <c r="L249" s="90">
        <v>23.1</v>
      </c>
      <c r="M249" s="56">
        <f t="shared" si="28"/>
        <v>29.5</v>
      </c>
      <c r="N249" s="36">
        <v>59</v>
      </c>
      <c r="O249" s="57">
        <f t="shared" si="29"/>
        <v>36.184277365627452</v>
      </c>
      <c r="P249" s="58">
        <f t="shared" si="30"/>
        <v>37.052700022402504</v>
      </c>
      <c r="Q249" s="137">
        <v>20.713088999999997</v>
      </c>
      <c r="R249" s="11">
        <f t="shared" si="31"/>
        <v>5.7461112283904976</v>
      </c>
      <c r="S249" s="35">
        <f t="shared" si="32"/>
        <v>8.0440447574128289</v>
      </c>
      <c r="AF249" s="34"/>
    </row>
    <row r="250" spans="7:32" ht="18.5">
      <c r="G250" s="61">
        <v>2016</v>
      </c>
      <c r="H250" s="61">
        <v>9</v>
      </c>
      <c r="I250" s="48">
        <f t="shared" si="36"/>
        <v>3</v>
      </c>
      <c r="J250" s="48">
        <f t="shared" si="36"/>
        <v>246</v>
      </c>
      <c r="K250" s="90">
        <v>34.4</v>
      </c>
      <c r="L250" s="90">
        <v>23.1</v>
      </c>
      <c r="M250" s="56">
        <f t="shared" si="28"/>
        <v>28.75</v>
      </c>
      <c r="N250" s="36">
        <v>59.5</v>
      </c>
      <c r="O250" s="57">
        <f t="shared" si="29"/>
        <v>37.413429789309234</v>
      </c>
      <c r="P250" s="58">
        <f t="shared" si="30"/>
        <v>33.821740529535539</v>
      </c>
      <c r="Q250" s="137">
        <v>20.122722</v>
      </c>
      <c r="R250" s="11">
        <f t="shared" si="31"/>
        <v>5.4938200388714984</v>
      </c>
      <c r="S250" s="35">
        <f t="shared" si="32"/>
        <v>7.3157345707310961</v>
      </c>
      <c r="AF250" s="34"/>
    </row>
    <row r="251" spans="7:32" ht="18.5">
      <c r="G251" s="61">
        <v>2016</v>
      </c>
      <c r="H251" s="61">
        <v>9</v>
      </c>
      <c r="I251" s="48">
        <f t="shared" si="36"/>
        <v>4</v>
      </c>
      <c r="J251" s="48">
        <f t="shared" si="36"/>
        <v>247</v>
      </c>
      <c r="K251" s="90">
        <v>32.299999999999997</v>
      </c>
      <c r="L251" s="90">
        <v>20.9</v>
      </c>
      <c r="M251" s="56">
        <f t="shared" si="28"/>
        <v>26.599999999999998</v>
      </c>
      <c r="N251" s="36">
        <v>56.5</v>
      </c>
      <c r="O251" s="57">
        <f t="shared" si="29"/>
        <v>35.412102337903661</v>
      </c>
      <c r="P251" s="58">
        <f t="shared" si="30"/>
        <v>32.295837332168134</v>
      </c>
      <c r="Q251" s="137">
        <v>19.130402999999998</v>
      </c>
      <c r="R251" s="11">
        <f t="shared" si="31"/>
        <v>4.9816717236179979</v>
      </c>
      <c r="S251" s="35">
        <f t="shared" si="32"/>
        <v>6.8160003519485217</v>
      </c>
      <c r="AF251" s="34"/>
    </row>
    <row r="252" spans="7:32" ht="18.5">
      <c r="G252" s="61">
        <v>2016</v>
      </c>
      <c r="H252" s="61">
        <v>9</v>
      </c>
      <c r="I252" s="48">
        <f t="shared" si="36"/>
        <v>5</v>
      </c>
      <c r="J252" s="48">
        <f t="shared" si="36"/>
        <v>248</v>
      </c>
      <c r="K252" s="90">
        <v>31.6</v>
      </c>
      <c r="L252" s="90">
        <v>19.899999999999999</v>
      </c>
      <c r="M252" s="56">
        <f t="shared" si="28"/>
        <v>25.75</v>
      </c>
      <c r="N252" s="36">
        <v>45.5</v>
      </c>
      <c r="O252" s="57">
        <f t="shared" si="29"/>
        <v>34.151849919598334</v>
      </c>
      <c r="P252" s="58">
        <f t="shared" si="30"/>
        <v>31.96613152474405</v>
      </c>
      <c r="Q252" s="137">
        <v>18.690767999999998</v>
      </c>
      <c r="R252" s="11">
        <f t="shared" si="31"/>
        <v>4.7740099806359995</v>
      </c>
      <c r="S252" s="35">
        <f t="shared" si="32"/>
        <v>7.1001064705598829</v>
      </c>
      <c r="AF252" s="34"/>
    </row>
    <row r="253" spans="7:32" ht="18.5">
      <c r="G253" s="61">
        <v>2016</v>
      </c>
      <c r="H253" s="61">
        <v>9</v>
      </c>
      <c r="I253" s="48">
        <f t="shared" si="36"/>
        <v>6</v>
      </c>
      <c r="J253" s="48">
        <f t="shared" si="36"/>
        <v>249</v>
      </c>
      <c r="K253" s="90">
        <v>32.1</v>
      </c>
      <c r="L253" s="90">
        <v>19.899999999999999</v>
      </c>
      <c r="M253" s="56">
        <f t="shared" si="28"/>
        <v>26</v>
      </c>
      <c r="N253" s="36">
        <v>30.5</v>
      </c>
      <c r="O253" s="57">
        <f t="shared" si="29"/>
        <v>34.793272139018555</v>
      </c>
      <c r="P253" s="58">
        <f t="shared" si="30"/>
        <v>33.958233607682118</v>
      </c>
      <c r="Q253" s="137">
        <v>19.444427999999998</v>
      </c>
      <c r="R253" s="11">
        <f t="shared" si="31"/>
        <v>4.9950207756359992</v>
      </c>
      <c r="S253" s="35">
        <f t="shared" si="32"/>
        <v>9.0606669956702603</v>
      </c>
      <c r="AF253" s="34"/>
    </row>
    <row r="254" spans="7:32" ht="18.5">
      <c r="G254" s="61">
        <v>2016</v>
      </c>
      <c r="H254" s="61">
        <v>9</v>
      </c>
      <c r="I254" s="48">
        <f t="shared" si="36"/>
        <v>7</v>
      </c>
      <c r="J254" s="48">
        <f t="shared" si="36"/>
        <v>250</v>
      </c>
      <c r="K254" s="90">
        <v>34.299999999999997</v>
      </c>
      <c r="L254" s="90">
        <v>19.399999999999999</v>
      </c>
      <c r="M254" s="56">
        <f t="shared" si="28"/>
        <v>26.849999999999998</v>
      </c>
      <c r="N254" s="36">
        <v>22</v>
      </c>
      <c r="O254" s="57">
        <f t="shared" si="29"/>
        <v>29.449617648527511</v>
      </c>
      <c r="P254" s="58">
        <f t="shared" si="30"/>
        <v>35.103944237044793</v>
      </c>
      <c r="Q254" s="137">
        <v>18.188327999999998</v>
      </c>
      <c r="R254" s="11">
        <f t="shared" si="31"/>
        <v>4.7630183770979988</v>
      </c>
      <c r="S254" s="35">
        <f t="shared" si="32"/>
        <v>10.356447139781583</v>
      </c>
      <c r="AF254" s="34"/>
    </row>
    <row r="255" spans="7:32" ht="18.5">
      <c r="G255" s="61">
        <v>2016</v>
      </c>
      <c r="H255" s="61">
        <v>9</v>
      </c>
      <c r="I255" s="48">
        <f t="shared" si="36"/>
        <v>8</v>
      </c>
      <c r="J255" s="48">
        <f t="shared" si="36"/>
        <v>251</v>
      </c>
      <c r="K255" s="90">
        <v>35</v>
      </c>
      <c r="L255" s="90">
        <v>21.7</v>
      </c>
      <c r="M255" s="56">
        <f t="shared" si="28"/>
        <v>28.35</v>
      </c>
      <c r="N255" s="36">
        <v>32</v>
      </c>
      <c r="O255" s="57">
        <f t="shared" si="29"/>
        <v>33.097373955309862</v>
      </c>
      <c r="P255" s="58">
        <f t="shared" si="30"/>
        <v>35.215605888449694</v>
      </c>
      <c r="Q255" s="137">
        <v>19.312537499999998</v>
      </c>
      <c r="R255" s="11">
        <f t="shared" si="31"/>
        <v>5.2273196969906239</v>
      </c>
      <c r="S255" s="35">
        <f t="shared" si="32"/>
        <v>9.5078951810368526</v>
      </c>
      <c r="AF255" s="34"/>
    </row>
    <row r="256" spans="7:32" ht="18.5">
      <c r="G256" s="61">
        <v>2016</v>
      </c>
      <c r="H256" s="61">
        <v>9</v>
      </c>
      <c r="I256" s="48">
        <f t="shared" si="36"/>
        <v>9</v>
      </c>
      <c r="J256" s="48">
        <f t="shared" si="36"/>
        <v>252</v>
      </c>
      <c r="K256" s="90">
        <v>35.1</v>
      </c>
      <c r="L256" s="90">
        <v>21.4</v>
      </c>
      <c r="M256" s="56">
        <f t="shared" si="28"/>
        <v>28.25</v>
      </c>
      <c r="N256" s="36">
        <v>41</v>
      </c>
      <c r="O256" s="57">
        <f t="shared" si="29"/>
        <v>30.924413616356926</v>
      </c>
      <c r="P256" s="58">
        <f t="shared" si="30"/>
        <v>33.893157323527198</v>
      </c>
      <c r="Q256" s="137">
        <v>18.313937999999997</v>
      </c>
      <c r="R256" s="11">
        <f t="shared" si="31"/>
        <v>4.9462878953384983</v>
      </c>
      <c r="S256" s="35">
        <f t="shared" si="32"/>
        <v>8.2228497177877333</v>
      </c>
      <c r="AF256" s="34"/>
    </row>
    <row r="257" spans="7:32" ht="18.5">
      <c r="G257" s="61">
        <v>2016</v>
      </c>
      <c r="H257" s="61">
        <v>9</v>
      </c>
      <c r="I257" s="48">
        <f t="shared" si="36"/>
        <v>10</v>
      </c>
      <c r="J257" s="48">
        <f t="shared" si="36"/>
        <v>253</v>
      </c>
      <c r="K257" s="90">
        <v>36.4</v>
      </c>
      <c r="L257" s="90">
        <v>22.3</v>
      </c>
      <c r="M257" s="56">
        <f t="shared" si="28"/>
        <v>29.35</v>
      </c>
      <c r="N257" s="36">
        <v>58.5</v>
      </c>
      <c r="O257" s="57">
        <f t="shared" si="29"/>
        <v>34.036827777648327</v>
      </c>
      <c r="P257" s="58">
        <f t="shared" si="30"/>
        <v>38.393541733187305</v>
      </c>
      <c r="Q257" s="137">
        <v>20.449307999999998</v>
      </c>
      <c r="R257" s="11">
        <f t="shared" si="31"/>
        <v>5.6549442754530004</v>
      </c>
      <c r="S257" s="35">
        <f t="shared" si="32"/>
        <v>8.3052875864578297</v>
      </c>
      <c r="AF257" s="34"/>
    </row>
    <row r="258" spans="7:32" ht="18.5">
      <c r="G258" s="61">
        <v>2016</v>
      </c>
      <c r="H258" s="61">
        <v>9</v>
      </c>
      <c r="I258" s="48">
        <f t="shared" si="36"/>
        <v>11</v>
      </c>
      <c r="J258" s="48">
        <f t="shared" si="36"/>
        <v>254</v>
      </c>
      <c r="K258" s="90">
        <v>36.200000000000003</v>
      </c>
      <c r="L258" s="90">
        <v>21.7</v>
      </c>
      <c r="M258" s="56">
        <f t="shared" si="28"/>
        <v>28.950000000000003</v>
      </c>
      <c r="N258" s="36">
        <v>60.5</v>
      </c>
      <c r="O258" s="57">
        <f t="shared" si="29"/>
        <v>32.626008915455216</v>
      </c>
      <c r="P258" s="58">
        <f t="shared" si="30"/>
        <v>37.846170341928065</v>
      </c>
      <c r="Q258" s="137">
        <v>19.877782499999999</v>
      </c>
      <c r="R258" s="11">
        <f t="shared" si="31"/>
        <v>5.4502643364468746</v>
      </c>
      <c r="S258" s="35">
        <f t="shared" si="32"/>
        <v>8.154884203268109</v>
      </c>
      <c r="AF258" s="34"/>
    </row>
    <row r="259" spans="7:32" ht="18.5">
      <c r="G259" s="61">
        <v>2016</v>
      </c>
      <c r="H259" s="61">
        <v>9</v>
      </c>
      <c r="I259" s="48">
        <f t="shared" si="36"/>
        <v>12</v>
      </c>
      <c r="J259" s="48">
        <f t="shared" si="36"/>
        <v>255</v>
      </c>
      <c r="K259" s="90">
        <v>36</v>
      </c>
      <c r="L259" s="90">
        <v>22.2</v>
      </c>
      <c r="M259" s="56">
        <f t="shared" si="28"/>
        <v>29.1</v>
      </c>
      <c r="N259" s="36">
        <v>74</v>
      </c>
      <c r="O259" s="57">
        <f t="shared" si="29"/>
        <v>31.425026911550443</v>
      </c>
      <c r="P259" s="58">
        <f t="shared" si="30"/>
        <v>34.693229710351694</v>
      </c>
      <c r="Q259" s="137">
        <v>18.678207</v>
      </c>
      <c r="R259" s="11">
        <f t="shared" si="31"/>
        <v>5.1377863821795007</v>
      </c>
      <c r="S259" s="35">
        <f t="shared" si="32"/>
        <v>7.5242973972127576</v>
      </c>
      <c r="AF259" s="34"/>
    </row>
    <row r="260" spans="7:32" ht="18.5">
      <c r="G260" s="61">
        <v>2016</v>
      </c>
      <c r="H260" s="61">
        <v>9</v>
      </c>
      <c r="I260" s="48">
        <f t="shared" si="36"/>
        <v>13</v>
      </c>
      <c r="J260" s="48">
        <f t="shared" si="36"/>
        <v>256</v>
      </c>
      <c r="K260" s="90">
        <v>34.6</v>
      </c>
      <c r="L260" s="90">
        <v>21.5</v>
      </c>
      <c r="M260" s="56">
        <f t="shared" si="28"/>
        <v>28.05</v>
      </c>
      <c r="N260" s="36">
        <v>37.5</v>
      </c>
      <c r="O260" s="57">
        <f t="shared" si="29"/>
        <v>36.331505669696284</v>
      </c>
      <c r="P260" s="58">
        <f t="shared" si="30"/>
        <v>38.075417941841707</v>
      </c>
      <c r="Q260" s="137">
        <v>21.039674999999999</v>
      </c>
      <c r="R260" s="11">
        <f t="shared" si="31"/>
        <v>5.6577842641687495</v>
      </c>
      <c r="S260" s="35">
        <f t="shared" si="32"/>
        <v>9.5615786681088384</v>
      </c>
      <c r="AF260" s="34"/>
    </row>
    <row r="261" spans="7:32" ht="18.5">
      <c r="G261" s="61">
        <v>2016</v>
      </c>
      <c r="H261" s="61">
        <v>9</v>
      </c>
      <c r="I261" s="48">
        <f t="shared" si="36"/>
        <v>14</v>
      </c>
      <c r="J261" s="48">
        <f t="shared" si="36"/>
        <v>257</v>
      </c>
      <c r="K261" s="90">
        <v>30.5</v>
      </c>
      <c r="L261" s="90">
        <v>19.899999999999999</v>
      </c>
      <c r="M261" s="56">
        <f t="shared" si="28"/>
        <v>25.2</v>
      </c>
      <c r="N261" s="36">
        <v>24</v>
      </c>
      <c r="O261" s="57">
        <f t="shared" si="29"/>
        <v>40.268715023314385</v>
      </c>
      <c r="P261" s="58">
        <f t="shared" si="30"/>
        <v>34.147870339770606</v>
      </c>
      <c r="Q261" s="137">
        <v>20.976869999999998</v>
      </c>
      <c r="R261" s="11">
        <f t="shared" si="31"/>
        <v>5.2902617296499992</v>
      </c>
      <c r="S261" s="35">
        <f t="shared" si="32"/>
        <v>9.6576628774170743</v>
      </c>
      <c r="AF261" s="34"/>
    </row>
    <row r="262" spans="7:32" ht="18.5">
      <c r="G262" s="61">
        <v>2016</v>
      </c>
      <c r="H262" s="61">
        <v>9</v>
      </c>
      <c r="I262" s="48">
        <f t="shared" si="36"/>
        <v>15</v>
      </c>
      <c r="J262" s="48">
        <f t="shared" si="36"/>
        <v>258</v>
      </c>
      <c r="K262" s="90">
        <v>30.5</v>
      </c>
      <c r="L262" s="90">
        <v>19.399999999999999</v>
      </c>
      <c r="M262" s="56">
        <f t="shared" ref="M262:M325" si="37">(K262+L262)/2</f>
        <v>24.95</v>
      </c>
      <c r="N262" s="36">
        <v>26</v>
      </c>
      <c r="O262" s="57">
        <f t="shared" ref="O262:O325" si="38">((Q262)/(0.16*(K262-(L262))^0.5))</f>
        <v>38.314510797108554</v>
      </c>
      <c r="P262" s="58">
        <f t="shared" ref="P262:P325" si="39">0.16*((K262-L262)^1/2)*O262</f>
        <v>34.023285587832397</v>
      </c>
      <c r="Q262" s="137">
        <v>20.424185999999999</v>
      </c>
      <c r="R262" s="11">
        <f t="shared" ref="R262:R325" si="40">0.0023*0.408*O262*(K262-L262)^0.5*(M262+17.8)</f>
        <v>5.1209306255474987</v>
      </c>
      <c r="S262" s="35">
        <f t="shared" ref="S262:S325" si="41">0.31*(IF(N262&gt;50,1,(1+(50-N262)/70)))*(P262+2.09)*((M262/(M262+15)))</f>
        <v>9.388847306860157</v>
      </c>
      <c r="AF262" s="34"/>
    </row>
    <row r="263" spans="7:32" ht="18.5">
      <c r="G263" s="61">
        <v>2016</v>
      </c>
      <c r="H263" s="61">
        <v>9</v>
      </c>
      <c r="I263" s="48">
        <f t="shared" si="36"/>
        <v>16</v>
      </c>
      <c r="J263" s="48">
        <f t="shared" si="36"/>
        <v>259</v>
      </c>
      <c r="K263" s="90">
        <v>32.1</v>
      </c>
      <c r="L263" s="90">
        <v>18.899999999999999</v>
      </c>
      <c r="M263" s="56">
        <f t="shared" si="37"/>
        <v>25.5</v>
      </c>
      <c r="N263" s="36">
        <v>36</v>
      </c>
      <c r="O263" s="57">
        <f t="shared" si="38"/>
        <v>35.134826122189217</v>
      </c>
      <c r="P263" s="58">
        <f t="shared" si="39"/>
        <v>37.102376385031825</v>
      </c>
      <c r="Q263" s="137">
        <v>20.424185999999999</v>
      </c>
      <c r="R263" s="11">
        <f t="shared" si="40"/>
        <v>5.1868139435369987</v>
      </c>
      <c r="S263" s="35">
        <f t="shared" si="41"/>
        <v>9.1797254910718973</v>
      </c>
      <c r="AF263" s="34"/>
    </row>
    <row r="264" spans="7:32" ht="18.5">
      <c r="G264" s="61">
        <v>2016</v>
      </c>
      <c r="H264" s="61">
        <v>9</v>
      </c>
      <c r="I264" s="48">
        <f t="shared" si="36"/>
        <v>17</v>
      </c>
      <c r="J264" s="48">
        <f t="shared" si="36"/>
        <v>260</v>
      </c>
      <c r="K264" s="90">
        <v>31.8</v>
      </c>
      <c r="L264" s="90">
        <v>19</v>
      </c>
      <c r="M264" s="56">
        <f t="shared" si="37"/>
        <v>25.4</v>
      </c>
      <c r="N264" s="36">
        <v>46.5</v>
      </c>
      <c r="O264" s="57">
        <f t="shared" si="38"/>
        <v>34.845744364230676</v>
      </c>
      <c r="P264" s="58">
        <f t="shared" si="39"/>
        <v>35.682042228972215</v>
      </c>
      <c r="Q264" s="137">
        <v>19.946867999999998</v>
      </c>
      <c r="R264" s="11">
        <f t="shared" si="40"/>
        <v>5.0538980514239977</v>
      </c>
      <c r="S264" s="35">
        <f t="shared" si="41"/>
        <v>7.7298988499127113</v>
      </c>
      <c r="AF264" s="34"/>
    </row>
    <row r="265" spans="7:32" ht="18.5">
      <c r="G265" s="61">
        <v>2016</v>
      </c>
      <c r="H265" s="61">
        <v>9</v>
      </c>
      <c r="I265" s="48">
        <f t="shared" ref="I265:J280" si="42">I264+1</f>
        <v>18</v>
      </c>
      <c r="J265" s="48">
        <f t="shared" si="42"/>
        <v>261</v>
      </c>
      <c r="K265" s="90">
        <v>31.7</v>
      </c>
      <c r="L265" s="90">
        <v>20.6</v>
      </c>
      <c r="M265" s="56">
        <f t="shared" si="37"/>
        <v>26.15</v>
      </c>
      <c r="N265" s="36">
        <v>23</v>
      </c>
      <c r="O265" s="57">
        <f t="shared" si="38"/>
        <v>38.338074456885387</v>
      </c>
      <c r="P265" s="58">
        <f t="shared" si="39"/>
        <v>34.044210117714222</v>
      </c>
      <c r="Q265" s="137">
        <v>20.436747</v>
      </c>
      <c r="R265" s="11">
        <f t="shared" si="40"/>
        <v>5.2679138547622513</v>
      </c>
      <c r="S265" s="35">
        <f t="shared" si="41"/>
        <v>9.8640623186833114</v>
      </c>
      <c r="AF265" s="34"/>
    </row>
    <row r="266" spans="7:32" ht="18.5">
      <c r="G266" s="61">
        <v>2016</v>
      </c>
      <c r="H266" s="61">
        <v>9</v>
      </c>
      <c r="I266" s="48">
        <f t="shared" si="42"/>
        <v>19</v>
      </c>
      <c r="J266" s="48">
        <f t="shared" si="42"/>
        <v>262</v>
      </c>
      <c r="K266" s="90">
        <v>32</v>
      </c>
      <c r="L266" s="90">
        <v>20.3</v>
      </c>
      <c r="M266" s="56">
        <f t="shared" si="37"/>
        <v>26.15</v>
      </c>
      <c r="N266" s="36">
        <v>29</v>
      </c>
      <c r="O266" s="57">
        <f t="shared" si="38"/>
        <v>33.968237823256409</v>
      </c>
      <c r="P266" s="58">
        <f t="shared" si="39"/>
        <v>31.794270602567998</v>
      </c>
      <c r="Q266" s="137">
        <v>18.59028</v>
      </c>
      <c r="R266" s="11">
        <f t="shared" si="40"/>
        <v>4.7919560571899993</v>
      </c>
      <c r="S266" s="35">
        <f t="shared" si="41"/>
        <v>8.6777081781684728</v>
      </c>
      <c r="AF266" s="34"/>
    </row>
    <row r="267" spans="7:32" ht="18.5">
      <c r="G267" s="61">
        <v>2016</v>
      </c>
      <c r="H267" s="61">
        <v>9</v>
      </c>
      <c r="I267" s="48">
        <f t="shared" si="42"/>
        <v>20</v>
      </c>
      <c r="J267" s="48">
        <f t="shared" si="42"/>
        <v>263</v>
      </c>
      <c r="K267" s="90">
        <v>33.1</v>
      </c>
      <c r="L267" s="90">
        <v>20.3</v>
      </c>
      <c r="M267" s="56">
        <f t="shared" si="37"/>
        <v>26.700000000000003</v>
      </c>
      <c r="N267" s="36">
        <v>20.5</v>
      </c>
      <c r="O267" s="57">
        <f t="shared" si="38"/>
        <v>31.510383442717419</v>
      </c>
      <c r="P267" s="58">
        <f t="shared" si="39"/>
        <v>32.266632645342639</v>
      </c>
      <c r="Q267" s="137">
        <v>18.037596000000001</v>
      </c>
      <c r="R267" s="11">
        <f t="shared" si="40"/>
        <v>4.7076772740299999</v>
      </c>
      <c r="S267" s="35">
        <f t="shared" si="41"/>
        <v>9.6933196013522984</v>
      </c>
      <c r="AF267" s="34"/>
    </row>
    <row r="268" spans="7:32" ht="18.5">
      <c r="G268" s="61">
        <v>2016</v>
      </c>
      <c r="H268" s="61">
        <v>9</v>
      </c>
      <c r="I268" s="48">
        <f t="shared" si="42"/>
        <v>21</v>
      </c>
      <c r="J268" s="48">
        <f t="shared" si="42"/>
        <v>264</v>
      </c>
      <c r="K268" s="90">
        <v>32.200000000000003</v>
      </c>
      <c r="L268" s="90">
        <v>19.8</v>
      </c>
      <c r="M268" s="56">
        <f t="shared" si="37"/>
        <v>26</v>
      </c>
      <c r="N268" s="36">
        <v>20</v>
      </c>
      <c r="O268" s="57">
        <f t="shared" si="38"/>
        <v>31.791638823649198</v>
      </c>
      <c r="P268" s="58">
        <f t="shared" si="39"/>
        <v>31.537305713060011</v>
      </c>
      <c r="Q268" s="137">
        <v>17.911985999999999</v>
      </c>
      <c r="R268" s="11">
        <f t="shared" si="40"/>
        <v>4.6013563475819987</v>
      </c>
      <c r="S268" s="35">
        <f t="shared" si="41"/>
        <v>9.4437659946781771</v>
      </c>
      <c r="AF268" s="34"/>
    </row>
    <row r="269" spans="7:32" ht="18.5">
      <c r="G269" s="61">
        <v>2016</v>
      </c>
      <c r="H269" s="61">
        <v>9</v>
      </c>
      <c r="I269" s="48">
        <f t="shared" si="42"/>
        <v>22</v>
      </c>
      <c r="J269" s="48">
        <f t="shared" si="42"/>
        <v>265</v>
      </c>
      <c r="K269" s="90">
        <v>28.5</v>
      </c>
      <c r="L269" s="90">
        <v>17.2</v>
      </c>
      <c r="M269" s="56">
        <f t="shared" si="37"/>
        <v>22.85</v>
      </c>
      <c r="N269" s="36">
        <v>16</v>
      </c>
      <c r="O269" s="57">
        <f t="shared" si="38"/>
        <v>33.67675765055175</v>
      </c>
      <c r="P269" s="58">
        <f t="shared" si="39"/>
        <v>30.443788916098782</v>
      </c>
      <c r="Q269" s="137">
        <v>18.112962</v>
      </c>
      <c r="R269" s="11">
        <f t="shared" si="40"/>
        <v>4.3183520245844988</v>
      </c>
      <c r="S269" s="35">
        <f t="shared" si="41"/>
        <v>9.0459036625277669</v>
      </c>
      <c r="AF269" s="34"/>
    </row>
    <row r="270" spans="7:32" ht="18.5">
      <c r="G270" s="61">
        <v>2016</v>
      </c>
      <c r="H270" s="61">
        <v>9</v>
      </c>
      <c r="I270" s="48">
        <f t="shared" si="42"/>
        <v>23</v>
      </c>
      <c r="J270" s="48">
        <f t="shared" si="42"/>
        <v>266</v>
      </c>
      <c r="K270" s="90">
        <v>27.8</v>
      </c>
      <c r="L270" s="90">
        <v>18.5</v>
      </c>
      <c r="M270" s="56">
        <f t="shared" si="37"/>
        <v>23.15</v>
      </c>
      <c r="N270" s="36">
        <v>17</v>
      </c>
      <c r="O270" s="57">
        <f t="shared" si="38"/>
        <v>36.452390330523883</v>
      </c>
      <c r="P270" s="58">
        <f t="shared" si="39"/>
        <v>27.120578405909772</v>
      </c>
      <c r="Q270" s="137">
        <v>17.786376000000001</v>
      </c>
      <c r="R270" s="11">
        <f t="shared" si="40"/>
        <v>4.2717850500780008</v>
      </c>
      <c r="S270" s="35">
        <f t="shared" si="41"/>
        <v>8.0853251229324776</v>
      </c>
      <c r="AF270" s="34"/>
    </row>
    <row r="271" spans="7:32" ht="18.5">
      <c r="G271" s="61">
        <v>2016</v>
      </c>
      <c r="H271" s="61">
        <v>9</v>
      </c>
      <c r="I271" s="48">
        <f t="shared" si="42"/>
        <v>24</v>
      </c>
      <c r="J271" s="48">
        <f t="shared" si="42"/>
        <v>267</v>
      </c>
      <c r="K271" s="90">
        <v>23.6</v>
      </c>
      <c r="L271" s="90">
        <v>15.8</v>
      </c>
      <c r="M271" s="56">
        <f t="shared" si="37"/>
        <v>19.700000000000003</v>
      </c>
      <c r="N271" s="36">
        <v>27</v>
      </c>
      <c r="O271" s="57">
        <f t="shared" si="38"/>
        <v>42.67059543751418</v>
      </c>
      <c r="P271" s="58">
        <f t="shared" si="39"/>
        <v>26.626451553008852</v>
      </c>
      <c r="Q271" s="137">
        <v>19.067597999999997</v>
      </c>
      <c r="R271" s="11">
        <f t="shared" si="40"/>
        <v>4.1936798351249989</v>
      </c>
      <c r="S271" s="35">
        <f t="shared" si="41"/>
        <v>6.7145069477080819</v>
      </c>
      <c r="AF271" s="34"/>
    </row>
    <row r="272" spans="7:32" ht="18.5">
      <c r="G272" s="61">
        <v>2016</v>
      </c>
      <c r="H272" s="61">
        <v>9</v>
      </c>
      <c r="I272" s="48">
        <f t="shared" si="42"/>
        <v>25</v>
      </c>
      <c r="J272" s="48">
        <f t="shared" si="42"/>
        <v>268</v>
      </c>
      <c r="K272" s="90">
        <v>24.5</v>
      </c>
      <c r="L272" s="90">
        <v>14.5</v>
      </c>
      <c r="M272" s="56">
        <f t="shared" si="37"/>
        <v>19.5</v>
      </c>
      <c r="N272" s="36">
        <v>33.5</v>
      </c>
      <c r="O272" s="57">
        <f t="shared" si="38"/>
        <v>35.500974159878908</v>
      </c>
      <c r="P272" s="58">
        <f t="shared" si="39"/>
        <v>28.400779327903127</v>
      </c>
      <c r="Q272" s="137">
        <v>17.962229999999998</v>
      </c>
      <c r="R272" s="11">
        <f t="shared" si="40"/>
        <v>3.929498264834999</v>
      </c>
      <c r="S272" s="35">
        <f t="shared" si="41"/>
        <v>6.6018218756586267</v>
      </c>
      <c r="AF272" s="34"/>
    </row>
    <row r="273" spans="7:32" ht="18.5">
      <c r="G273" s="61">
        <v>2016</v>
      </c>
      <c r="H273" s="61">
        <v>9</v>
      </c>
      <c r="I273" s="48">
        <f t="shared" si="42"/>
        <v>26</v>
      </c>
      <c r="J273" s="48">
        <f t="shared" si="42"/>
        <v>269</v>
      </c>
      <c r="K273" s="90">
        <v>26.2</v>
      </c>
      <c r="L273" s="90">
        <v>14</v>
      </c>
      <c r="M273" s="56">
        <f t="shared" si="37"/>
        <v>20.100000000000001</v>
      </c>
      <c r="N273" s="36">
        <v>38.5</v>
      </c>
      <c r="O273" s="57">
        <f t="shared" si="38"/>
        <v>29.657443531934749</v>
      </c>
      <c r="P273" s="58">
        <f t="shared" si="39"/>
        <v>28.945664887168316</v>
      </c>
      <c r="Q273" s="137">
        <v>16.574239500000001</v>
      </c>
      <c r="R273" s="11">
        <f t="shared" si="40"/>
        <v>3.6841799658982501</v>
      </c>
      <c r="S273" s="35">
        <f t="shared" si="41"/>
        <v>6.4146247760779733</v>
      </c>
      <c r="AF273" s="34"/>
    </row>
    <row r="274" spans="7:32" ht="18.5">
      <c r="G274" s="61">
        <v>2016</v>
      </c>
      <c r="H274" s="61">
        <v>9</v>
      </c>
      <c r="I274" s="48">
        <f t="shared" si="42"/>
        <v>27</v>
      </c>
      <c r="J274" s="48">
        <f t="shared" si="42"/>
        <v>270</v>
      </c>
      <c r="K274" s="90">
        <v>28.9</v>
      </c>
      <c r="L274" s="90">
        <v>15.4</v>
      </c>
      <c r="M274" s="56">
        <f t="shared" si="37"/>
        <v>22.15</v>
      </c>
      <c r="N274" s="36">
        <v>49</v>
      </c>
      <c r="O274" s="57">
        <f t="shared" si="38"/>
        <v>28.716837948492866</v>
      </c>
      <c r="P274" s="58">
        <f t="shared" si="39"/>
        <v>31.014184984372292</v>
      </c>
      <c r="Q274" s="137">
        <v>16.881983999999999</v>
      </c>
      <c r="R274" s="11">
        <f t="shared" si="40"/>
        <v>3.9555628045920002</v>
      </c>
      <c r="S274" s="35">
        <f t="shared" si="41"/>
        <v>6.2061149470711996</v>
      </c>
      <c r="AF274" s="34"/>
    </row>
    <row r="275" spans="7:32" ht="18.5">
      <c r="G275" s="61">
        <v>2016</v>
      </c>
      <c r="H275" s="61">
        <v>9</v>
      </c>
      <c r="I275" s="48">
        <f t="shared" si="42"/>
        <v>28</v>
      </c>
      <c r="J275" s="48">
        <f t="shared" si="42"/>
        <v>271</v>
      </c>
      <c r="K275" s="90">
        <v>29.3</v>
      </c>
      <c r="L275" s="90">
        <v>16.5</v>
      </c>
      <c r="M275" s="56">
        <f t="shared" si="37"/>
        <v>22.9</v>
      </c>
      <c r="N275" s="36">
        <v>56</v>
      </c>
      <c r="O275" s="57">
        <f t="shared" si="38"/>
        <v>30.797230614104382</v>
      </c>
      <c r="P275" s="58">
        <f t="shared" si="39"/>
        <v>31.536364148842889</v>
      </c>
      <c r="Q275" s="137">
        <v>17.6293635</v>
      </c>
      <c r="R275" s="11">
        <f t="shared" si="40"/>
        <v>4.208226028949249</v>
      </c>
      <c r="S275" s="35">
        <f t="shared" si="41"/>
        <v>6.2985107940009408</v>
      </c>
      <c r="AF275" s="34"/>
    </row>
    <row r="276" spans="7:32" ht="18.5">
      <c r="G276" s="61">
        <v>2016</v>
      </c>
      <c r="H276" s="61">
        <v>9</v>
      </c>
      <c r="I276" s="48">
        <f t="shared" si="42"/>
        <v>29</v>
      </c>
      <c r="J276" s="48">
        <f t="shared" si="42"/>
        <v>272</v>
      </c>
      <c r="K276" s="90">
        <v>28.5</v>
      </c>
      <c r="L276" s="90">
        <v>15.1</v>
      </c>
      <c r="M276" s="56">
        <f t="shared" si="37"/>
        <v>21.8</v>
      </c>
      <c r="N276" s="36">
        <v>60</v>
      </c>
      <c r="O276" s="57">
        <f t="shared" si="38"/>
        <v>30.282137736774825</v>
      </c>
      <c r="P276" s="58">
        <f t="shared" si="39"/>
        <v>32.462451653822612</v>
      </c>
      <c r="Q276" s="137">
        <v>17.736132000000001</v>
      </c>
      <c r="R276" s="11">
        <f t="shared" si="40"/>
        <v>4.1192876015279998</v>
      </c>
      <c r="S276" s="35">
        <f t="shared" si="41"/>
        <v>6.345257290123187</v>
      </c>
      <c r="AF276" s="34"/>
    </row>
    <row r="277" spans="7:32" ht="18.5">
      <c r="G277" s="61">
        <v>2016</v>
      </c>
      <c r="H277" s="62">
        <v>9</v>
      </c>
      <c r="I277" s="62">
        <f t="shared" si="42"/>
        <v>30</v>
      </c>
      <c r="J277" s="48">
        <f t="shared" si="42"/>
        <v>273</v>
      </c>
      <c r="K277" s="90">
        <v>27.9</v>
      </c>
      <c r="L277" s="90">
        <v>15.8</v>
      </c>
      <c r="M277" s="56">
        <f t="shared" si="37"/>
        <v>21.85</v>
      </c>
      <c r="N277" s="36">
        <v>58</v>
      </c>
      <c r="O277" s="57">
        <f t="shared" si="38"/>
        <v>30.061854787640634</v>
      </c>
      <c r="P277" s="58">
        <f t="shared" si="39"/>
        <v>29.099875434436129</v>
      </c>
      <c r="Q277" s="137">
        <v>16.731252000000001</v>
      </c>
      <c r="R277" s="51">
        <f t="shared" si="40"/>
        <v>3.8908066416569995</v>
      </c>
      <c r="S277" s="50">
        <f t="shared" si="41"/>
        <v>5.7330969133013054</v>
      </c>
      <c r="AF277" s="34"/>
    </row>
    <row r="278" spans="7:32" ht="18.5">
      <c r="G278" s="61">
        <v>2016</v>
      </c>
      <c r="H278" s="61">
        <v>10</v>
      </c>
      <c r="I278" s="48">
        <v>1</v>
      </c>
      <c r="J278" s="48">
        <f t="shared" si="42"/>
        <v>274</v>
      </c>
      <c r="K278" s="90">
        <v>29</v>
      </c>
      <c r="L278" s="90">
        <v>15.4</v>
      </c>
      <c r="M278" s="56">
        <f t="shared" si="37"/>
        <v>22.2</v>
      </c>
      <c r="N278" s="36">
        <v>49.5</v>
      </c>
      <c r="O278" s="57">
        <f t="shared" si="38"/>
        <v>28.142730636193011</v>
      </c>
      <c r="P278" s="58">
        <f t="shared" si="39"/>
        <v>30.619290932178</v>
      </c>
      <c r="Q278" s="137">
        <v>16.605642</v>
      </c>
      <c r="R278" s="11">
        <f t="shared" si="40"/>
        <v>3.8956836132000001</v>
      </c>
      <c r="S278" s="35">
        <f t="shared" si="41"/>
        <v>6.094441814041879</v>
      </c>
      <c r="AF278" s="34"/>
    </row>
    <row r="279" spans="7:32" ht="18.5">
      <c r="G279" s="61">
        <v>2016</v>
      </c>
      <c r="H279" s="61">
        <v>10</v>
      </c>
      <c r="I279" s="48">
        <f t="shared" ref="I279:J294" si="43">I278+1</f>
        <v>2</v>
      </c>
      <c r="J279" s="48">
        <f t="shared" si="42"/>
        <v>275</v>
      </c>
      <c r="K279" s="90">
        <v>28.6</v>
      </c>
      <c r="L279" s="90">
        <v>16.2</v>
      </c>
      <c r="M279" s="56">
        <f t="shared" si="37"/>
        <v>22.4</v>
      </c>
      <c r="N279" s="36">
        <v>51.5</v>
      </c>
      <c r="O279" s="57">
        <f t="shared" si="38"/>
        <v>30.275627996154</v>
      </c>
      <c r="P279" s="58">
        <f t="shared" si="39"/>
        <v>30.033422972184773</v>
      </c>
      <c r="Q279" s="137">
        <v>17.057837999999997</v>
      </c>
      <c r="R279" s="11">
        <f t="shared" si="40"/>
        <v>4.0217776387739992</v>
      </c>
      <c r="S279" s="35">
        <f t="shared" si="41"/>
        <v>5.9643061261724872</v>
      </c>
      <c r="AF279" s="34"/>
    </row>
    <row r="280" spans="7:32" ht="18.5">
      <c r="G280" s="61">
        <v>2016</v>
      </c>
      <c r="H280" s="61">
        <v>10</v>
      </c>
      <c r="I280" s="48">
        <f t="shared" si="43"/>
        <v>3</v>
      </c>
      <c r="J280" s="48">
        <f t="shared" si="42"/>
        <v>276</v>
      </c>
      <c r="K280" s="90">
        <v>30</v>
      </c>
      <c r="L280" s="90">
        <v>17.5</v>
      </c>
      <c r="M280" s="56">
        <f t="shared" si="37"/>
        <v>23.75</v>
      </c>
      <c r="N280" s="36">
        <v>49.5</v>
      </c>
      <c r="O280" s="57">
        <f t="shared" si="38"/>
        <v>30.864839767732672</v>
      </c>
      <c r="P280" s="58">
        <f t="shared" si="39"/>
        <v>30.864839767732672</v>
      </c>
      <c r="Q280" s="137">
        <v>17.459789999999998</v>
      </c>
      <c r="R280" s="11">
        <f t="shared" si="40"/>
        <v>4.2547893199424989</v>
      </c>
      <c r="S280" s="35">
        <f t="shared" si="41"/>
        <v>6.3061439812682742</v>
      </c>
      <c r="AF280" s="34"/>
    </row>
    <row r="281" spans="7:32" ht="18.5">
      <c r="G281" s="61">
        <v>2016</v>
      </c>
      <c r="H281" s="61">
        <v>10</v>
      </c>
      <c r="I281" s="48">
        <f t="shared" si="43"/>
        <v>4</v>
      </c>
      <c r="J281" s="48">
        <f t="shared" si="43"/>
        <v>277</v>
      </c>
      <c r="K281" s="90">
        <v>31.6</v>
      </c>
      <c r="L281" s="90">
        <v>18.600000000000001</v>
      </c>
      <c r="M281" s="56">
        <f t="shared" si="37"/>
        <v>25.1</v>
      </c>
      <c r="N281" s="36">
        <v>39.5</v>
      </c>
      <c r="O281" s="57">
        <f t="shared" si="38"/>
        <v>24.58252552200744</v>
      </c>
      <c r="P281" s="58">
        <f t="shared" si="39"/>
        <v>25.565826542887738</v>
      </c>
      <c r="Q281" s="137">
        <v>14.181368999999998</v>
      </c>
      <c r="R281" s="11">
        <f t="shared" si="40"/>
        <v>3.5681529820365001</v>
      </c>
      <c r="S281" s="35">
        <f t="shared" si="41"/>
        <v>6.1712838972503965</v>
      </c>
      <c r="AF281" s="34"/>
    </row>
    <row r="282" spans="7:32" ht="18.5">
      <c r="G282" s="61">
        <v>2016</v>
      </c>
      <c r="H282" s="61">
        <v>10</v>
      </c>
      <c r="I282" s="48">
        <f t="shared" si="43"/>
        <v>5</v>
      </c>
      <c r="J282" s="48">
        <f t="shared" si="43"/>
        <v>278</v>
      </c>
      <c r="K282" s="90">
        <v>31.6</v>
      </c>
      <c r="L282" s="90">
        <v>18.899999999999999</v>
      </c>
      <c r="M282" s="56">
        <f t="shared" si="37"/>
        <v>25.25</v>
      </c>
      <c r="N282" s="36">
        <v>19</v>
      </c>
      <c r="O282" s="57">
        <f t="shared" si="38"/>
        <v>24.849146249537533</v>
      </c>
      <c r="P282" s="58">
        <f t="shared" si="39"/>
        <v>25.24673258953014</v>
      </c>
      <c r="Q282" s="137">
        <v>14.168807999999999</v>
      </c>
      <c r="R282" s="11">
        <f t="shared" si="40"/>
        <v>3.5774575365059991</v>
      </c>
      <c r="S282" s="35">
        <f t="shared" si="41"/>
        <v>7.6705610324043523</v>
      </c>
      <c r="AF282" s="34"/>
    </row>
    <row r="283" spans="7:32" ht="18.5">
      <c r="G283" s="61">
        <v>2016</v>
      </c>
      <c r="H283" s="61">
        <v>10</v>
      </c>
      <c r="I283" s="48">
        <f t="shared" si="43"/>
        <v>6</v>
      </c>
      <c r="J283" s="48">
        <f t="shared" si="43"/>
        <v>279</v>
      </c>
      <c r="K283" s="90">
        <v>31.9</v>
      </c>
      <c r="L283" s="90">
        <v>18.600000000000001</v>
      </c>
      <c r="M283" s="56">
        <f t="shared" si="37"/>
        <v>25.25</v>
      </c>
      <c r="N283" s="36">
        <v>21</v>
      </c>
      <c r="O283" s="57">
        <f t="shared" si="38"/>
        <v>27.94171797983233</v>
      </c>
      <c r="P283" s="58">
        <f t="shared" si="39"/>
        <v>29.729987930541593</v>
      </c>
      <c r="Q283" s="137">
        <v>16.304177999999997</v>
      </c>
      <c r="R283" s="11">
        <f t="shared" si="40"/>
        <v>4.1166133709084987</v>
      </c>
      <c r="S283" s="35">
        <f t="shared" si="41"/>
        <v>8.751738987437486</v>
      </c>
      <c r="AF283" s="34"/>
    </row>
    <row r="284" spans="7:32" ht="18.5">
      <c r="G284" s="61">
        <v>2016</v>
      </c>
      <c r="H284" s="61">
        <v>10</v>
      </c>
      <c r="I284" s="48">
        <f t="shared" si="43"/>
        <v>7</v>
      </c>
      <c r="J284" s="48">
        <f t="shared" si="43"/>
        <v>280</v>
      </c>
      <c r="K284" s="90">
        <v>31.5</v>
      </c>
      <c r="L284" s="90">
        <v>18.3</v>
      </c>
      <c r="M284" s="56">
        <f t="shared" si="37"/>
        <v>24.9</v>
      </c>
      <c r="N284" s="36">
        <v>40</v>
      </c>
      <c r="O284" s="57">
        <f t="shared" si="38"/>
        <v>21.521701609901882</v>
      </c>
      <c r="P284" s="58">
        <f t="shared" si="39"/>
        <v>22.726916900056388</v>
      </c>
      <c r="Q284" s="137">
        <v>12.510755999999999</v>
      </c>
      <c r="R284" s="11">
        <f t="shared" si="40"/>
        <v>3.133137434237999</v>
      </c>
      <c r="S284" s="35">
        <f t="shared" si="41"/>
        <v>5.4869110362058073</v>
      </c>
      <c r="AF284" s="34"/>
    </row>
    <row r="285" spans="7:32" ht="18.5">
      <c r="G285" s="61">
        <v>2016</v>
      </c>
      <c r="H285" s="61">
        <v>10</v>
      </c>
      <c r="I285" s="48">
        <f t="shared" si="43"/>
        <v>8</v>
      </c>
      <c r="J285" s="48">
        <f t="shared" si="43"/>
        <v>281</v>
      </c>
      <c r="K285" s="90">
        <v>30</v>
      </c>
      <c r="L285" s="90">
        <v>17.399999999999999</v>
      </c>
      <c r="M285" s="56">
        <f t="shared" si="37"/>
        <v>23.7</v>
      </c>
      <c r="N285" s="36">
        <v>42.5</v>
      </c>
      <c r="O285" s="57">
        <f t="shared" si="38"/>
        <v>28.242937025176108</v>
      </c>
      <c r="P285" s="58">
        <f t="shared" si="39"/>
        <v>28.468880521377525</v>
      </c>
      <c r="Q285" s="137">
        <v>16.040396999999999</v>
      </c>
      <c r="R285" s="11">
        <f t="shared" si="40"/>
        <v>3.9041925288074997</v>
      </c>
      <c r="S285" s="35">
        <f t="shared" si="41"/>
        <v>6.4230333618562021</v>
      </c>
      <c r="AF285" s="34"/>
    </row>
    <row r="286" spans="7:32" ht="18.5">
      <c r="G286" s="61">
        <v>2016</v>
      </c>
      <c r="H286" s="61">
        <v>10</v>
      </c>
      <c r="I286" s="48">
        <f t="shared" si="43"/>
        <v>9</v>
      </c>
      <c r="J286" s="48">
        <f t="shared" si="43"/>
        <v>282</v>
      </c>
      <c r="K286" s="90">
        <v>28.6</v>
      </c>
      <c r="L286" s="90">
        <v>17.3</v>
      </c>
      <c r="M286" s="56">
        <f t="shared" si="37"/>
        <v>22.950000000000003</v>
      </c>
      <c r="N286" s="36">
        <v>37.5</v>
      </c>
      <c r="O286" s="57">
        <f t="shared" si="38"/>
        <v>23.821284884578908</v>
      </c>
      <c r="P286" s="58">
        <f t="shared" si="39"/>
        <v>21.534441535659333</v>
      </c>
      <c r="Q286" s="137">
        <v>12.81222</v>
      </c>
      <c r="R286" s="11">
        <f t="shared" si="40"/>
        <v>3.0621045647249989</v>
      </c>
      <c r="S286" s="35">
        <f t="shared" si="41"/>
        <v>5.2197543262561599</v>
      </c>
      <c r="AF286" s="34"/>
    </row>
    <row r="287" spans="7:32" ht="18.5">
      <c r="G287" s="61">
        <v>2016</v>
      </c>
      <c r="H287" s="61">
        <v>10</v>
      </c>
      <c r="I287" s="48">
        <f t="shared" si="43"/>
        <v>10</v>
      </c>
      <c r="J287" s="48">
        <f t="shared" si="43"/>
        <v>283</v>
      </c>
      <c r="K287" s="90">
        <v>28.5</v>
      </c>
      <c r="L287" s="90">
        <v>16.600000000000001</v>
      </c>
      <c r="M287" s="56">
        <f t="shared" si="37"/>
        <v>22.55</v>
      </c>
      <c r="N287" s="36">
        <v>38.5</v>
      </c>
      <c r="O287" s="57">
        <f t="shared" si="38"/>
        <v>28.970711140784701</v>
      </c>
      <c r="P287" s="58">
        <f t="shared" si="39"/>
        <v>27.580117006027034</v>
      </c>
      <c r="Q287" s="137">
        <v>15.990152999999998</v>
      </c>
      <c r="R287" s="11">
        <f t="shared" si="40"/>
        <v>3.7841136803707496</v>
      </c>
      <c r="S287" s="35">
        <f t="shared" si="41"/>
        <v>6.4309795182980816</v>
      </c>
      <c r="AF287" s="34"/>
    </row>
    <row r="288" spans="7:32" ht="18.5">
      <c r="G288" s="61">
        <v>2016</v>
      </c>
      <c r="H288" s="61">
        <v>10</v>
      </c>
      <c r="I288" s="48">
        <f t="shared" si="43"/>
        <v>11</v>
      </c>
      <c r="J288" s="48">
        <f t="shared" si="43"/>
        <v>284</v>
      </c>
      <c r="K288" s="90">
        <v>29.3</v>
      </c>
      <c r="L288" s="90">
        <v>16.100000000000001</v>
      </c>
      <c r="M288" s="56">
        <f t="shared" si="37"/>
        <v>22.700000000000003</v>
      </c>
      <c r="N288" s="36">
        <v>33.5</v>
      </c>
      <c r="O288" s="57">
        <f t="shared" si="38"/>
        <v>26.966951414816815</v>
      </c>
      <c r="P288" s="58">
        <f t="shared" si="39"/>
        <v>28.477100694046559</v>
      </c>
      <c r="Q288" s="137">
        <v>15.676127999999999</v>
      </c>
      <c r="R288" s="11">
        <f t="shared" si="40"/>
        <v>3.7235898741599991</v>
      </c>
      <c r="S288" s="35">
        <f t="shared" si="41"/>
        <v>7.0504772550270891</v>
      </c>
      <c r="AF288" s="34"/>
    </row>
    <row r="289" spans="7:32" ht="18.5">
      <c r="G289" s="61">
        <v>2016</v>
      </c>
      <c r="H289" s="61">
        <v>10</v>
      </c>
      <c r="I289" s="48">
        <f t="shared" si="43"/>
        <v>12</v>
      </c>
      <c r="J289" s="48">
        <f t="shared" si="43"/>
        <v>285</v>
      </c>
      <c r="K289" s="90">
        <v>28.6</v>
      </c>
      <c r="L289" s="90">
        <v>16.2</v>
      </c>
      <c r="M289" s="56">
        <f t="shared" si="37"/>
        <v>22.4</v>
      </c>
      <c r="N289" s="36">
        <v>46.5</v>
      </c>
      <c r="O289" s="57">
        <f t="shared" si="38"/>
        <v>26.50789520429095</v>
      </c>
      <c r="P289" s="58">
        <f t="shared" si="39"/>
        <v>26.295832042656627</v>
      </c>
      <c r="Q289" s="137">
        <v>14.935028999999998</v>
      </c>
      <c r="R289" s="11">
        <f t="shared" si="40"/>
        <v>3.5212765924169998</v>
      </c>
      <c r="S289" s="35">
        <f t="shared" si="41"/>
        <v>5.5338710852785562</v>
      </c>
      <c r="AF289" s="34"/>
    </row>
    <row r="290" spans="7:32" ht="18.5">
      <c r="G290" s="61">
        <v>2016</v>
      </c>
      <c r="H290" s="61">
        <v>10</v>
      </c>
      <c r="I290" s="48">
        <f t="shared" si="43"/>
        <v>13</v>
      </c>
      <c r="J290" s="48">
        <f t="shared" si="43"/>
        <v>286</v>
      </c>
      <c r="K290" s="90">
        <v>30.3</v>
      </c>
      <c r="L290" s="90">
        <v>16.7</v>
      </c>
      <c r="M290" s="56">
        <f t="shared" si="37"/>
        <v>23.5</v>
      </c>
      <c r="N290" s="36">
        <v>46</v>
      </c>
      <c r="O290" s="57">
        <f t="shared" si="38"/>
        <v>19.15919634839161</v>
      </c>
      <c r="P290" s="58">
        <f t="shared" si="39"/>
        <v>20.845205627050074</v>
      </c>
      <c r="Q290" s="137">
        <v>11.3049</v>
      </c>
      <c r="R290" s="11">
        <f t="shared" si="40"/>
        <v>2.7383237500499993</v>
      </c>
      <c r="S290" s="35">
        <f t="shared" si="41"/>
        <v>4.5878070506443134</v>
      </c>
      <c r="AF290" s="34"/>
    </row>
    <row r="291" spans="7:32" ht="18.5">
      <c r="G291" s="61">
        <v>2016</v>
      </c>
      <c r="H291" s="61">
        <v>10</v>
      </c>
      <c r="I291" s="48">
        <f t="shared" si="43"/>
        <v>14</v>
      </c>
      <c r="J291" s="48">
        <f t="shared" si="43"/>
        <v>287</v>
      </c>
      <c r="K291" s="90">
        <v>29.4</v>
      </c>
      <c r="L291" s="90">
        <v>17.600000000000001</v>
      </c>
      <c r="M291" s="56">
        <f t="shared" si="37"/>
        <v>23.5</v>
      </c>
      <c r="N291" s="36">
        <v>35.5</v>
      </c>
      <c r="O291" s="57">
        <f t="shared" si="38"/>
        <v>22.031307046327154</v>
      </c>
      <c r="P291" s="58">
        <f t="shared" si="39"/>
        <v>20.797553851732829</v>
      </c>
      <c r="Q291" s="137">
        <v>12.108803999999999</v>
      </c>
      <c r="R291" s="11">
        <f t="shared" si="40"/>
        <v>2.9330489944979994</v>
      </c>
      <c r="S291" s="35">
        <f t="shared" si="41"/>
        <v>5.2278952203837932</v>
      </c>
      <c r="AF291" s="34"/>
    </row>
    <row r="292" spans="7:32" ht="18.5">
      <c r="G292" s="61">
        <v>2016</v>
      </c>
      <c r="H292" s="61">
        <v>10</v>
      </c>
      <c r="I292" s="48">
        <f t="shared" si="43"/>
        <v>15</v>
      </c>
      <c r="J292" s="48">
        <f t="shared" si="43"/>
        <v>288</v>
      </c>
      <c r="K292" s="90">
        <v>30</v>
      </c>
      <c r="L292" s="90">
        <v>16.899999999999999</v>
      </c>
      <c r="M292" s="56">
        <f t="shared" si="37"/>
        <v>23.45</v>
      </c>
      <c r="N292" s="36">
        <v>19.5</v>
      </c>
      <c r="O292" s="57">
        <f t="shared" si="38"/>
        <v>24.878947464562177</v>
      </c>
      <c r="P292" s="58">
        <f t="shared" si="39"/>
        <v>26.073136942861161</v>
      </c>
      <c r="Q292" s="137">
        <v>14.407467</v>
      </c>
      <c r="R292" s="11">
        <f t="shared" si="40"/>
        <v>3.4856165006437498</v>
      </c>
      <c r="S292" s="35">
        <f t="shared" si="41"/>
        <v>7.6446436420642705</v>
      </c>
      <c r="AF292" s="34"/>
    </row>
    <row r="293" spans="7:32" ht="18.5">
      <c r="G293" s="61">
        <v>2016</v>
      </c>
      <c r="H293" s="61">
        <v>10</v>
      </c>
      <c r="I293" s="48">
        <f t="shared" si="43"/>
        <v>16</v>
      </c>
      <c r="J293" s="48">
        <f t="shared" si="43"/>
        <v>289</v>
      </c>
      <c r="K293" s="90">
        <v>27.5</v>
      </c>
      <c r="L293" s="90">
        <v>17.2</v>
      </c>
      <c r="M293" s="56">
        <f t="shared" si="37"/>
        <v>22.35</v>
      </c>
      <c r="N293" s="36">
        <v>20.5</v>
      </c>
      <c r="O293" s="57">
        <f t="shared" si="38"/>
        <v>26.027187968279723</v>
      </c>
      <c r="P293" s="58">
        <f t="shared" si="39"/>
        <v>21.446402885862494</v>
      </c>
      <c r="Q293" s="137">
        <v>13.364903999999999</v>
      </c>
      <c r="R293" s="11">
        <f t="shared" si="40"/>
        <v>3.1471642526939996</v>
      </c>
      <c r="S293" s="35">
        <f t="shared" si="41"/>
        <v>6.2060282102782489</v>
      </c>
      <c r="AF293" s="34"/>
    </row>
    <row r="294" spans="7:32" ht="18.5">
      <c r="G294" s="61">
        <v>2016</v>
      </c>
      <c r="H294" s="61">
        <v>10</v>
      </c>
      <c r="I294" s="48">
        <f t="shared" si="43"/>
        <v>17</v>
      </c>
      <c r="J294" s="48">
        <f t="shared" si="43"/>
        <v>290</v>
      </c>
      <c r="K294" s="90">
        <v>26.5</v>
      </c>
      <c r="L294" s="90">
        <v>13.9</v>
      </c>
      <c r="M294" s="56">
        <f t="shared" si="37"/>
        <v>20.2</v>
      </c>
      <c r="N294" s="36">
        <v>48</v>
      </c>
      <c r="O294" s="57">
        <f t="shared" si="38"/>
        <v>21.696414425761755</v>
      </c>
      <c r="P294" s="58">
        <f t="shared" si="39"/>
        <v>21.869985741167849</v>
      </c>
      <c r="Q294" s="137">
        <v>12.322341</v>
      </c>
      <c r="R294" s="11">
        <f t="shared" si="40"/>
        <v>2.74628013867</v>
      </c>
      <c r="S294" s="35">
        <f t="shared" si="41"/>
        <v>4.3842106376647312</v>
      </c>
      <c r="AF294" s="34"/>
    </row>
    <row r="295" spans="7:32" ht="18.5">
      <c r="G295" s="61">
        <v>2016</v>
      </c>
      <c r="H295" s="61">
        <v>10</v>
      </c>
      <c r="I295" s="48">
        <f t="shared" ref="I295:J310" si="44">I294+1</f>
        <v>18</v>
      </c>
      <c r="J295" s="48">
        <f t="shared" si="44"/>
        <v>291</v>
      </c>
      <c r="K295" s="90">
        <v>27.7</v>
      </c>
      <c r="L295" s="90">
        <v>15.3</v>
      </c>
      <c r="M295" s="56">
        <f t="shared" si="37"/>
        <v>21.5</v>
      </c>
      <c r="N295" s="36">
        <v>60.5</v>
      </c>
      <c r="O295" s="57">
        <f t="shared" si="38"/>
        <v>23.542756379925358</v>
      </c>
      <c r="P295" s="58">
        <f t="shared" si="39"/>
        <v>23.354414328885952</v>
      </c>
      <c r="Q295" s="137">
        <v>13.264415999999999</v>
      </c>
      <c r="R295" s="11">
        <f t="shared" si="40"/>
        <v>3.0573749337119991</v>
      </c>
      <c r="S295" s="35">
        <f t="shared" si="41"/>
        <v>4.6462197671787635</v>
      </c>
      <c r="AF295" s="34"/>
    </row>
    <row r="296" spans="7:32" ht="18.5">
      <c r="G296" s="61">
        <v>2016</v>
      </c>
      <c r="H296" s="61">
        <v>10</v>
      </c>
      <c r="I296" s="48">
        <f t="shared" si="44"/>
        <v>19</v>
      </c>
      <c r="J296" s="48">
        <f t="shared" si="44"/>
        <v>292</v>
      </c>
      <c r="K296" s="90">
        <v>27.4</v>
      </c>
      <c r="L296" s="90">
        <v>16</v>
      </c>
      <c r="M296" s="56">
        <f t="shared" si="37"/>
        <v>21.7</v>
      </c>
      <c r="N296" s="36">
        <v>66</v>
      </c>
      <c r="O296" s="57">
        <f t="shared" si="38"/>
        <v>24.321115591232591</v>
      </c>
      <c r="P296" s="58">
        <f t="shared" si="39"/>
        <v>22.18085741920412</v>
      </c>
      <c r="Q296" s="137">
        <v>13.138805999999999</v>
      </c>
      <c r="R296" s="11">
        <f t="shared" si="40"/>
        <v>3.0438343390049991</v>
      </c>
      <c r="S296" s="35">
        <f t="shared" si="41"/>
        <v>4.4487754185009836</v>
      </c>
      <c r="AF296" s="34"/>
    </row>
    <row r="297" spans="7:32" ht="18.5">
      <c r="G297" s="61">
        <v>2016</v>
      </c>
      <c r="H297" s="61">
        <v>10</v>
      </c>
      <c r="I297" s="48">
        <f t="shared" si="44"/>
        <v>20</v>
      </c>
      <c r="J297" s="48">
        <f t="shared" si="44"/>
        <v>293</v>
      </c>
      <c r="K297" s="90">
        <v>25</v>
      </c>
      <c r="L297" s="90">
        <v>13.8</v>
      </c>
      <c r="M297" s="56">
        <f t="shared" si="37"/>
        <v>19.399999999999999</v>
      </c>
      <c r="N297" s="36">
        <v>71</v>
      </c>
      <c r="O297" s="57">
        <f t="shared" si="38"/>
        <v>25.475636697138057</v>
      </c>
      <c r="P297" s="58">
        <f t="shared" si="39"/>
        <v>22.826170480635696</v>
      </c>
      <c r="Q297" s="137">
        <v>13.641245999999999</v>
      </c>
      <c r="R297" s="11">
        <f t="shared" si="40"/>
        <v>2.9762197697879995</v>
      </c>
      <c r="S297" s="35">
        <f t="shared" si="41"/>
        <v>4.3559839904227635</v>
      </c>
      <c r="AF297" s="34"/>
    </row>
    <row r="298" spans="7:32" ht="18.5">
      <c r="G298" s="61">
        <v>2016</v>
      </c>
      <c r="H298" s="61">
        <v>10</v>
      </c>
      <c r="I298" s="48">
        <f t="shared" si="44"/>
        <v>21</v>
      </c>
      <c r="J298" s="48">
        <f t="shared" si="44"/>
        <v>294</v>
      </c>
      <c r="K298" s="90">
        <v>25.7</v>
      </c>
      <c r="L298" s="90">
        <v>12.8</v>
      </c>
      <c r="M298" s="56">
        <f t="shared" si="37"/>
        <v>19.25</v>
      </c>
      <c r="N298" s="36">
        <v>79.5</v>
      </c>
      <c r="O298" s="57">
        <f t="shared" si="38"/>
        <v>24.39346937059501</v>
      </c>
      <c r="P298" s="58">
        <f t="shared" si="39"/>
        <v>25.174060390454045</v>
      </c>
      <c r="Q298" s="137">
        <v>14.018075999999999</v>
      </c>
      <c r="R298" s="11">
        <f t="shared" si="40"/>
        <v>3.0461033831669995</v>
      </c>
      <c r="S298" s="35">
        <f t="shared" si="41"/>
        <v>4.7503147556214458</v>
      </c>
      <c r="AF298" s="34"/>
    </row>
    <row r="299" spans="7:32" ht="18.5">
      <c r="G299" s="61">
        <v>2016</v>
      </c>
      <c r="H299" s="61">
        <v>10</v>
      </c>
      <c r="I299" s="48">
        <f t="shared" si="44"/>
        <v>22</v>
      </c>
      <c r="J299" s="48">
        <f t="shared" si="44"/>
        <v>295</v>
      </c>
      <c r="K299" s="90">
        <v>26.4</v>
      </c>
      <c r="L299" s="90">
        <v>15</v>
      </c>
      <c r="M299" s="56">
        <f t="shared" si="37"/>
        <v>20.7</v>
      </c>
      <c r="N299" s="36">
        <v>53.5</v>
      </c>
      <c r="O299" s="57">
        <f t="shared" si="38"/>
        <v>14.357828754862451</v>
      </c>
      <c r="P299" s="58">
        <f t="shared" si="39"/>
        <v>13.094339824434554</v>
      </c>
      <c r="Q299" s="137">
        <v>7.7564174999999995</v>
      </c>
      <c r="R299" s="11">
        <f t="shared" si="40"/>
        <v>1.7514184625437497</v>
      </c>
      <c r="S299" s="35">
        <f t="shared" si="41"/>
        <v>2.7293531835685299</v>
      </c>
      <c r="AF299" s="34"/>
    </row>
    <row r="300" spans="7:32" ht="18.5">
      <c r="G300" s="61">
        <v>2016</v>
      </c>
      <c r="H300" s="61">
        <v>10</v>
      </c>
      <c r="I300" s="48">
        <f t="shared" si="44"/>
        <v>23</v>
      </c>
      <c r="J300" s="48">
        <f t="shared" si="44"/>
        <v>296</v>
      </c>
      <c r="K300" s="90">
        <v>27</v>
      </c>
      <c r="L300" s="90">
        <v>16.2</v>
      </c>
      <c r="M300" s="56">
        <f t="shared" si="37"/>
        <v>21.6</v>
      </c>
      <c r="N300" s="36">
        <v>40.5</v>
      </c>
      <c r="O300" s="57">
        <f t="shared" si="38"/>
        <v>21.953707146499223</v>
      </c>
      <c r="P300" s="58">
        <f t="shared" si="39"/>
        <v>18.968002974575331</v>
      </c>
      <c r="Q300" s="137">
        <v>11.543558999999998</v>
      </c>
      <c r="R300" s="11">
        <f t="shared" si="40"/>
        <v>2.6674971572789992</v>
      </c>
      <c r="S300" s="35">
        <f t="shared" si="41"/>
        <v>4.3754288990872885</v>
      </c>
      <c r="AF300" s="34"/>
    </row>
    <row r="301" spans="7:32" ht="18.5">
      <c r="G301" s="61">
        <v>2016</v>
      </c>
      <c r="H301" s="61">
        <v>10</v>
      </c>
      <c r="I301" s="48">
        <f t="shared" si="44"/>
        <v>24</v>
      </c>
      <c r="J301" s="48">
        <f t="shared" si="44"/>
        <v>297</v>
      </c>
      <c r="K301" s="90">
        <v>27.2</v>
      </c>
      <c r="L301" s="90">
        <v>16.100000000000001</v>
      </c>
      <c r="M301" s="56">
        <f t="shared" si="37"/>
        <v>21.65</v>
      </c>
      <c r="N301" s="36">
        <v>37.5</v>
      </c>
      <c r="O301" s="57">
        <f t="shared" si="38"/>
        <v>25.731516476286931</v>
      </c>
      <c r="P301" s="58">
        <f t="shared" si="39"/>
        <v>22.849586630942792</v>
      </c>
      <c r="Q301" s="137">
        <v>13.716612</v>
      </c>
      <c r="R301" s="11">
        <f t="shared" si="40"/>
        <v>3.1736708140409999</v>
      </c>
      <c r="S301" s="35">
        <f t="shared" si="41"/>
        <v>5.3825834897952589</v>
      </c>
      <c r="AF301" s="34"/>
    </row>
    <row r="302" spans="7:32" ht="18.5">
      <c r="G302" s="61">
        <v>2016</v>
      </c>
      <c r="H302" s="61">
        <v>10</v>
      </c>
      <c r="I302" s="48">
        <f t="shared" si="44"/>
        <v>25</v>
      </c>
      <c r="J302" s="48">
        <f t="shared" si="44"/>
        <v>298</v>
      </c>
      <c r="K302" s="90">
        <v>27.8</v>
      </c>
      <c r="L302" s="90">
        <v>16.8</v>
      </c>
      <c r="M302" s="56">
        <f t="shared" si="37"/>
        <v>22.3</v>
      </c>
      <c r="N302" s="36">
        <v>37.5</v>
      </c>
      <c r="O302" s="57">
        <f t="shared" si="38"/>
        <v>24.309629170130023</v>
      </c>
      <c r="P302" s="58">
        <f t="shared" si="39"/>
        <v>21.39247366971442</v>
      </c>
      <c r="Q302" s="137">
        <v>12.900147</v>
      </c>
      <c r="R302" s="11">
        <f t="shared" si="40"/>
        <v>3.0339404224154998</v>
      </c>
      <c r="S302" s="35">
        <f t="shared" si="41"/>
        <v>5.1292926424725023</v>
      </c>
      <c r="AF302" s="34"/>
    </row>
    <row r="303" spans="7:32" ht="18.5">
      <c r="G303" s="61">
        <v>2016</v>
      </c>
      <c r="H303" s="61">
        <v>10</v>
      </c>
      <c r="I303" s="48">
        <f t="shared" si="44"/>
        <v>26</v>
      </c>
      <c r="J303" s="48">
        <f t="shared" si="44"/>
        <v>299</v>
      </c>
      <c r="K303" s="90">
        <v>26.8</v>
      </c>
      <c r="L303" s="90">
        <v>18.5</v>
      </c>
      <c r="M303" s="56">
        <f t="shared" si="37"/>
        <v>22.65</v>
      </c>
      <c r="N303" s="36">
        <v>36.5</v>
      </c>
      <c r="O303" s="57">
        <f t="shared" si="38"/>
        <v>27.740415695164533</v>
      </c>
      <c r="P303" s="58">
        <f t="shared" si="39"/>
        <v>18.419636021589252</v>
      </c>
      <c r="Q303" s="137">
        <v>12.787097999999999</v>
      </c>
      <c r="R303" s="11">
        <f t="shared" si="40"/>
        <v>3.0336015391964994</v>
      </c>
      <c r="S303" s="35">
        <f t="shared" si="41"/>
        <v>4.5625885709302505</v>
      </c>
      <c r="AF303" s="34"/>
    </row>
    <row r="304" spans="7:32" ht="18.5">
      <c r="G304" s="61">
        <v>2016</v>
      </c>
      <c r="H304" s="61">
        <v>10</v>
      </c>
      <c r="I304" s="48">
        <f t="shared" si="44"/>
        <v>27</v>
      </c>
      <c r="J304" s="48">
        <f t="shared" si="44"/>
        <v>300</v>
      </c>
      <c r="K304" s="90">
        <v>25.2</v>
      </c>
      <c r="L304" s="90">
        <v>13.7</v>
      </c>
      <c r="M304" s="56">
        <f t="shared" si="37"/>
        <v>19.45</v>
      </c>
      <c r="N304" s="36">
        <v>53.5</v>
      </c>
      <c r="O304" s="57">
        <f t="shared" si="38"/>
        <v>22.965028299644619</v>
      </c>
      <c r="P304" s="58">
        <f t="shared" si="39"/>
        <v>21.127826035673049</v>
      </c>
      <c r="Q304" s="137">
        <v>12.460512</v>
      </c>
      <c r="R304" s="11">
        <f t="shared" si="40"/>
        <v>2.7222636322799998</v>
      </c>
      <c r="S304" s="35">
        <f t="shared" si="41"/>
        <v>4.0636250241535743</v>
      </c>
      <c r="AF304" s="34"/>
    </row>
    <row r="305" spans="7:32" ht="18.5">
      <c r="G305" s="61">
        <v>2016</v>
      </c>
      <c r="H305" s="61">
        <v>10</v>
      </c>
      <c r="I305" s="48">
        <f t="shared" si="44"/>
        <v>28</v>
      </c>
      <c r="J305" s="48">
        <f t="shared" si="44"/>
        <v>301</v>
      </c>
      <c r="K305" s="90">
        <v>24.9</v>
      </c>
      <c r="L305" s="90">
        <v>14.4</v>
      </c>
      <c r="M305" s="56">
        <f t="shared" si="37"/>
        <v>19.649999999999999</v>
      </c>
      <c r="N305" s="36">
        <v>62.5</v>
      </c>
      <c r="O305" s="57">
        <f t="shared" si="38"/>
        <v>10.030207660672104</v>
      </c>
      <c r="P305" s="58">
        <f t="shared" si="39"/>
        <v>8.4253744349645672</v>
      </c>
      <c r="Q305" s="137">
        <v>5.2002540000000002</v>
      </c>
      <c r="R305" s="11">
        <f t="shared" si="40"/>
        <v>1.1422058896394998</v>
      </c>
      <c r="S305" s="35">
        <f t="shared" si="41"/>
        <v>1.8486119298870609</v>
      </c>
      <c r="AF305" s="34"/>
    </row>
    <row r="306" spans="7:32" ht="18.5">
      <c r="G306" s="61">
        <v>2016</v>
      </c>
      <c r="H306" s="61">
        <v>10</v>
      </c>
      <c r="I306" s="48">
        <f t="shared" si="44"/>
        <v>29</v>
      </c>
      <c r="J306" s="48">
        <f t="shared" si="44"/>
        <v>302</v>
      </c>
      <c r="K306" s="90">
        <v>21.3</v>
      </c>
      <c r="L306" s="90">
        <v>15.8</v>
      </c>
      <c r="M306" s="56">
        <f t="shared" si="37"/>
        <v>18.55</v>
      </c>
      <c r="N306" s="36">
        <v>48</v>
      </c>
      <c r="O306" s="57">
        <f t="shared" si="38"/>
        <v>28.286524967883562</v>
      </c>
      <c r="P306" s="58">
        <f t="shared" si="39"/>
        <v>12.446070985868767</v>
      </c>
      <c r="Q306" s="137">
        <v>10.614044999999999</v>
      </c>
      <c r="R306" s="11">
        <f t="shared" si="40"/>
        <v>2.2628374421737498</v>
      </c>
      <c r="S306" s="35">
        <f t="shared" si="41"/>
        <v>2.5626811525250845</v>
      </c>
      <c r="AF306" s="34"/>
    </row>
    <row r="307" spans="7:32" ht="18.5">
      <c r="G307" s="61">
        <v>2016</v>
      </c>
      <c r="H307" s="61">
        <v>10</v>
      </c>
      <c r="I307" s="48">
        <f t="shared" si="44"/>
        <v>30</v>
      </c>
      <c r="J307" s="48">
        <f t="shared" si="44"/>
        <v>303</v>
      </c>
      <c r="K307" s="90">
        <v>24.6</v>
      </c>
      <c r="L307" s="90">
        <v>13.2</v>
      </c>
      <c r="M307" s="56">
        <f t="shared" si="37"/>
        <v>18.899999999999999</v>
      </c>
      <c r="N307" s="36">
        <v>37.5</v>
      </c>
      <c r="O307" s="57">
        <f t="shared" si="38"/>
        <v>7.8125189662085566</v>
      </c>
      <c r="P307" s="58">
        <f t="shared" si="39"/>
        <v>7.1250172971822048</v>
      </c>
      <c r="Q307" s="137">
        <v>4.2204959999999998</v>
      </c>
      <c r="R307" s="11">
        <f t="shared" si="40"/>
        <v>0.90844277176800003</v>
      </c>
      <c r="S307" s="35">
        <f t="shared" si="41"/>
        <v>1.8770500941406316</v>
      </c>
      <c r="AF307" s="34"/>
    </row>
    <row r="308" spans="7:32" ht="18.5">
      <c r="G308" s="61">
        <v>2016</v>
      </c>
      <c r="H308" s="63">
        <v>10</v>
      </c>
      <c r="I308" s="62">
        <f t="shared" si="44"/>
        <v>31</v>
      </c>
      <c r="J308" s="48">
        <f t="shared" si="44"/>
        <v>304</v>
      </c>
      <c r="K308" s="90">
        <v>23.4</v>
      </c>
      <c r="L308" s="90">
        <v>15.8</v>
      </c>
      <c r="M308" s="56">
        <f t="shared" si="37"/>
        <v>19.600000000000001</v>
      </c>
      <c r="N308" s="36">
        <v>51</v>
      </c>
      <c r="O308" s="57">
        <f t="shared" si="38"/>
        <v>22.838722363939844</v>
      </c>
      <c r="P308" s="58">
        <f t="shared" si="39"/>
        <v>13.885943197275422</v>
      </c>
      <c r="Q308" s="137">
        <v>10.073922</v>
      </c>
      <c r="R308" s="51">
        <f t="shared" si="40"/>
        <v>2.2097248646220002</v>
      </c>
      <c r="S308" s="50">
        <f t="shared" si="41"/>
        <v>2.805486441232528</v>
      </c>
      <c r="AF308" s="34"/>
    </row>
    <row r="309" spans="7:32" ht="18.5">
      <c r="G309" s="61">
        <v>2016</v>
      </c>
      <c r="H309" s="61">
        <v>11</v>
      </c>
      <c r="I309" s="48">
        <v>1</v>
      </c>
      <c r="J309" s="48">
        <f t="shared" si="44"/>
        <v>305</v>
      </c>
      <c r="K309" s="90">
        <v>21.1</v>
      </c>
      <c r="L309" s="90">
        <v>12.9</v>
      </c>
      <c r="M309" s="56">
        <f t="shared" si="37"/>
        <v>17</v>
      </c>
      <c r="N309" s="36">
        <v>53</v>
      </c>
      <c r="O309" s="57">
        <f t="shared" si="38"/>
        <v>25.578728399486991</v>
      </c>
      <c r="P309" s="58">
        <f t="shared" si="39"/>
        <v>16.779645830063469</v>
      </c>
      <c r="Q309" s="137">
        <v>11.719412999999998</v>
      </c>
      <c r="R309" s="11">
        <f t="shared" si="40"/>
        <v>2.3919556321259994</v>
      </c>
      <c r="S309" s="35">
        <f t="shared" si="41"/>
        <v>3.1075947976385776</v>
      </c>
      <c r="AF309" s="34"/>
    </row>
    <row r="310" spans="7:32" ht="18.5">
      <c r="G310" s="61">
        <v>2016</v>
      </c>
      <c r="H310" s="61">
        <v>11</v>
      </c>
      <c r="I310" s="48">
        <f t="shared" ref="I310:J325" si="45">I309+1</f>
        <v>2</v>
      </c>
      <c r="J310" s="48">
        <f t="shared" si="44"/>
        <v>306</v>
      </c>
      <c r="K310" s="90">
        <v>16.5</v>
      </c>
      <c r="L310" s="90">
        <v>9.8000000000000007</v>
      </c>
      <c r="M310" s="56">
        <f t="shared" si="37"/>
        <v>13.15</v>
      </c>
      <c r="N310" s="36">
        <v>51</v>
      </c>
      <c r="O310" s="57">
        <f t="shared" si="38"/>
        <v>41.187610923389514</v>
      </c>
      <c r="P310" s="58">
        <f t="shared" si="39"/>
        <v>22.076559454936778</v>
      </c>
      <c r="Q310" s="137">
        <v>17.057837999999997</v>
      </c>
      <c r="R310" s="11">
        <f t="shared" si="40"/>
        <v>3.0963686049764996</v>
      </c>
      <c r="S310" s="35">
        <f t="shared" si="41"/>
        <v>3.4996440361651788</v>
      </c>
      <c r="AF310" s="34"/>
    </row>
    <row r="311" spans="7:32" ht="18.5">
      <c r="G311" s="61">
        <v>2016</v>
      </c>
      <c r="H311" s="61">
        <v>11</v>
      </c>
      <c r="I311" s="48">
        <f t="shared" si="45"/>
        <v>3</v>
      </c>
      <c r="J311" s="48">
        <f t="shared" si="45"/>
        <v>307</v>
      </c>
      <c r="K311" s="90">
        <v>15.5</v>
      </c>
      <c r="L311" s="90">
        <v>8.1999999999999993</v>
      </c>
      <c r="M311" s="56">
        <f t="shared" si="37"/>
        <v>11.85</v>
      </c>
      <c r="N311" s="36">
        <v>48</v>
      </c>
      <c r="O311" s="57">
        <f t="shared" si="38"/>
        <v>24.407432052391812</v>
      </c>
      <c r="P311" s="58">
        <f t="shared" si="39"/>
        <v>14.25394031859682</v>
      </c>
      <c r="Q311" s="137">
        <v>10.55124</v>
      </c>
      <c r="R311" s="11">
        <f t="shared" si="40"/>
        <v>1.8348316200899997</v>
      </c>
      <c r="S311" s="35">
        <f t="shared" si="41"/>
        <v>2.2999954576995534</v>
      </c>
      <c r="AF311" s="34"/>
    </row>
    <row r="312" spans="7:32" ht="18.5">
      <c r="G312" s="61">
        <v>2016</v>
      </c>
      <c r="H312" s="61">
        <v>11</v>
      </c>
      <c r="I312" s="48">
        <f t="shared" si="45"/>
        <v>4</v>
      </c>
      <c r="J312" s="48">
        <f t="shared" si="45"/>
        <v>308</v>
      </c>
      <c r="K312" s="90">
        <v>15.7</v>
      </c>
      <c r="L312" s="90">
        <v>6.6</v>
      </c>
      <c r="M312" s="56">
        <f t="shared" si="37"/>
        <v>11.149999999999999</v>
      </c>
      <c r="N312" s="36">
        <v>53</v>
      </c>
      <c r="O312" s="57">
        <f t="shared" si="38"/>
        <v>24.541168059664486</v>
      </c>
      <c r="P312" s="58">
        <f t="shared" si="39"/>
        <v>17.865970347435745</v>
      </c>
      <c r="Q312" s="137">
        <v>11.845022999999998</v>
      </c>
      <c r="R312" s="11">
        <f t="shared" si="40"/>
        <v>2.0111871839602493</v>
      </c>
      <c r="S312" s="35">
        <f t="shared" si="41"/>
        <v>2.6377748185817071</v>
      </c>
      <c r="AF312" s="34"/>
    </row>
    <row r="313" spans="7:32" ht="18.5">
      <c r="G313" s="61">
        <v>2016</v>
      </c>
      <c r="H313" s="61">
        <v>11</v>
      </c>
      <c r="I313" s="48">
        <f t="shared" si="45"/>
        <v>5</v>
      </c>
      <c r="J313" s="48">
        <f t="shared" si="45"/>
        <v>309</v>
      </c>
      <c r="K313" s="90">
        <v>18.8</v>
      </c>
      <c r="L313" s="90">
        <v>7.2</v>
      </c>
      <c r="M313" s="56">
        <f t="shared" si="37"/>
        <v>13</v>
      </c>
      <c r="N313" s="36">
        <v>69.5</v>
      </c>
      <c r="O313" s="57">
        <f t="shared" si="38"/>
        <v>16.250411218792351</v>
      </c>
      <c r="P313" s="58">
        <f t="shared" si="39"/>
        <v>15.080381611039304</v>
      </c>
      <c r="Q313" s="137">
        <v>8.8555049999999991</v>
      </c>
      <c r="R313" s="11">
        <f t="shared" si="40"/>
        <v>1.5996761342099994</v>
      </c>
      <c r="S313" s="35">
        <f t="shared" si="41"/>
        <v>2.4713084961602996</v>
      </c>
      <c r="AF313" s="34"/>
    </row>
    <row r="314" spans="7:32" ht="18.5">
      <c r="G314" s="61">
        <v>2016</v>
      </c>
      <c r="H314" s="61">
        <v>11</v>
      </c>
      <c r="I314" s="48">
        <f t="shared" si="45"/>
        <v>6</v>
      </c>
      <c r="J314" s="48">
        <f t="shared" si="45"/>
        <v>310</v>
      </c>
      <c r="K314" s="90">
        <v>20.399999999999999</v>
      </c>
      <c r="L314" s="90">
        <v>8.4</v>
      </c>
      <c r="M314" s="56">
        <f t="shared" si="37"/>
        <v>14.399999999999999</v>
      </c>
      <c r="N314" s="36">
        <v>48.5</v>
      </c>
      <c r="O314" s="57">
        <f t="shared" si="38"/>
        <v>20.056580022476364</v>
      </c>
      <c r="P314" s="58">
        <f t="shared" si="39"/>
        <v>19.254316821577305</v>
      </c>
      <c r="Q314" s="137">
        <v>11.116484999999999</v>
      </c>
      <c r="R314" s="11">
        <f t="shared" si="40"/>
        <v>2.0993815417050001</v>
      </c>
      <c r="S314" s="35">
        <f t="shared" si="41"/>
        <v>3.3102981855411842</v>
      </c>
      <c r="AF314" s="34"/>
    </row>
    <row r="315" spans="7:32" ht="18.5">
      <c r="G315" s="61">
        <v>2016</v>
      </c>
      <c r="H315" s="61">
        <v>11</v>
      </c>
      <c r="I315" s="48">
        <f t="shared" si="45"/>
        <v>7</v>
      </c>
      <c r="J315" s="48">
        <f t="shared" si="45"/>
        <v>311</v>
      </c>
      <c r="K315" s="90">
        <v>22.6</v>
      </c>
      <c r="L315" s="90">
        <v>12.1</v>
      </c>
      <c r="M315" s="56">
        <f t="shared" si="37"/>
        <v>17.350000000000001</v>
      </c>
      <c r="N315" s="36">
        <v>36</v>
      </c>
      <c r="O315" s="57">
        <f t="shared" si="38"/>
        <v>1.9866594883456823</v>
      </c>
      <c r="P315" s="58">
        <f t="shared" si="39"/>
        <v>1.6687939702103736</v>
      </c>
      <c r="Q315" s="137">
        <v>1.0300020000000001</v>
      </c>
      <c r="R315" s="11">
        <f t="shared" si="40"/>
        <v>0.21233980480949999</v>
      </c>
      <c r="S315" s="35">
        <f t="shared" si="41"/>
        <v>0.74992296885724241</v>
      </c>
      <c r="AF315" s="34"/>
    </row>
    <row r="316" spans="7:32" ht="18.5">
      <c r="G316" s="61">
        <v>2016</v>
      </c>
      <c r="H316" s="61">
        <v>11</v>
      </c>
      <c r="I316" s="48">
        <f t="shared" si="45"/>
        <v>8</v>
      </c>
      <c r="J316" s="48">
        <f t="shared" si="45"/>
        <v>312</v>
      </c>
      <c r="K316" s="90">
        <v>21</v>
      </c>
      <c r="L316" s="90">
        <v>10.1</v>
      </c>
      <c r="M316" s="56">
        <f t="shared" si="37"/>
        <v>15.55</v>
      </c>
      <c r="N316" s="36">
        <v>28.5</v>
      </c>
      <c r="O316" s="57">
        <f t="shared" si="38"/>
        <v>7.1336572450256446</v>
      </c>
      <c r="P316" s="58">
        <f t="shared" si="39"/>
        <v>6.2205491176623617</v>
      </c>
      <c r="Q316" s="137">
        <v>3.7683</v>
      </c>
      <c r="R316" s="11">
        <f t="shared" si="40"/>
        <v>0.73707100132499992</v>
      </c>
      <c r="S316" s="35">
        <f t="shared" si="41"/>
        <v>1.714090102868723</v>
      </c>
      <c r="AF316" s="34"/>
    </row>
    <row r="317" spans="7:32" ht="18.5">
      <c r="G317" s="61">
        <v>2016</v>
      </c>
      <c r="H317" s="61">
        <v>11</v>
      </c>
      <c r="I317" s="48">
        <f t="shared" si="45"/>
        <v>9</v>
      </c>
      <c r="J317" s="48">
        <f t="shared" si="45"/>
        <v>313</v>
      </c>
      <c r="K317" s="90">
        <v>21.5</v>
      </c>
      <c r="L317" s="90">
        <v>11.7</v>
      </c>
      <c r="M317" s="56">
        <f t="shared" si="37"/>
        <v>16.600000000000001</v>
      </c>
      <c r="N317" s="36">
        <v>22.5</v>
      </c>
      <c r="O317" s="57">
        <f t="shared" si="38"/>
        <v>14.871195687649365</v>
      </c>
      <c r="P317" s="58">
        <f t="shared" si="39"/>
        <v>11.659017419117102</v>
      </c>
      <c r="Q317" s="137">
        <v>7.4486729999999994</v>
      </c>
      <c r="R317" s="11">
        <f t="shared" si="40"/>
        <v>1.5028144697879999</v>
      </c>
      <c r="S317" s="35">
        <f t="shared" si="41"/>
        <v>3.118609066356564</v>
      </c>
      <c r="AF317" s="34"/>
    </row>
    <row r="318" spans="7:32" ht="18.5">
      <c r="G318" s="61">
        <v>2016</v>
      </c>
      <c r="H318" s="61">
        <v>11</v>
      </c>
      <c r="I318" s="48">
        <f t="shared" si="45"/>
        <v>10</v>
      </c>
      <c r="J318" s="48">
        <f t="shared" si="45"/>
        <v>314</v>
      </c>
      <c r="K318" s="90">
        <v>21</v>
      </c>
      <c r="L318" s="90">
        <v>12.5</v>
      </c>
      <c r="M318" s="56">
        <f t="shared" si="37"/>
        <v>16.75</v>
      </c>
      <c r="N318" s="36">
        <v>21.5</v>
      </c>
      <c r="O318" s="57">
        <f t="shared" si="38"/>
        <v>14.056114075037222</v>
      </c>
      <c r="P318" s="58">
        <f t="shared" si="39"/>
        <v>9.5581575710253119</v>
      </c>
      <c r="Q318" s="137">
        <v>6.5568419999999996</v>
      </c>
      <c r="R318" s="11">
        <f t="shared" si="40"/>
        <v>1.3286505963014996</v>
      </c>
      <c r="S318" s="35">
        <f t="shared" si="41"/>
        <v>2.6805764821028433</v>
      </c>
      <c r="AF318" s="34"/>
    </row>
    <row r="319" spans="7:32" ht="18.5">
      <c r="G319" s="61">
        <v>2016</v>
      </c>
      <c r="H319" s="61">
        <v>11</v>
      </c>
      <c r="I319" s="48">
        <f t="shared" si="45"/>
        <v>11</v>
      </c>
      <c r="J319" s="48">
        <f t="shared" si="45"/>
        <v>315</v>
      </c>
      <c r="K319" s="90">
        <v>21.8</v>
      </c>
      <c r="L319" s="90">
        <v>15.1</v>
      </c>
      <c r="M319" s="56">
        <f t="shared" si="37"/>
        <v>18.45</v>
      </c>
      <c r="N319" s="36">
        <v>26</v>
      </c>
      <c r="O319" s="57">
        <f t="shared" si="38"/>
        <v>19.774905980890988</v>
      </c>
      <c r="P319" s="58">
        <f t="shared" si="39"/>
        <v>10.599349605757572</v>
      </c>
      <c r="Q319" s="137">
        <v>8.1897719999999996</v>
      </c>
      <c r="R319" s="11">
        <f t="shared" si="40"/>
        <v>1.7411967132749999</v>
      </c>
      <c r="S319" s="35">
        <f t="shared" si="41"/>
        <v>2.9136079848781806</v>
      </c>
      <c r="AF319" s="34"/>
    </row>
    <row r="320" spans="7:32" ht="18.5">
      <c r="G320" s="61">
        <v>2016</v>
      </c>
      <c r="H320" s="61">
        <v>11</v>
      </c>
      <c r="I320" s="48">
        <f t="shared" si="45"/>
        <v>12</v>
      </c>
      <c r="J320" s="48">
        <f t="shared" si="45"/>
        <v>316</v>
      </c>
      <c r="K320" s="90">
        <v>22.7</v>
      </c>
      <c r="L320" s="90">
        <v>11.7</v>
      </c>
      <c r="M320" s="56">
        <f t="shared" si="37"/>
        <v>17.2</v>
      </c>
      <c r="N320" s="36">
        <v>18.5</v>
      </c>
      <c r="O320" s="57">
        <f t="shared" si="38"/>
        <v>15.527864396889285</v>
      </c>
      <c r="P320" s="58">
        <f t="shared" si="39"/>
        <v>13.66452066926257</v>
      </c>
      <c r="Q320" s="137">
        <v>8.2400160000000007</v>
      </c>
      <c r="R320" s="11">
        <f t="shared" si="40"/>
        <v>1.6914692843999999</v>
      </c>
      <c r="S320" s="35">
        <f t="shared" si="41"/>
        <v>3.7827484814390253</v>
      </c>
      <c r="AF320" s="34"/>
    </row>
    <row r="321" spans="7:32" ht="18.5">
      <c r="G321" s="61">
        <v>2016</v>
      </c>
      <c r="H321" s="61">
        <v>11</v>
      </c>
      <c r="I321" s="48">
        <f t="shared" si="45"/>
        <v>13</v>
      </c>
      <c r="J321" s="48">
        <f t="shared" si="45"/>
        <v>317</v>
      </c>
      <c r="K321" s="90">
        <v>22.4</v>
      </c>
      <c r="L321" s="90">
        <v>12.5</v>
      </c>
      <c r="M321" s="56">
        <f t="shared" si="37"/>
        <v>17.45</v>
      </c>
      <c r="N321" s="36">
        <v>23.5</v>
      </c>
      <c r="O321" s="57">
        <f t="shared" si="38"/>
        <v>21.557598450324996</v>
      </c>
      <c r="P321" s="58">
        <f t="shared" si="39"/>
        <v>17.073617972657395</v>
      </c>
      <c r="Q321" s="137">
        <v>10.852703999999999</v>
      </c>
      <c r="R321" s="11">
        <f t="shared" si="40"/>
        <v>2.2437015908400002</v>
      </c>
      <c r="S321" s="35">
        <f t="shared" si="41"/>
        <v>4.4040191821827861</v>
      </c>
      <c r="AF321" s="34"/>
    </row>
    <row r="322" spans="7:32" ht="18.5">
      <c r="G322" s="61">
        <v>2016</v>
      </c>
      <c r="H322" s="61">
        <v>11</v>
      </c>
      <c r="I322" s="48">
        <f t="shared" si="45"/>
        <v>14</v>
      </c>
      <c r="J322" s="48">
        <f t="shared" si="45"/>
        <v>318</v>
      </c>
      <c r="K322" s="90">
        <v>20.2</v>
      </c>
      <c r="L322" s="90">
        <v>12.9</v>
      </c>
      <c r="M322" s="56">
        <f t="shared" si="37"/>
        <v>16.55</v>
      </c>
      <c r="N322" s="36">
        <v>25.5</v>
      </c>
      <c r="O322" s="57">
        <f t="shared" si="38"/>
        <v>25.482521321366217</v>
      </c>
      <c r="P322" s="58">
        <f t="shared" si="39"/>
        <v>14.881792451677869</v>
      </c>
      <c r="Q322" s="137">
        <v>11.015997</v>
      </c>
      <c r="R322" s="11">
        <f t="shared" si="40"/>
        <v>2.2193130496117504</v>
      </c>
      <c r="S322" s="35">
        <f t="shared" si="41"/>
        <v>3.7258194796830422</v>
      </c>
      <c r="AF322" s="34"/>
    </row>
    <row r="323" spans="7:32" ht="18.5">
      <c r="G323" s="61">
        <v>2016</v>
      </c>
      <c r="H323" s="61">
        <v>11</v>
      </c>
      <c r="I323" s="48">
        <f t="shared" si="45"/>
        <v>15</v>
      </c>
      <c r="J323" s="48">
        <f t="shared" si="45"/>
        <v>319</v>
      </c>
      <c r="K323" s="90">
        <v>21.9</v>
      </c>
      <c r="L323" s="90">
        <v>12.3</v>
      </c>
      <c r="M323" s="56">
        <f t="shared" si="37"/>
        <v>17.100000000000001</v>
      </c>
      <c r="N323" s="36">
        <v>21</v>
      </c>
      <c r="O323" s="57">
        <f t="shared" si="38"/>
        <v>20.776982252918398</v>
      </c>
      <c r="P323" s="58">
        <f t="shared" si="39"/>
        <v>15.956722370241325</v>
      </c>
      <c r="Q323" s="137">
        <v>10.30002</v>
      </c>
      <c r="R323" s="11">
        <f t="shared" si="40"/>
        <v>2.10829564377</v>
      </c>
      <c r="S323" s="35">
        <f t="shared" si="41"/>
        <v>4.2149095919805424</v>
      </c>
      <c r="AF323" s="34"/>
    </row>
    <row r="324" spans="7:32" ht="18.5">
      <c r="G324" s="61">
        <v>2016</v>
      </c>
      <c r="H324" s="61">
        <v>11</v>
      </c>
      <c r="I324" s="48">
        <f t="shared" si="45"/>
        <v>16</v>
      </c>
      <c r="J324" s="48">
        <f t="shared" si="45"/>
        <v>320</v>
      </c>
      <c r="K324" s="90">
        <v>21.4</v>
      </c>
      <c r="L324" s="90">
        <v>11.9</v>
      </c>
      <c r="M324" s="56">
        <f t="shared" si="37"/>
        <v>16.649999999999999</v>
      </c>
      <c r="N324" s="36">
        <v>19.5</v>
      </c>
      <c r="O324" s="57">
        <f t="shared" si="38"/>
        <v>8.7110104827704973</v>
      </c>
      <c r="P324" s="58">
        <f t="shared" si="39"/>
        <v>6.6203679669055768</v>
      </c>
      <c r="Q324" s="137">
        <v>4.2958619999999996</v>
      </c>
      <c r="R324" s="11">
        <f t="shared" si="40"/>
        <v>0.86797569520349993</v>
      </c>
      <c r="S324" s="35">
        <f t="shared" si="41"/>
        <v>2.039420315165382</v>
      </c>
      <c r="AF324" s="34"/>
    </row>
    <row r="325" spans="7:32" ht="18.5">
      <c r="G325" s="61">
        <v>2016</v>
      </c>
      <c r="H325" s="61">
        <v>11</v>
      </c>
      <c r="I325" s="48">
        <f t="shared" si="45"/>
        <v>17</v>
      </c>
      <c r="J325" s="48">
        <f t="shared" si="45"/>
        <v>321</v>
      </c>
      <c r="K325" s="90">
        <v>18.399999999999999</v>
      </c>
      <c r="L325" s="90">
        <v>10.199999999999999</v>
      </c>
      <c r="M325" s="56">
        <f t="shared" si="37"/>
        <v>14.299999999999999</v>
      </c>
      <c r="N325" s="36">
        <v>22.5</v>
      </c>
      <c r="O325" s="57">
        <f t="shared" si="38"/>
        <v>18.861913332097597</v>
      </c>
      <c r="P325" s="58">
        <f t="shared" si="39"/>
        <v>12.373415145856022</v>
      </c>
      <c r="Q325" s="137">
        <v>8.6419680000000003</v>
      </c>
      <c r="R325" s="11">
        <f t="shared" si="40"/>
        <v>1.6269930684720002</v>
      </c>
      <c r="S325" s="35">
        <f t="shared" si="41"/>
        <v>3.0479478965402365</v>
      </c>
      <c r="AF325" s="34"/>
    </row>
    <row r="326" spans="7:32" ht="18.5">
      <c r="G326" s="61">
        <v>2016</v>
      </c>
      <c r="H326" s="61">
        <v>11</v>
      </c>
      <c r="I326" s="48">
        <f t="shared" ref="I326:J341" si="46">I325+1</f>
        <v>18</v>
      </c>
      <c r="J326" s="48">
        <f t="shared" si="46"/>
        <v>322</v>
      </c>
      <c r="K326" s="90">
        <v>15.4</v>
      </c>
      <c r="L326" s="90">
        <v>6.7</v>
      </c>
      <c r="M326" s="56">
        <f t="shared" ref="M326:M369" si="47">(K326+L326)/2</f>
        <v>11.05</v>
      </c>
      <c r="N326" s="36">
        <v>25</v>
      </c>
      <c r="O326" s="57">
        <f t="shared" ref="O326:O369" si="48">((Q326)/(0.16*(K326-(L326))^0.5))</f>
        <v>4.9239806211296404</v>
      </c>
      <c r="P326" s="58">
        <f t="shared" ref="P326:P369" si="49">0.16*((K326-L326)^1/2)*O326</f>
        <v>3.4270905123062296</v>
      </c>
      <c r="Q326" s="137">
        <v>2.323785</v>
      </c>
      <c r="R326" s="11">
        <f t="shared" ref="R326:R369" si="50">0.0023*0.408*O326*(K326-L326)^0.5*(M326+17.8)</f>
        <v>0.39319662187124998</v>
      </c>
      <c r="S326" s="35">
        <f t="shared" ref="S326:S369" si="51">0.31*(IF(N326&gt;50,1,(1+(50-N326)/70)))*(P326+2.09)*((M326/(M326+15)))</f>
        <v>0.98458206045570262</v>
      </c>
      <c r="AF326" s="34"/>
    </row>
    <row r="327" spans="7:32" ht="18.5">
      <c r="G327" s="61">
        <v>2016</v>
      </c>
      <c r="H327" s="61">
        <v>11</v>
      </c>
      <c r="I327" s="48">
        <f t="shared" si="46"/>
        <v>19</v>
      </c>
      <c r="J327" s="48">
        <f t="shared" si="46"/>
        <v>323</v>
      </c>
      <c r="K327" s="90">
        <v>14.6</v>
      </c>
      <c r="L327" s="90">
        <v>3.5</v>
      </c>
      <c r="M327" s="56">
        <f t="shared" si="47"/>
        <v>9.0500000000000007</v>
      </c>
      <c r="N327" s="36">
        <v>56.5</v>
      </c>
      <c r="O327" s="57">
        <f t="shared" si="48"/>
        <v>16.070415967790922</v>
      </c>
      <c r="P327" s="58">
        <f t="shared" si="49"/>
        <v>14.270529379398338</v>
      </c>
      <c r="Q327" s="137">
        <v>8.5666019999999996</v>
      </c>
      <c r="R327" s="11">
        <f t="shared" si="50"/>
        <v>1.3490277916005</v>
      </c>
      <c r="S327" s="35">
        <f t="shared" si="51"/>
        <v>1.9085016704325171</v>
      </c>
      <c r="AF327" s="34"/>
    </row>
    <row r="328" spans="7:32" ht="18.5">
      <c r="G328" s="61">
        <v>2016</v>
      </c>
      <c r="H328" s="61">
        <v>11</v>
      </c>
      <c r="I328" s="48">
        <f t="shared" si="46"/>
        <v>20</v>
      </c>
      <c r="J328" s="48">
        <f t="shared" si="46"/>
        <v>324</v>
      </c>
      <c r="K328" s="90">
        <v>17.899999999999999</v>
      </c>
      <c r="L328" s="90">
        <v>6</v>
      </c>
      <c r="M328" s="56">
        <f t="shared" si="47"/>
        <v>11.95</v>
      </c>
      <c r="N328" s="36">
        <v>88</v>
      </c>
      <c r="O328" s="57">
        <f t="shared" si="48"/>
        <v>20.755136339666652</v>
      </c>
      <c r="P328" s="58">
        <f t="shared" si="49"/>
        <v>19.758889795362652</v>
      </c>
      <c r="Q328" s="137">
        <v>11.455632</v>
      </c>
      <c r="R328" s="11">
        <f t="shared" si="50"/>
        <v>1.9988216299799997</v>
      </c>
      <c r="S328" s="35">
        <f t="shared" si="51"/>
        <v>3.0033102874553226</v>
      </c>
      <c r="AF328" s="34"/>
    </row>
    <row r="329" spans="7:32" ht="18.5">
      <c r="G329" s="61">
        <v>2016</v>
      </c>
      <c r="H329" s="61">
        <v>11</v>
      </c>
      <c r="I329" s="48">
        <f t="shared" si="46"/>
        <v>21</v>
      </c>
      <c r="J329" s="48">
        <f t="shared" si="46"/>
        <v>325</v>
      </c>
      <c r="K329" s="90">
        <v>18.5</v>
      </c>
      <c r="L329" s="90">
        <v>8.3000000000000007</v>
      </c>
      <c r="M329" s="56">
        <f t="shared" si="47"/>
        <v>13.4</v>
      </c>
      <c r="N329" s="36">
        <v>81.5</v>
      </c>
      <c r="O329" s="57">
        <f t="shared" si="48"/>
        <v>15.51077529725711</v>
      </c>
      <c r="P329" s="58">
        <f t="shared" si="49"/>
        <v>12.6567926425618</v>
      </c>
      <c r="Q329" s="137">
        <v>7.9259909999999998</v>
      </c>
      <c r="R329" s="11">
        <f t="shared" si="50"/>
        <v>1.450361241108</v>
      </c>
      <c r="S329" s="35">
        <f t="shared" si="51"/>
        <v>2.1569780506056944</v>
      </c>
      <c r="AF329" s="34"/>
    </row>
    <row r="330" spans="7:32" ht="18.5">
      <c r="G330" s="61">
        <v>2016</v>
      </c>
      <c r="H330" s="61">
        <v>11</v>
      </c>
      <c r="I330" s="48">
        <f t="shared" si="46"/>
        <v>22</v>
      </c>
      <c r="J330" s="48">
        <f t="shared" si="46"/>
        <v>326</v>
      </c>
      <c r="K330" s="90">
        <v>17.5</v>
      </c>
      <c r="L330" s="90">
        <v>9.6999999999999993</v>
      </c>
      <c r="M330" s="56">
        <f t="shared" si="47"/>
        <v>13.6</v>
      </c>
      <c r="N330" s="36">
        <v>73.5</v>
      </c>
      <c r="O330" s="57">
        <f t="shared" si="48"/>
        <v>2.0239017598820959</v>
      </c>
      <c r="P330" s="58">
        <f t="shared" si="49"/>
        <v>1.2629146981664281</v>
      </c>
      <c r="Q330" s="137">
        <v>0.90439199999999997</v>
      </c>
      <c r="R330" s="11">
        <f t="shared" si="50"/>
        <v>0.16655373511199997</v>
      </c>
      <c r="S330" s="35">
        <f t="shared" si="51"/>
        <v>0.49426183103040766</v>
      </c>
      <c r="AF330" s="34"/>
    </row>
    <row r="331" spans="7:32" ht="18.5">
      <c r="G331" s="61">
        <v>2016</v>
      </c>
      <c r="H331" s="61">
        <v>11</v>
      </c>
      <c r="I331" s="48">
        <f t="shared" si="46"/>
        <v>23</v>
      </c>
      <c r="J331" s="48">
        <f t="shared" si="46"/>
        <v>327</v>
      </c>
      <c r="K331" s="90">
        <v>15.1</v>
      </c>
      <c r="L331" s="90">
        <v>8.3000000000000007</v>
      </c>
      <c r="M331" s="56">
        <f t="shared" si="47"/>
        <v>11.7</v>
      </c>
      <c r="N331" s="36">
        <v>80</v>
      </c>
      <c r="O331" s="57">
        <f t="shared" si="48"/>
        <v>19.448329085290737</v>
      </c>
      <c r="P331" s="58">
        <f t="shared" si="49"/>
        <v>10.57989102239816</v>
      </c>
      <c r="Q331" s="137">
        <v>8.1144060000000007</v>
      </c>
      <c r="R331" s="11">
        <f t="shared" si="50"/>
        <v>1.4039342401049999</v>
      </c>
      <c r="S331" s="35">
        <f t="shared" si="51"/>
        <v>1.7211121624808283</v>
      </c>
      <c r="AF331" s="34"/>
    </row>
    <row r="332" spans="7:32" ht="18.5">
      <c r="G332" s="61">
        <v>2016</v>
      </c>
      <c r="H332" s="61">
        <v>11</v>
      </c>
      <c r="I332" s="48">
        <f t="shared" si="46"/>
        <v>24</v>
      </c>
      <c r="J332" s="48">
        <f t="shared" si="46"/>
        <v>328</v>
      </c>
      <c r="K332" s="90">
        <v>17.2</v>
      </c>
      <c r="L332" s="90">
        <v>5.8</v>
      </c>
      <c r="M332" s="56">
        <f t="shared" si="47"/>
        <v>11.5</v>
      </c>
      <c r="N332" s="36">
        <v>76</v>
      </c>
      <c r="O332" s="57">
        <f t="shared" si="48"/>
        <v>21.158905533481509</v>
      </c>
      <c r="P332" s="58">
        <f t="shared" si="49"/>
        <v>19.296921846535135</v>
      </c>
      <c r="Q332" s="137">
        <v>11.43051</v>
      </c>
      <c r="R332" s="11">
        <f t="shared" si="50"/>
        <v>1.9642702756949997</v>
      </c>
      <c r="S332" s="35">
        <f t="shared" si="51"/>
        <v>2.8771462785999153</v>
      </c>
      <c r="AF332" s="34"/>
    </row>
    <row r="333" spans="7:32" ht="18.5">
      <c r="G333" s="61">
        <v>2016</v>
      </c>
      <c r="H333" s="61">
        <v>11</v>
      </c>
      <c r="I333" s="48">
        <f t="shared" si="46"/>
        <v>25</v>
      </c>
      <c r="J333" s="48">
        <f t="shared" si="46"/>
        <v>329</v>
      </c>
      <c r="K333" s="90">
        <v>15.9</v>
      </c>
      <c r="L333" s="90">
        <v>5.9</v>
      </c>
      <c r="M333" s="56">
        <f t="shared" si="47"/>
        <v>10.9</v>
      </c>
      <c r="N333" s="36">
        <v>54.5</v>
      </c>
      <c r="O333" s="57">
        <f t="shared" si="48"/>
        <v>22.34327045027344</v>
      </c>
      <c r="P333" s="58">
        <f t="shared" si="49"/>
        <v>17.874616360218752</v>
      </c>
      <c r="Q333" s="137">
        <v>11.3049</v>
      </c>
      <c r="R333" s="11">
        <f t="shared" si="50"/>
        <v>1.9029029449499999</v>
      </c>
      <c r="S333" s="35">
        <f t="shared" si="51"/>
        <v>2.60465014213047</v>
      </c>
      <c r="AF333" s="34"/>
    </row>
    <row r="334" spans="7:32" ht="18.5">
      <c r="G334" s="61">
        <v>2016</v>
      </c>
      <c r="H334" s="61">
        <v>11</v>
      </c>
      <c r="I334" s="48">
        <f t="shared" si="46"/>
        <v>26</v>
      </c>
      <c r="J334" s="48">
        <f t="shared" si="46"/>
        <v>330</v>
      </c>
      <c r="K334" s="90">
        <v>15.5</v>
      </c>
      <c r="L334" s="90">
        <v>3.3</v>
      </c>
      <c r="M334" s="56">
        <f t="shared" si="47"/>
        <v>9.4</v>
      </c>
      <c r="N334" s="36">
        <v>56</v>
      </c>
      <c r="O334" s="57">
        <f t="shared" si="48"/>
        <v>3.2365834547924242</v>
      </c>
      <c r="P334" s="58">
        <f t="shared" si="49"/>
        <v>3.158905451877406</v>
      </c>
      <c r="Q334" s="137">
        <v>1.8087839999999999</v>
      </c>
      <c r="R334" s="11">
        <f t="shared" si="50"/>
        <v>0.28855169395199998</v>
      </c>
      <c r="S334" s="35">
        <f t="shared" si="51"/>
        <v>0.62685698716273608</v>
      </c>
    </row>
    <row r="335" spans="7:32" ht="18.5">
      <c r="G335" s="61">
        <v>2016</v>
      </c>
      <c r="H335" s="61">
        <v>11</v>
      </c>
      <c r="I335" s="48">
        <f t="shared" si="46"/>
        <v>27</v>
      </c>
      <c r="J335" s="48">
        <f t="shared" si="46"/>
        <v>331</v>
      </c>
      <c r="K335" s="90">
        <v>16.3</v>
      </c>
      <c r="L335" s="90">
        <v>4.2</v>
      </c>
      <c r="M335" s="56">
        <f t="shared" si="47"/>
        <v>10.25</v>
      </c>
      <c r="N335" s="36">
        <v>46</v>
      </c>
      <c r="O335" s="57">
        <f t="shared" si="48"/>
        <v>9.1178598605156278</v>
      </c>
      <c r="P335" s="58">
        <f t="shared" si="49"/>
        <v>8.8260883449791283</v>
      </c>
      <c r="Q335" s="137">
        <v>5.0746440000000002</v>
      </c>
      <c r="R335" s="11">
        <f t="shared" si="50"/>
        <v>0.83484617703300001</v>
      </c>
      <c r="S335" s="35">
        <f t="shared" si="51"/>
        <v>1.4521948701537015</v>
      </c>
    </row>
    <row r="336" spans="7:32" ht="18.5">
      <c r="G336" s="61">
        <v>2016</v>
      </c>
      <c r="H336" s="61">
        <v>11</v>
      </c>
      <c r="I336" s="48">
        <f t="shared" si="46"/>
        <v>28</v>
      </c>
      <c r="J336" s="48">
        <f t="shared" si="46"/>
        <v>332</v>
      </c>
      <c r="K336" s="90">
        <v>15.1</v>
      </c>
      <c r="L336" s="90">
        <v>4.0999999999999996</v>
      </c>
      <c r="M336" s="56">
        <f t="shared" si="47"/>
        <v>9.6</v>
      </c>
      <c r="N336" s="36">
        <v>40.5</v>
      </c>
      <c r="O336" s="57">
        <f t="shared" si="48"/>
        <v>16.687720121656927</v>
      </c>
      <c r="P336" s="58">
        <f t="shared" si="49"/>
        <v>14.685193707058096</v>
      </c>
      <c r="Q336" s="137">
        <v>8.8555049999999991</v>
      </c>
      <c r="R336" s="11">
        <f t="shared" si="50"/>
        <v>1.4230885090049994</v>
      </c>
      <c r="S336" s="35">
        <f t="shared" si="51"/>
        <v>2.3048064050756607</v>
      </c>
    </row>
    <row r="337" spans="7:19" ht="18.5">
      <c r="G337" s="61">
        <v>2016</v>
      </c>
      <c r="H337" s="61">
        <v>11</v>
      </c>
      <c r="I337" s="48">
        <f t="shared" si="46"/>
        <v>29</v>
      </c>
      <c r="J337" s="48">
        <f t="shared" si="46"/>
        <v>333</v>
      </c>
      <c r="K337" s="90">
        <v>14.1</v>
      </c>
      <c r="L337" s="90">
        <v>4.0999999999999996</v>
      </c>
      <c r="M337" s="56">
        <f t="shared" si="47"/>
        <v>9.1</v>
      </c>
      <c r="N337" s="36">
        <v>46.5</v>
      </c>
      <c r="O337" s="57">
        <f t="shared" si="48"/>
        <v>20.853719086921878</v>
      </c>
      <c r="P337" s="58">
        <f t="shared" si="49"/>
        <v>16.682975269537504</v>
      </c>
      <c r="Q337" s="137">
        <v>10.55124</v>
      </c>
      <c r="R337" s="53">
        <f t="shared" si="50"/>
        <v>1.6646533079399997</v>
      </c>
      <c r="S337" s="52">
        <f t="shared" si="51"/>
        <v>2.3073232944868698</v>
      </c>
    </row>
    <row r="338" spans="7:19" ht="18.5">
      <c r="G338" s="61">
        <v>2016</v>
      </c>
      <c r="H338" s="62">
        <v>11</v>
      </c>
      <c r="I338" s="62">
        <f t="shared" si="46"/>
        <v>30</v>
      </c>
      <c r="J338" s="48">
        <f t="shared" si="46"/>
        <v>334</v>
      </c>
      <c r="K338" s="90">
        <v>12.4</v>
      </c>
      <c r="L338" s="90">
        <v>6.7</v>
      </c>
      <c r="M338" s="56">
        <f t="shared" si="47"/>
        <v>9.5500000000000007</v>
      </c>
      <c r="N338" s="36">
        <v>61.5</v>
      </c>
      <c r="O338" s="57">
        <f t="shared" si="48"/>
        <v>26.306119710259939</v>
      </c>
      <c r="P338" s="58">
        <f t="shared" si="49"/>
        <v>11.995590587878532</v>
      </c>
      <c r="Q338" s="137">
        <v>10.0488</v>
      </c>
      <c r="R338" s="51">
        <f t="shared" si="50"/>
        <v>1.6119053982000002</v>
      </c>
      <c r="S338" s="50">
        <f t="shared" si="51"/>
        <v>1.698590262135006</v>
      </c>
    </row>
    <row r="339" spans="7:19" ht="18.5">
      <c r="G339" s="61">
        <v>2016</v>
      </c>
      <c r="H339" s="61">
        <v>12</v>
      </c>
      <c r="I339" s="48">
        <v>1</v>
      </c>
      <c r="J339" s="48">
        <f t="shared" si="46"/>
        <v>335</v>
      </c>
      <c r="K339" s="90">
        <v>11.5</v>
      </c>
      <c r="L339" s="90">
        <v>4.9000000000000004</v>
      </c>
      <c r="M339" s="56">
        <f t="shared" si="47"/>
        <v>8.1999999999999993</v>
      </c>
      <c r="N339" s="36">
        <v>79</v>
      </c>
      <c r="O339" s="57">
        <f t="shared" si="48"/>
        <v>22.491068046509646</v>
      </c>
      <c r="P339" s="58">
        <f t="shared" si="49"/>
        <v>11.875283928557094</v>
      </c>
      <c r="Q339" s="137">
        <v>9.2448960000000007</v>
      </c>
      <c r="R339" s="11">
        <f t="shared" si="50"/>
        <v>1.4097541910399998</v>
      </c>
      <c r="S339" s="35">
        <f t="shared" si="51"/>
        <v>1.5301617132065573</v>
      </c>
    </row>
    <row r="340" spans="7:19" ht="18.5">
      <c r="G340" s="61">
        <v>2016</v>
      </c>
      <c r="H340" s="61">
        <v>12</v>
      </c>
      <c r="I340" s="48">
        <f t="shared" ref="I340:J355" si="52">I339+1</f>
        <v>2</v>
      </c>
      <c r="J340" s="48">
        <f t="shared" si="46"/>
        <v>336</v>
      </c>
      <c r="K340" s="90">
        <v>7.3</v>
      </c>
      <c r="L340" s="90">
        <v>4.7</v>
      </c>
      <c r="M340" s="56">
        <f t="shared" si="47"/>
        <v>6</v>
      </c>
      <c r="N340" s="36">
        <v>87.5</v>
      </c>
      <c r="O340" s="57">
        <f t="shared" si="48"/>
        <v>31.354756061147828</v>
      </c>
      <c r="P340" s="58">
        <f t="shared" si="49"/>
        <v>6.5217892607187471</v>
      </c>
      <c r="Q340" s="137">
        <v>8.0892839999999993</v>
      </c>
      <c r="R340" s="11">
        <f t="shared" si="50"/>
        <v>1.1291588857079999</v>
      </c>
      <c r="S340" s="35">
        <f t="shared" si="51"/>
        <v>0.76275847737794622</v>
      </c>
    </row>
    <row r="341" spans="7:19" ht="18.5">
      <c r="G341" s="61">
        <v>2016</v>
      </c>
      <c r="H341" s="61">
        <v>12</v>
      </c>
      <c r="I341" s="48">
        <f t="shared" si="52"/>
        <v>3</v>
      </c>
      <c r="J341" s="48">
        <f t="shared" si="46"/>
        <v>337</v>
      </c>
      <c r="K341" s="90">
        <v>9.4</v>
      </c>
      <c r="L341" s="90">
        <v>5.6</v>
      </c>
      <c r="M341" s="56">
        <f t="shared" si="47"/>
        <v>7.5</v>
      </c>
      <c r="N341" s="36">
        <v>72.5</v>
      </c>
      <c r="O341" s="57">
        <f t="shared" si="48"/>
        <v>32.057193775347287</v>
      </c>
      <c r="P341" s="58">
        <f t="shared" si="49"/>
        <v>9.7453869077055764</v>
      </c>
      <c r="Q341" s="137">
        <v>9.9985560000000007</v>
      </c>
      <c r="R341" s="11">
        <f t="shared" si="50"/>
        <v>1.4836307327820004</v>
      </c>
      <c r="S341" s="35">
        <f t="shared" si="51"/>
        <v>1.2229899804629094</v>
      </c>
    </row>
    <row r="342" spans="7:19" ht="18.5">
      <c r="G342" s="61">
        <v>2016</v>
      </c>
      <c r="H342" s="61">
        <v>12</v>
      </c>
      <c r="I342" s="48">
        <f t="shared" si="52"/>
        <v>4</v>
      </c>
      <c r="J342" s="48">
        <f t="shared" si="52"/>
        <v>338</v>
      </c>
      <c r="K342" s="90">
        <v>13.3</v>
      </c>
      <c r="L342" s="90">
        <v>3.2</v>
      </c>
      <c r="M342" s="56">
        <f t="shared" si="47"/>
        <v>8.25</v>
      </c>
      <c r="N342" s="36">
        <v>45</v>
      </c>
      <c r="O342" s="57">
        <f t="shared" si="48"/>
        <v>17.514178888555389</v>
      </c>
      <c r="P342" s="58">
        <f t="shared" si="49"/>
        <v>14.151456541952756</v>
      </c>
      <c r="Q342" s="137">
        <v>8.9057489999999984</v>
      </c>
      <c r="R342" s="11">
        <f t="shared" si="50"/>
        <v>1.3606492759042497</v>
      </c>
      <c r="S342" s="35">
        <f t="shared" si="51"/>
        <v>1.9141716638730037</v>
      </c>
    </row>
    <row r="343" spans="7:19" ht="18.5">
      <c r="G343" s="61">
        <v>2016</v>
      </c>
      <c r="H343" s="61">
        <v>12</v>
      </c>
      <c r="I343" s="48">
        <f t="shared" si="52"/>
        <v>5</v>
      </c>
      <c r="J343" s="48">
        <f t="shared" si="52"/>
        <v>339</v>
      </c>
      <c r="K343" s="90">
        <v>12.2</v>
      </c>
      <c r="L343" s="90">
        <v>6.1</v>
      </c>
      <c r="M343" s="56">
        <f t="shared" si="47"/>
        <v>9.1499999999999986</v>
      </c>
      <c r="N343" s="36">
        <v>52</v>
      </c>
      <c r="O343" s="57">
        <f t="shared" si="48"/>
        <v>22.123231051345769</v>
      </c>
      <c r="P343" s="58">
        <f t="shared" si="49"/>
        <v>10.796136753056736</v>
      </c>
      <c r="Q343" s="137">
        <v>8.7424560000000007</v>
      </c>
      <c r="R343" s="11">
        <f t="shared" si="50"/>
        <v>1.3818478946580002</v>
      </c>
      <c r="S343" s="35">
        <f t="shared" si="51"/>
        <v>1.5135207826105765</v>
      </c>
    </row>
    <row r="344" spans="7:19" ht="18.5">
      <c r="G344" s="61">
        <v>2016</v>
      </c>
      <c r="H344" s="61">
        <v>12</v>
      </c>
      <c r="I344" s="48">
        <f t="shared" si="52"/>
        <v>6</v>
      </c>
      <c r="J344" s="48">
        <f t="shared" si="52"/>
        <v>340</v>
      </c>
      <c r="K344" s="90">
        <v>11.8</v>
      </c>
      <c r="L344" s="90">
        <v>7.4</v>
      </c>
      <c r="M344" s="56">
        <f t="shared" si="47"/>
        <v>9.6000000000000014</v>
      </c>
      <c r="N344" s="36">
        <v>61.5</v>
      </c>
      <c r="O344" s="57">
        <f t="shared" si="48"/>
        <v>27.208982766295602</v>
      </c>
      <c r="P344" s="58">
        <f t="shared" si="49"/>
        <v>9.5775619337360531</v>
      </c>
      <c r="Q344" s="137">
        <v>9.1318469999999987</v>
      </c>
      <c r="R344" s="11">
        <f t="shared" si="50"/>
        <v>1.4674969447469999</v>
      </c>
      <c r="S344" s="35">
        <f t="shared" si="51"/>
        <v>1.4114904193007518</v>
      </c>
    </row>
    <row r="345" spans="7:19" ht="18.5">
      <c r="G345" s="61">
        <v>2016</v>
      </c>
      <c r="H345" s="61">
        <v>12</v>
      </c>
      <c r="I345" s="48">
        <f t="shared" si="52"/>
        <v>7</v>
      </c>
      <c r="J345" s="48">
        <f t="shared" si="52"/>
        <v>341</v>
      </c>
      <c r="K345" s="90">
        <v>10.9</v>
      </c>
      <c r="L345" s="90">
        <v>0.9</v>
      </c>
      <c r="M345" s="56">
        <f t="shared" si="47"/>
        <v>5.9</v>
      </c>
      <c r="N345" s="36">
        <v>51</v>
      </c>
      <c r="O345" s="57">
        <f t="shared" si="48"/>
        <v>8.9373081801093761</v>
      </c>
      <c r="P345" s="58">
        <f t="shared" si="49"/>
        <v>7.1498465440875014</v>
      </c>
      <c r="Q345" s="137">
        <v>4.52196</v>
      </c>
      <c r="R345" s="11">
        <f t="shared" si="50"/>
        <v>0.62855470097999988</v>
      </c>
      <c r="S345" s="35">
        <f t="shared" si="51"/>
        <v>0.80859709708784888</v>
      </c>
    </row>
    <row r="346" spans="7:19" ht="18.5">
      <c r="G346" s="61">
        <v>2016</v>
      </c>
      <c r="H346" s="61">
        <v>12</v>
      </c>
      <c r="I346" s="48">
        <f t="shared" si="52"/>
        <v>8</v>
      </c>
      <c r="J346" s="48">
        <f t="shared" si="52"/>
        <v>342</v>
      </c>
      <c r="K346" s="90">
        <v>9.6</v>
      </c>
      <c r="L346" s="90">
        <v>1.5</v>
      </c>
      <c r="M346" s="56">
        <f t="shared" si="47"/>
        <v>5.55</v>
      </c>
      <c r="N346" s="36">
        <v>40.5</v>
      </c>
      <c r="O346" s="57">
        <f t="shared" si="48"/>
        <v>16.82641354897136</v>
      </c>
      <c r="P346" s="58">
        <f t="shared" si="49"/>
        <v>10.903515979733442</v>
      </c>
      <c r="Q346" s="137">
        <v>7.66221</v>
      </c>
      <c r="R346" s="11">
        <f t="shared" si="50"/>
        <v>1.0493224195274999</v>
      </c>
      <c r="S346" s="35">
        <f t="shared" si="51"/>
        <v>1.2354882636975635</v>
      </c>
    </row>
    <row r="347" spans="7:19" ht="18.5">
      <c r="G347" s="61">
        <v>2016</v>
      </c>
      <c r="H347" s="61">
        <v>12</v>
      </c>
      <c r="I347" s="48">
        <f t="shared" si="52"/>
        <v>9</v>
      </c>
      <c r="J347" s="48">
        <f t="shared" si="52"/>
        <v>343</v>
      </c>
      <c r="K347" s="90">
        <v>10.5</v>
      </c>
      <c r="L347" s="90">
        <v>2.8</v>
      </c>
      <c r="M347" s="56">
        <f t="shared" si="47"/>
        <v>6.65</v>
      </c>
      <c r="N347" s="36">
        <v>49.5</v>
      </c>
      <c r="O347" s="57">
        <f t="shared" si="48"/>
        <v>14.202427713493238</v>
      </c>
      <c r="P347" s="58">
        <f t="shared" si="49"/>
        <v>8.7486954715118337</v>
      </c>
      <c r="Q347" s="137">
        <v>6.3056219999999996</v>
      </c>
      <c r="R347" s="11">
        <f t="shared" si="50"/>
        <v>0.90422146558349992</v>
      </c>
      <c r="S347" s="35">
        <f t="shared" si="51"/>
        <v>1.0394258893921322</v>
      </c>
    </row>
    <row r="348" spans="7:19" ht="18.5">
      <c r="G348" s="61">
        <v>2016</v>
      </c>
      <c r="H348" s="61">
        <v>12</v>
      </c>
      <c r="I348" s="48">
        <f t="shared" si="52"/>
        <v>10</v>
      </c>
      <c r="J348" s="48">
        <f t="shared" si="52"/>
        <v>344</v>
      </c>
      <c r="K348" s="90">
        <v>11.4</v>
      </c>
      <c r="L348" s="90">
        <v>0.7</v>
      </c>
      <c r="M348" s="56">
        <f t="shared" si="47"/>
        <v>6.05</v>
      </c>
      <c r="N348" s="36">
        <v>78.5</v>
      </c>
      <c r="O348" s="57">
        <f t="shared" si="48"/>
        <v>17.56804459416799</v>
      </c>
      <c r="P348" s="58">
        <f t="shared" si="49"/>
        <v>15.038246172607801</v>
      </c>
      <c r="Q348" s="137">
        <v>9.1946519999999996</v>
      </c>
      <c r="R348" s="11">
        <f t="shared" si="50"/>
        <v>1.286150220423</v>
      </c>
      <c r="S348" s="35">
        <f t="shared" si="51"/>
        <v>1.5260819808420869</v>
      </c>
    </row>
    <row r="349" spans="7:19" ht="18.5">
      <c r="G349" s="61">
        <v>2016</v>
      </c>
      <c r="H349" s="61">
        <v>12</v>
      </c>
      <c r="I349" s="48">
        <f t="shared" si="52"/>
        <v>11</v>
      </c>
      <c r="J349" s="48">
        <f t="shared" si="52"/>
        <v>345</v>
      </c>
      <c r="K349" s="90">
        <v>13.9</v>
      </c>
      <c r="L349" s="90">
        <v>2.7</v>
      </c>
      <c r="M349" s="56">
        <f t="shared" si="47"/>
        <v>8.3000000000000007</v>
      </c>
      <c r="N349" s="36">
        <v>77.5</v>
      </c>
      <c r="O349" s="57">
        <f t="shared" si="48"/>
        <v>17.499838836155611</v>
      </c>
      <c r="P349" s="58">
        <f t="shared" si="49"/>
        <v>15.679855597195425</v>
      </c>
      <c r="Q349" s="137">
        <v>9.3705060000000007</v>
      </c>
      <c r="R349" s="11">
        <f t="shared" si="50"/>
        <v>1.434404261709</v>
      </c>
      <c r="S349" s="35">
        <f t="shared" si="51"/>
        <v>1.9623106631581042</v>
      </c>
    </row>
    <row r="350" spans="7:19" ht="18.5">
      <c r="G350" s="61">
        <v>2016</v>
      </c>
      <c r="H350" s="61">
        <v>12</v>
      </c>
      <c r="I350" s="48">
        <f t="shared" si="52"/>
        <v>12</v>
      </c>
      <c r="J350" s="48">
        <f t="shared" si="52"/>
        <v>346</v>
      </c>
      <c r="K350" s="90">
        <v>14</v>
      </c>
      <c r="L350" s="90">
        <v>3.4</v>
      </c>
      <c r="M350" s="56">
        <f t="shared" si="47"/>
        <v>8.6999999999999993</v>
      </c>
      <c r="N350" s="36">
        <v>63</v>
      </c>
      <c r="O350" s="57">
        <f t="shared" si="48"/>
        <v>18.229430274027354</v>
      </c>
      <c r="P350" s="58">
        <f t="shared" si="49"/>
        <v>15.458556872375196</v>
      </c>
      <c r="Q350" s="137">
        <v>9.4961160000000007</v>
      </c>
      <c r="R350" s="11">
        <f t="shared" si="50"/>
        <v>1.4759100890099996</v>
      </c>
      <c r="S350" s="35">
        <f t="shared" si="51"/>
        <v>1.9969813453500376</v>
      </c>
    </row>
    <row r="351" spans="7:19" ht="18.5">
      <c r="G351" s="61">
        <v>2016</v>
      </c>
      <c r="H351" s="61">
        <v>12</v>
      </c>
      <c r="I351" s="48">
        <f t="shared" si="52"/>
        <v>13</v>
      </c>
      <c r="J351" s="48">
        <f t="shared" si="52"/>
        <v>347</v>
      </c>
      <c r="K351" s="90">
        <v>10.8</v>
      </c>
      <c r="L351" s="90">
        <v>4.7</v>
      </c>
      <c r="M351" s="56">
        <f t="shared" si="47"/>
        <v>7.75</v>
      </c>
      <c r="N351" s="36">
        <v>72</v>
      </c>
      <c r="O351" s="57">
        <f t="shared" si="48"/>
        <v>25.492573711464519</v>
      </c>
      <c r="P351" s="58">
        <f t="shared" si="49"/>
        <v>12.440375971194687</v>
      </c>
      <c r="Q351" s="137">
        <v>10.073922</v>
      </c>
      <c r="R351" s="11">
        <f t="shared" si="50"/>
        <v>1.5095847671415001</v>
      </c>
      <c r="S351" s="35">
        <f t="shared" si="51"/>
        <v>1.5344715723426476</v>
      </c>
    </row>
    <row r="352" spans="7:19" ht="18.5">
      <c r="G352" s="61">
        <v>2016</v>
      </c>
      <c r="H352" s="61">
        <v>12</v>
      </c>
      <c r="I352" s="48">
        <f t="shared" si="52"/>
        <v>14</v>
      </c>
      <c r="J352" s="48">
        <f t="shared" si="52"/>
        <v>348</v>
      </c>
      <c r="K352" s="90">
        <v>8.1</v>
      </c>
      <c r="L352" s="90">
        <v>5.8</v>
      </c>
      <c r="M352" s="56">
        <f t="shared" si="47"/>
        <v>6.9499999999999993</v>
      </c>
      <c r="N352" s="36">
        <v>82.5</v>
      </c>
      <c r="O352" s="57">
        <f t="shared" si="48"/>
        <v>41.619452584780511</v>
      </c>
      <c r="P352" s="58">
        <f t="shared" si="49"/>
        <v>7.6579792755996143</v>
      </c>
      <c r="Q352" s="137">
        <v>10.099043999999999</v>
      </c>
      <c r="R352" s="11">
        <f t="shared" si="50"/>
        <v>1.4659646032349998</v>
      </c>
      <c r="S352" s="35">
        <f t="shared" si="51"/>
        <v>0.9568119065730919</v>
      </c>
    </row>
    <row r="353" spans="7:19" ht="18.5">
      <c r="G353" s="61">
        <v>2016</v>
      </c>
      <c r="H353" s="61">
        <v>12</v>
      </c>
      <c r="I353" s="48">
        <f t="shared" si="52"/>
        <v>15</v>
      </c>
      <c r="J353" s="48">
        <f t="shared" si="52"/>
        <v>349</v>
      </c>
      <c r="K353" s="90">
        <v>6.8</v>
      </c>
      <c r="L353" s="90">
        <v>0</v>
      </c>
      <c r="M353" s="56">
        <f t="shared" si="47"/>
        <v>3.4</v>
      </c>
      <c r="N353" s="36">
        <v>90.5</v>
      </c>
      <c r="O353" s="57">
        <f t="shared" si="48"/>
        <v>22.940598704321268</v>
      </c>
      <c r="P353" s="58">
        <f t="shared" si="49"/>
        <v>12.479685695150771</v>
      </c>
      <c r="Q353" s="137">
        <v>9.5714819999999996</v>
      </c>
      <c r="R353" s="11">
        <f t="shared" si="50"/>
        <v>1.1900989289159996</v>
      </c>
      <c r="S353" s="35">
        <f t="shared" si="51"/>
        <v>0.83458960449396269</v>
      </c>
    </row>
    <row r="354" spans="7:19" ht="18.5">
      <c r="G354" s="61">
        <v>2016</v>
      </c>
      <c r="H354" s="61">
        <v>12</v>
      </c>
      <c r="I354" s="48">
        <f t="shared" si="52"/>
        <v>16</v>
      </c>
      <c r="J354" s="48">
        <f t="shared" si="52"/>
        <v>350</v>
      </c>
      <c r="K354" s="90">
        <v>6.1</v>
      </c>
      <c r="L354" s="90">
        <v>-1.7</v>
      </c>
      <c r="M354" s="56">
        <f t="shared" si="47"/>
        <v>2.1999999999999997</v>
      </c>
      <c r="N354" s="36">
        <v>87</v>
      </c>
      <c r="O354" s="57">
        <f t="shared" si="48"/>
        <v>13.183471185898654</v>
      </c>
      <c r="P354" s="58">
        <f t="shared" si="49"/>
        <v>8.2264860200007597</v>
      </c>
      <c r="Q354" s="137">
        <v>5.8911089999999993</v>
      </c>
      <c r="R354" s="11">
        <f t="shared" si="50"/>
        <v>0.69102708569999993</v>
      </c>
      <c r="S354" s="35">
        <f t="shared" si="51"/>
        <v>0.4090606666070068</v>
      </c>
    </row>
    <row r="355" spans="7:19" ht="18.5">
      <c r="G355" s="61">
        <v>2016</v>
      </c>
      <c r="H355" s="61">
        <v>12</v>
      </c>
      <c r="I355" s="48">
        <f t="shared" si="52"/>
        <v>17</v>
      </c>
      <c r="J355" s="48">
        <f t="shared" si="52"/>
        <v>351</v>
      </c>
      <c r="K355" s="90">
        <v>4.5999999999999996</v>
      </c>
      <c r="L355" s="90">
        <v>-1.4</v>
      </c>
      <c r="M355" s="56">
        <f t="shared" si="47"/>
        <v>1.5999999999999999</v>
      </c>
      <c r="N355" s="36">
        <v>80.5</v>
      </c>
      <c r="O355" s="57">
        <f t="shared" si="48"/>
        <v>26.505385026120088</v>
      </c>
      <c r="P355" s="58">
        <f t="shared" si="49"/>
        <v>12.722584812537642</v>
      </c>
      <c r="Q355" s="137">
        <v>10.387946999999999</v>
      </c>
      <c r="R355" s="11">
        <f t="shared" si="50"/>
        <v>1.181950997607</v>
      </c>
      <c r="S355" s="35">
        <f t="shared" si="51"/>
        <v>0.44259289560353421</v>
      </c>
    </row>
    <row r="356" spans="7:19" ht="18.5">
      <c r="G356" s="61">
        <v>2016</v>
      </c>
      <c r="H356" s="61">
        <v>12</v>
      </c>
      <c r="I356" s="48">
        <f t="shared" ref="I356:J369" si="53">I355+1</f>
        <v>18</v>
      </c>
      <c r="J356" s="48">
        <f t="shared" si="53"/>
        <v>352</v>
      </c>
      <c r="K356" s="90">
        <v>4.9000000000000004</v>
      </c>
      <c r="L356" s="90">
        <v>-0.5</v>
      </c>
      <c r="M356" s="56">
        <f t="shared" si="47"/>
        <v>2.2000000000000002</v>
      </c>
      <c r="N356" s="36">
        <v>86</v>
      </c>
      <c r="O356" s="57">
        <f t="shared" si="48"/>
        <v>26.081024876834146</v>
      </c>
      <c r="P356" s="58">
        <f t="shared" si="49"/>
        <v>11.267002746792352</v>
      </c>
      <c r="Q356" s="137">
        <v>9.6970919999999996</v>
      </c>
      <c r="R356" s="11">
        <f t="shared" si="50"/>
        <v>1.1374688916</v>
      </c>
      <c r="S356" s="35">
        <f t="shared" si="51"/>
        <v>0.5296206903088595</v>
      </c>
    </row>
    <row r="357" spans="7:19" ht="18.5">
      <c r="G357" s="61">
        <v>2016</v>
      </c>
      <c r="H357" s="61">
        <v>12</v>
      </c>
      <c r="I357" s="48">
        <f t="shared" si="53"/>
        <v>19</v>
      </c>
      <c r="J357" s="48">
        <f t="shared" si="53"/>
        <v>353</v>
      </c>
      <c r="K357" s="90">
        <v>4.9000000000000004</v>
      </c>
      <c r="L357" s="90">
        <v>-0.1</v>
      </c>
      <c r="M357" s="56">
        <f t="shared" si="47"/>
        <v>2.4000000000000004</v>
      </c>
      <c r="N357" s="36">
        <v>91.5</v>
      </c>
      <c r="O357" s="57">
        <f t="shared" si="48"/>
        <v>20.784564900377394</v>
      </c>
      <c r="P357" s="58">
        <f t="shared" si="49"/>
        <v>8.3138259601509574</v>
      </c>
      <c r="Q357" s="137">
        <v>7.4361119999999996</v>
      </c>
      <c r="R357" s="11">
        <f t="shared" si="50"/>
        <v>0.88097849697600006</v>
      </c>
      <c r="S357" s="35">
        <f t="shared" si="51"/>
        <v>0.44485324795128239</v>
      </c>
    </row>
    <row r="358" spans="7:19" ht="18.5">
      <c r="G358" s="61">
        <v>2016</v>
      </c>
      <c r="H358" s="61">
        <v>12</v>
      </c>
      <c r="I358" s="48">
        <f t="shared" si="53"/>
        <v>20</v>
      </c>
      <c r="J358" s="48">
        <f t="shared" si="53"/>
        <v>354</v>
      </c>
      <c r="K358" s="90">
        <v>6.4</v>
      </c>
      <c r="L358" s="90">
        <v>-1.5</v>
      </c>
      <c r="M358" s="56">
        <f t="shared" si="47"/>
        <v>2.4500000000000002</v>
      </c>
      <c r="N358" s="36">
        <v>89</v>
      </c>
      <c r="O358" s="57">
        <f t="shared" si="48"/>
        <v>13.462872274274812</v>
      </c>
      <c r="P358" s="58">
        <f t="shared" si="49"/>
        <v>8.5085352773416805</v>
      </c>
      <c r="Q358" s="137">
        <v>6.0544019999999996</v>
      </c>
      <c r="R358" s="11">
        <f t="shared" si="50"/>
        <v>0.71905862153249978</v>
      </c>
      <c r="S358" s="35">
        <f t="shared" si="51"/>
        <v>0.46129441507971386</v>
      </c>
    </row>
    <row r="359" spans="7:19" ht="18.5">
      <c r="G359" s="61">
        <v>2016</v>
      </c>
      <c r="H359" s="61">
        <v>12</v>
      </c>
      <c r="I359" s="48">
        <f t="shared" si="53"/>
        <v>21</v>
      </c>
      <c r="J359" s="48">
        <f t="shared" si="53"/>
        <v>355</v>
      </c>
      <c r="K359" s="90">
        <v>7.5</v>
      </c>
      <c r="L359" s="90">
        <v>-2</v>
      </c>
      <c r="M359" s="56">
        <f t="shared" si="47"/>
        <v>2.75</v>
      </c>
      <c r="N359" s="36">
        <v>75</v>
      </c>
      <c r="O359" s="57">
        <f t="shared" si="48"/>
        <v>3.5659107239411396</v>
      </c>
      <c r="P359" s="58">
        <f t="shared" si="49"/>
        <v>2.7100921501952659</v>
      </c>
      <c r="Q359" s="137">
        <v>1.75854</v>
      </c>
      <c r="R359" s="11">
        <f t="shared" si="50"/>
        <v>0.21194935240499999</v>
      </c>
      <c r="S359" s="35">
        <f t="shared" si="51"/>
        <v>0.23053963707275849</v>
      </c>
    </row>
    <row r="360" spans="7:19" ht="18.5">
      <c r="G360" s="61">
        <v>2016</v>
      </c>
      <c r="H360" s="61">
        <v>12</v>
      </c>
      <c r="I360" s="48">
        <f t="shared" si="53"/>
        <v>22</v>
      </c>
      <c r="J360" s="48">
        <f t="shared" si="53"/>
        <v>356</v>
      </c>
      <c r="K360" s="90">
        <v>1.1000000000000001</v>
      </c>
      <c r="L360" s="90">
        <v>-1.3</v>
      </c>
      <c r="M360" s="56">
        <f t="shared" si="47"/>
        <v>-9.9999999999999978E-2</v>
      </c>
      <c r="N360" s="36">
        <v>77</v>
      </c>
      <c r="O360" s="57">
        <f t="shared" si="48"/>
        <v>29.69588195173214</v>
      </c>
      <c r="P360" s="58">
        <f t="shared" si="49"/>
        <v>5.7016093347325718</v>
      </c>
      <c r="Q360" s="137">
        <v>7.3607459999999998</v>
      </c>
      <c r="R360" s="11">
        <f t="shared" si="50"/>
        <v>0.76412272263299985</v>
      </c>
      <c r="S360" s="35">
        <f t="shared" si="51"/>
        <v>-1.6210730830651655E-2</v>
      </c>
    </row>
    <row r="361" spans="7:19" ht="18.5">
      <c r="G361" s="61">
        <v>2016</v>
      </c>
      <c r="H361" s="61">
        <v>12</v>
      </c>
      <c r="I361" s="48">
        <f t="shared" si="53"/>
        <v>23</v>
      </c>
      <c r="J361" s="48">
        <f t="shared" si="53"/>
        <v>357</v>
      </c>
      <c r="K361" s="90">
        <v>4.3</v>
      </c>
      <c r="L361" s="90">
        <v>-0.9</v>
      </c>
      <c r="M361" s="56">
        <f t="shared" si="47"/>
        <v>1.7</v>
      </c>
      <c r="N361" s="36">
        <v>84.5</v>
      </c>
      <c r="O361" s="57">
        <f t="shared" si="48"/>
        <v>23.341687747467414</v>
      </c>
      <c r="P361" s="58">
        <f t="shared" si="49"/>
        <v>9.7101421029464454</v>
      </c>
      <c r="Q361" s="137">
        <v>8.5163580000000003</v>
      </c>
      <c r="R361" s="11">
        <f t="shared" si="50"/>
        <v>0.97399457356499997</v>
      </c>
      <c r="S361" s="35">
        <f t="shared" si="51"/>
        <v>0.37237574181154348</v>
      </c>
    </row>
    <row r="362" spans="7:19" ht="18.5">
      <c r="G362" s="61">
        <v>2016</v>
      </c>
      <c r="H362" s="61">
        <v>12</v>
      </c>
      <c r="I362" s="48">
        <f t="shared" si="53"/>
        <v>24</v>
      </c>
      <c r="J362" s="48">
        <f t="shared" si="53"/>
        <v>358</v>
      </c>
      <c r="K362" s="90">
        <v>6.3</v>
      </c>
      <c r="L362" s="90">
        <v>3</v>
      </c>
      <c r="M362" s="56">
        <f t="shared" si="47"/>
        <v>4.6500000000000004</v>
      </c>
      <c r="N362" s="36">
        <v>66</v>
      </c>
      <c r="O362" s="57">
        <f t="shared" si="48"/>
        <v>8.0814421707864508</v>
      </c>
      <c r="P362" s="58">
        <f t="shared" si="49"/>
        <v>2.1335007330876232</v>
      </c>
      <c r="Q362" s="137">
        <v>2.3489070000000001</v>
      </c>
      <c r="R362" s="11">
        <f t="shared" si="50"/>
        <v>0.30927882300974996</v>
      </c>
      <c r="S362" s="35">
        <f t="shared" si="51"/>
        <v>0.30983085530513027</v>
      </c>
    </row>
    <row r="363" spans="7:19" ht="18.5">
      <c r="G363" s="61">
        <v>2016</v>
      </c>
      <c r="H363" s="61">
        <v>12</v>
      </c>
      <c r="I363" s="48">
        <f t="shared" si="53"/>
        <v>25</v>
      </c>
      <c r="J363" s="48">
        <f t="shared" si="53"/>
        <v>359</v>
      </c>
      <c r="K363" s="90">
        <v>8.6</v>
      </c>
      <c r="L363" s="90">
        <v>5</v>
      </c>
      <c r="M363" s="56">
        <f t="shared" si="47"/>
        <v>6.8</v>
      </c>
      <c r="N363" s="36">
        <v>72</v>
      </c>
      <c r="O363" s="57">
        <f t="shared" si="48"/>
        <v>5.5444411858085951</v>
      </c>
      <c r="P363" s="58">
        <f t="shared" si="49"/>
        <v>1.5967990615128753</v>
      </c>
      <c r="Q363" s="137">
        <v>1.6831739999999999</v>
      </c>
      <c r="R363" s="11">
        <f t="shared" si="50"/>
        <v>0.24284666154599996</v>
      </c>
      <c r="S363" s="35">
        <f t="shared" si="51"/>
        <v>0.3565033220949147</v>
      </c>
    </row>
    <row r="364" spans="7:19" ht="18.5">
      <c r="G364" s="61">
        <v>2016</v>
      </c>
      <c r="H364" s="61">
        <v>12</v>
      </c>
      <c r="I364" s="48">
        <f t="shared" si="53"/>
        <v>26</v>
      </c>
      <c r="J364" s="48">
        <f t="shared" si="53"/>
        <v>360</v>
      </c>
      <c r="K364" s="90">
        <v>7.5</v>
      </c>
      <c r="L364" s="90">
        <v>5.2</v>
      </c>
      <c r="M364" s="56">
        <f t="shared" si="47"/>
        <v>6.35</v>
      </c>
      <c r="N364" s="36">
        <v>91.5</v>
      </c>
      <c r="O364" s="57">
        <f t="shared" si="48"/>
        <v>11.699000353433329</v>
      </c>
      <c r="P364" s="58">
        <f t="shared" si="49"/>
        <v>2.1526160650317325</v>
      </c>
      <c r="Q364" s="137">
        <v>2.8387859999999998</v>
      </c>
      <c r="R364" s="11">
        <f t="shared" si="50"/>
        <v>0.40208493934349998</v>
      </c>
      <c r="S364" s="35">
        <f t="shared" si="51"/>
        <v>0.3911751627173285</v>
      </c>
    </row>
    <row r="365" spans="7:19" ht="18.5">
      <c r="G365" s="61">
        <v>2016</v>
      </c>
      <c r="H365" s="61">
        <v>12</v>
      </c>
      <c r="I365" s="48">
        <f t="shared" si="53"/>
        <v>27</v>
      </c>
      <c r="J365" s="48">
        <f t="shared" si="53"/>
        <v>361</v>
      </c>
      <c r="K365" s="90">
        <v>6.4</v>
      </c>
      <c r="L365" s="90">
        <v>3.7</v>
      </c>
      <c r="M365" s="56">
        <f t="shared" si="47"/>
        <v>5.0500000000000007</v>
      </c>
      <c r="N365" s="36">
        <v>88.5</v>
      </c>
      <c r="O365" s="57">
        <f t="shared" si="48"/>
        <v>38.126351040057422</v>
      </c>
      <c r="P365" s="58">
        <f t="shared" si="49"/>
        <v>8.2352918246524034</v>
      </c>
      <c r="Q365" s="137">
        <v>10.023678</v>
      </c>
      <c r="R365" s="11">
        <f t="shared" si="50"/>
        <v>1.3433257130895002</v>
      </c>
      <c r="S365" s="35">
        <f t="shared" si="51"/>
        <v>0.80619672576026624</v>
      </c>
    </row>
    <row r="366" spans="7:19" ht="18.5">
      <c r="G366" s="61">
        <v>2016</v>
      </c>
      <c r="H366" s="61">
        <v>12</v>
      </c>
      <c r="I366" s="48">
        <f t="shared" si="53"/>
        <v>28</v>
      </c>
      <c r="J366" s="48">
        <f t="shared" si="53"/>
        <v>362</v>
      </c>
      <c r="K366" s="90">
        <v>7.4</v>
      </c>
      <c r="L366" s="90">
        <v>5.4</v>
      </c>
      <c r="M366" s="56">
        <f t="shared" si="47"/>
        <v>6.4</v>
      </c>
      <c r="N366" s="36">
        <v>61</v>
      </c>
      <c r="O366" s="57">
        <f t="shared" si="48"/>
        <v>40.912566382767942</v>
      </c>
      <c r="P366" s="58">
        <f t="shared" si="49"/>
        <v>6.5460106212428713</v>
      </c>
      <c r="Q366" s="137">
        <v>9.2574569999999987</v>
      </c>
      <c r="R366" s="11">
        <f t="shared" si="50"/>
        <v>1.3139386443809999</v>
      </c>
      <c r="S366" s="35">
        <f t="shared" si="51"/>
        <v>0.80064696600681573</v>
      </c>
    </row>
    <row r="367" spans="7:19" ht="18.5">
      <c r="G367" s="61">
        <v>2016</v>
      </c>
      <c r="H367" s="61">
        <v>12</v>
      </c>
      <c r="I367" s="48">
        <f t="shared" si="53"/>
        <v>29</v>
      </c>
      <c r="J367" s="48">
        <f t="shared" si="53"/>
        <v>363</v>
      </c>
      <c r="K367" s="90">
        <v>9.6999999999999993</v>
      </c>
      <c r="L367" s="90">
        <v>2.4</v>
      </c>
      <c r="M367" s="56">
        <f t="shared" si="47"/>
        <v>6.05</v>
      </c>
      <c r="N367" s="36">
        <v>54.5</v>
      </c>
      <c r="O367" s="57">
        <f t="shared" si="48"/>
        <v>22.141027647526858</v>
      </c>
      <c r="P367" s="58">
        <f t="shared" si="49"/>
        <v>12.930360146155685</v>
      </c>
      <c r="Q367" s="137">
        <v>9.5714819999999996</v>
      </c>
      <c r="R367" s="11">
        <f t="shared" si="50"/>
        <v>1.3388612950304999</v>
      </c>
      <c r="S367" s="35">
        <f t="shared" si="51"/>
        <v>1.33827484342589</v>
      </c>
    </row>
    <row r="368" spans="7:19" ht="18.5">
      <c r="G368" s="61">
        <v>2016</v>
      </c>
      <c r="H368" s="61">
        <v>12</v>
      </c>
      <c r="I368" s="48">
        <f t="shared" si="53"/>
        <v>30</v>
      </c>
      <c r="J368" s="48">
        <f t="shared" si="53"/>
        <v>364</v>
      </c>
      <c r="K368" s="90">
        <v>7</v>
      </c>
      <c r="L368" s="90">
        <v>3.4</v>
      </c>
      <c r="M368" s="56">
        <f t="shared" si="47"/>
        <v>5.2</v>
      </c>
      <c r="N368" s="36">
        <v>63.5</v>
      </c>
      <c r="O368" s="57">
        <f t="shared" si="48"/>
        <v>23.625939679826178</v>
      </c>
      <c r="P368" s="58">
        <f t="shared" si="49"/>
        <v>6.8042706277899399</v>
      </c>
      <c r="Q368" s="137">
        <v>7.1723309999999998</v>
      </c>
      <c r="R368" s="11">
        <f t="shared" si="50"/>
        <v>0.967511590245</v>
      </c>
      <c r="S368" s="35">
        <f t="shared" si="51"/>
        <v>0.70978040851472202</v>
      </c>
    </row>
    <row r="369" spans="1:20" ht="18.5">
      <c r="G369" s="61">
        <v>2016</v>
      </c>
      <c r="H369" s="61">
        <v>12</v>
      </c>
      <c r="I369" s="48">
        <f t="shared" si="53"/>
        <v>31</v>
      </c>
      <c r="J369" s="48">
        <f t="shared" si="53"/>
        <v>365</v>
      </c>
      <c r="K369" s="90">
        <v>5.5</v>
      </c>
      <c r="L369" s="90">
        <v>3.5</v>
      </c>
      <c r="M369" s="56">
        <f t="shared" si="47"/>
        <v>4.5</v>
      </c>
      <c r="N369" s="36">
        <v>65</v>
      </c>
      <c r="O369" s="57">
        <f t="shared" si="48"/>
        <v>40.357443365362677</v>
      </c>
      <c r="P369" s="58">
        <f t="shared" si="49"/>
        <v>6.4571909384580284</v>
      </c>
      <c r="Q369" s="137">
        <v>9.1318469999999987</v>
      </c>
      <c r="R369" s="51">
        <f t="shared" si="50"/>
        <v>1.1943497032064996</v>
      </c>
      <c r="S369" s="50">
        <f t="shared" si="51"/>
        <v>0.61145289021276672</v>
      </c>
    </row>
    <row r="370" spans="1:20" ht="18.5">
      <c r="A370" s="37"/>
      <c r="B370" s="37"/>
      <c r="C370" s="37"/>
      <c r="D370" s="37"/>
      <c r="E370" s="37"/>
      <c r="F370" s="37"/>
      <c r="G370" s="6"/>
      <c r="H370" s="6"/>
      <c r="I370" s="38"/>
      <c r="J370" s="38"/>
      <c r="K370" s="90">
        <v>6.1</v>
      </c>
      <c r="L370" s="90">
        <v>2.5</v>
      </c>
      <c r="M370" s="37"/>
      <c r="N370" s="37"/>
      <c r="O370" s="39"/>
      <c r="P370" s="40"/>
      <c r="Q370" s="137">
        <v>9.1820909999999998</v>
      </c>
      <c r="R370" s="36"/>
      <c r="S370" s="38"/>
      <c r="T370" s="2"/>
    </row>
    <row r="371" spans="1:20">
      <c r="R371" s="41">
        <f>SUM(R60:R370)</f>
        <v>1329.6174631541433</v>
      </c>
      <c r="S371" s="42">
        <f>SUM(S60:S370)</f>
        <v>2101.4455290351866</v>
      </c>
    </row>
    <row r="373" spans="1:20" ht="15" customHeight="1">
      <c r="R373" s="150" t="s">
        <v>8</v>
      </c>
      <c r="S373" s="152" t="s">
        <v>34</v>
      </c>
    </row>
    <row r="374" spans="1:20" ht="15" customHeight="1">
      <c r="R374" s="151"/>
      <c r="S374" s="153"/>
    </row>
  </sheetData>
  <mergeCells count="10">
    <mergeCell ref="S3:S4"/>
    <mergeCell ref="R373:R374"/>
    <mergeCell ref="S373:S374"/>
    <mergeCell ref="A2:C2"/>
    <mergeCell ref="E2:J2"/>
    <mergeCell ref="P2:R2"/>
    <mergeCell ref="G3:G4"/>
    <mergeCell ref="P3:P4"/>
    <mergeCell ref="Q3:Q4"/>
    <mergeCell ref="R3:R4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12</vt:i4>
      </vt:variant>
    </vt:vector>
  </HeadingPairs>
  <TitlesOfParts>
    <vt:vector size="12" baseType="lpstr"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Monthly Average</vt:lpstr>
      <vt:lpstr>Calc. Rs.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2021-04-02T08:13:20Z</dcterms:modified>
</cp:coreProperties>
</file>